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Demolice části st..." sheetId="2" r:id="rId2"/>
    <sheet name="SO 02 - Nová přístavba ob..." sheetId="3" r:id="rId3"/>
    <sheet name="SO 03.1 - Fasáda, zateple..." sheetId="4" r:id="rId4"/>
    <sheet name="SO 03.1.1 - Statické zaji..." sheetId="5" r:id="rId5"/>
    <sheet name="SO 03.2 - Stavební úpravy..." sheetId="6" r:id="rId6"/>
    <sheet name="SO 03.3.1 - Oprava podlah" sheetId="7" r:id="rId7"/>
    <sheet name="SO 03.3.2 - Oprava sociál..." sheetId="8" r:id="rId8"/>
    <sheet name="SO 04.1 - Bourací a přípr..." sheetId="9" r:id="rId9"/>
    <sheet name="SO 04.2 - Okapový chodník" sheetId="10" r:id="rId10"/>
    <sheet name="SO 04.3 - Manipulační plocha" sheetId="11" r:id="rId11"/>
    <sheet name="ZTI 1.1 - Přeložka NTL př..." sheetId="12" r:id="rId12"/>
    <sheet name="ZTI 1.2 - Vnitřní plynovod" sheetId="13" r:id="rId13"/>
    <sheet name="ZTI 2 - Ústřední topení" sheetId="14" r:id="rId14"/>
    <sheet name="ZTI 3 - Vodoinstalace" sheetId="15" r:id="rId15"/>
    <sheet name="ZTI 4.1 - Vnitřní kanalizace" sheetId="16" r:id="rId16"/>
    <sheet name="ZTI 4.2 - Přípojka splašk..." sheetId="17" r:id="rId17"/>
    <sheet name="ZTI 4.3 - Přípojka dešťov..." sheetId="18" r:id="rId18"/>
    <sheet name="ZTI 5 - Vzduchotechnika" sheetId="19" r:id="rId19"/>
    <sheet name="EL - Elektroinstalace" sheetId="20" r:id="rId20"/>
    <sheet name="VRN - Vedlejší rozpočtové..." sheetId="21" r:id="rId21"/>
    <sheet name="Pokyny pro vyplnění" sheetId="22" r:id="rId22"/>
  </sheets>
  <definedNames>
    <definedName name="_xlnm.Print_Area" localSheetId="0">'Rekapitulace stavby'!$D$4:$AO$36,'Rekapitulace stavby'!$C$42:$AQ$82</definedName>
    <definedName name="_xlnm._FilterDatabase" localSheetId="1" hidden="1">'SO 01 - Demolice části st...'!$C$85:$K$137</definedName>
    <definedName name="_xlnm.Print_Area" localSheetId="1">'SO 01 - Demolice části st...'!$C$4:$J$39,'SO 01 - Demolice části st...'!$C$45:$J$67,'SO 01 - Demolice části st...'!$C$73:$K$137</definedName>
    <definedName name="_xlnm._FilterDatabase" localSheetId="2" hidden="1">'SO 02 - Nová přístavba ob...'!$C$99:$K$813</definedName>
    <definedName name="_xlnm.Print_Area" localSheetId="2">'SO 02 - Nová přístavba ob...'!$C$4:$J$39,'SO 02 - Nová přístavba ob...'!$C$45:$J$81,'SO 02 - Nová přístavba ob...'!$C$87:$K$813</definedName>
    <definedName name="_xlnm._FilterDatabase" localSheetId="3" hidden="1">'SO 03.1 - Fasáda, zateple...'!$C$93:$K$327</definedName>
    <definedName name="_xlnm.Print_Area" localSheetId="3">'SO 03.1 - Fasáda, zateple...'!$C$4:$J$41,'SO 03.1 - Fasáda, zateple...'!$C$47:$J$73,'SO 03.1 - Fasáda, zateple...'!$C$79:$K$327</definedName>
    <definedName name="_xlnm._FilterDatabase" localSheetId="4" hidden="1">'SO 03.1.1 - Statické zaji...'!$C$94:$K$135</definedName>
    <definedName name="_xlnm.Print_Area" localSheetId="4">'SO 03.1.1 - Statické zaji...'!$C$4:$J$43,'SO 03.1.1 - Statické zaji...'!$C$49:$J$72,'SO 03.1.1 - Statické zaji...'!$C$78:$K$135</definedName>
    <definedName name="_xlnm._FilterDatabase" localSheetId="5" hidden="1">'SO 03.2 - Stavební úpravy...'!$C$97:$K$340</definedName>
    <definedName name="_xlnm.Print_Area" localSheetId="5">'SO 03.2 - Stavební úpravy...'!$C$4:$J$41,'SO 03.2 - Stavební úpravy...'!$C$47:$J$77,'SO 03.2 - Stavební úpravy...'!$C$83:$K$340</definedName>
    <definedName name="_xlnm._FilterDatabase" localSheetId="6" hidden="1">'SO 03.3.1 - Oprava podlah'!$C$97:$K$244</definedName>
    <definedName name="_xlnm.Print_Area" localSheetId="6">'SO 03.3.1 - Oprava podlah'!$C$4:$J$43,'SO 03.3.1 - Oprava podlah'!$C$49:$J$75,'SO 03.3.1 - Oprava podlah'!$C$81:$K$244</definedName>
    <definedName name="_xlnm._FilterDatabase" localSheetId="7" hidden="1">'SO 03.3.2 - Oprava sociál...'!$C$99:$K$243</definedName>
    <definedName name="_xlnm.Print_Area" localSheetId="7">'SO 03.3.2 - Oprava sociál...'!$C$4:$J$43,'SO 03.3.2 - Oprava sociál...'!$C$49:$J$77,'SO 03.3.2 - Oprava sociál...'!$C$83:$K$243</definedName>
    <definedName name="_xlnm._FilterDatabase" localSheetId="8" hidden="1">'SO 04.1 - Bourací a přípr...'!$C$90:$K$180</definedName>
    <definedName name="_xlnm.Print_Area" localSheetId="8">'SO 04.1 - Bourací a přípr...'!$C$4:$J$41,'SO 04.1 - Bourací a přípr...'!$C$47:$J$70,'SO 04.1 - Bourací a přípr...'!$C$76:$K$180</definedName>
    <definedName name="_xlnm._FilterDatabase" localSheetId="9" hidden="1">'SO 04.2 - Okapový chodník'!$C$90:$K$151</definedName>
    <definedName name="_xlnm.Print_Area" localSheetId="9">'SO 04.2 - Okapový chodník'!$C$4:$J$41,'SO 04.2 - Okapový chodník'!$C$47:$J$70,'SO 04.2 - Okapový chodník'!$C$76:$K$151</definedName>
    <definedName name="_xlnm._FilterDatabase" localSheetId="10" hidden="1">'SO 04.3 - Manipulační plocha'!$C$90:$K$145</definedName>
    <definedName name="_xlnm.Print_Area" localSheetId="10">'SO 04.3 - Manipulační plocha'!$C$4:$J$41,'SO 04.3 - Manipulační plocha'!$C$47:$J$70,'SO 04.3 - Manipulační plocha'!$C$76:$K$145</definedName>
    <definedName name="_xlnm._FilterDatabase" localSheetId="11" hidden="1">'ZTI 1.1 - Přeložka NTL př...'!$C$101:$K$187</definedName>
    <definedName name="_xlnm.Print_Area" localSheetId="11">'ZTI 1.1 - Přeložka NTL př...'!$C$4:$J$43,'ZTI 1.1 - Přeložka NTL př...'!$C$49:$J$79,'ZTI 1.1 - Přeložka NTL př...'!$C$85:$K$187</definedName>
    <definedName name="_xlnm._FilterDatabase" localSheetId="12" hidden="1">'ZTI 1.2 - Vnitřní plynovod'!$C$101:$K$207</definedName>
    <definedName name="_xlnm.Print_Area" localSheetId="12">'ZTI 1.2 - Vnitřní plynovod'!$C$4:$J$43,'ZTI 1.2 - Vnitřní plynovod'!$C$49:$J$79,'ZTI 1.2 - Vnitřní plynovod'!$C$85:$K$207</definedName>
    <definedName name="_xlnm._FilterDatabase" localSheetId="13" hidden="1">'ZTI 2 - Ústřední topení'!$C$88:$K$173</definedName>
    <definedName name="_xlnm.Print_Area" localSheetId="13">'ZTI 2 - Ústřední topení'!$C$4:$J$41,'ZTI 2 - Ústřední topení'!$C$47:$J$68,'ZTI 2 - Ústřední topení'!$C$74:$K$173</definedName>
    <definedName name="_xlnm._FilterDatabase" localSheetId="14" hidden="1">'ZTI 3 - Vodoinstalace'!$C$89:$K$279</definedName>
    <definedName name="_xlnm.Print_Area" localSheetId="14">'ZTI 3 - Vodoinstalace'!$C$4:$J$41,'ZTI 3 - Vodoinstalace'!$C$47:$J$69,'ZTI 3 - Vodoinstalace'!$C$75:$K$279</definedName>
    <definedName name="_xlnm._FilterDatabase" localSheetId="15" hidden="1">'ZTI 4.1 - Vnitřní kanalizace'!$C$97:$K$281</definedName>
    <definedName name="_xlnm.Print_Area" localSheetId="15">'ZTI 4.1 - Vnitřní kanalizace'!$C$4:$J$43,'ZTI 4.1 - Vnitřní kanalizace'!$C$49:$J$75,'ZTI 4.1 - Vnitřní kanalizace'!$C$81:$K$281</definedName>
    <definedName name="_xlnm._FilterDatabase" localSheetId="16" hidden="1">'ZTI 4.2 - Přípojka splašk...'!$C$96:$K$191</definedName>
    <definedName name="_xlnm.Print_Area" localSheetId="16">'ZTI 4.2 - Přípojka splašk...'!$C$4:$J$43,'ZTI 4.2 - Přípojka splašk...'!$C$49:$J$74,'ZTI 4.2 - Přípojka splašk...'!$C$80:$K$191</definedName>
    <definedName name="_xlnm._FilterDatabase" localSheetId="17" hidden="1">'ZTI 4.3 - Přípojka dešťov...'!$C$98:$K$255</definedName>
    <definedName name="_xlnm.Print_Area" localSheetId="17">'ZTI 4.3 - Přípojka dešťov...'!$C$4:$J$43,'ZTI 4.3 - Přípojka dešťov...'!$C$49:$J$76,'ZTI 4.3 - Přípojka dešťov...'!$C$82:$K$255</definedName>
    <definedName name="_xlnm._FilterDatabase" localSheetId="18" hidden="1">'ZTI 5 - Vzduchotechnika'!$C$90:$K$178</definedName>
    <definedName name="_xlnm.Print_Area" localSheetId="18">'ZTI 5 - Vzduchotechnika'!$C$4:$J$41,'ZTI 5 - Vzduchotechnika'!$C$47:$J$70,'ZTI 5 - Vzduchotechnika'!$C$76:$K$178</definedName>
    <definedName name="_xlnm._FilterDatabase" localSheetId="19" hidden="1">'EL - Elektroinstalace'!$C$91:$K$517</definedName>
    <definedName name="_xlnm.Print_Area" localSheetId="19">'EL - Elektroinstalace'!$C$4:$J$39,'EL - Elektroinstalace'!$C$45:$J$73,'EL - Elektroinstalace'!$C$79:$K$517</definedName>
    <definedName name="_xlnm._FilterDatabase" localSheetId="20" hidden="1">'VRN - Vedlejší rozpočtové...'!$C$82:$K$105</definedName>
    <definedName name="_xlnm.Print_Area" localSheetId="20">'VRN - Vedlejší rozpočtové...'!$C$4:$J$39,'VRN - Vedlejší rozpočtové...'!$C$45:$J$64,'VRN - Vedlejší rozpočtové...'!$C$70:$K$105</definedName>
    <definedName name="_xlnm.Print_Area" localSheetId="21">'Pokyny pro vyplnění'!$B$2:$K$71,'Pokyny pro vyplnění'!$B$74:$K$118,'Pokyny pro vyplnění'!$B$121:$K$190,'Pokyny pro vyplnění'!$B$198:$K$218</definedName>
    <definedName name="_xlnm.Print_Titles" localSheetId="0">'Rekapitulace stavby'!$52:$52</definedName>
    <definedName name="_xlnm.Print_Titles" localSheetId="1">'SO 01 - Demolice části st...'!$85:$85</definedName>
    <definedName name="_xlnm.Print_Titles" localSheetId="2">'SO 02 - Nová přístavba ob...'!$99:$99</definedName>
    <definedName name="_xlnm.Print_Titles" localSheetId="4">'SO 03.1.1 - Statické zaji...'!$94:$94</definedName>
    <definedName name="_xlnm.Print_Titles" localSheetId="5">'SO 03.2 - Stavební úpravy...'!$97:$97</definedName>
    <definedName name="_xlnm.Print_Titles" localSheetId="6">'SO 03.3.1 - Oprava podlah'!$97:$97</definedName>
    <definedName name="_xlnm.Print_Titles" localSheetId="7">'SO 03.3.2 - Oprava sociál...'!$99:$99</definedName>
    <definedName name="_xlnm.Print_Titles" localSheetId="8">'SO 04.1 - Bourací a přípr...'!$90:$90</definedName>
    <definedName name="_xlnm.Print_Titles" localSheetId="9">'SO 04.2 - Okapový chodník'!$90:$90</definedName>
    <definedName name="_xlnm.Print_Titles" localSheetId="10">'SO 04.3 - Manipulační plocha'!$90:$90</definedName>
    <definedName name="_xlnm.Print_Titles" localSheetId="11">'ZTI 1.1 - Přeložka NTL př...'!$101:$101</definedName>
    <definedName name="_xlnm.Print_Titles" localSheetId="12">'ZTI 1.2 - Vnitřní plynovod'!$101:$101</definedName>
    <definedName name="_xlnm.Print_Titles" localSheetId="13">'ZTI 2 - Ústřední topení'!$88:$88</definedName>
    <definedName name="_xlnm.Print_Titles" localSheetId="14">'ZTI 3 - Vodoinstalace'!$89:$89</definedName>
    <definedName name="_xlnm.Print_Titles" localSheetId="15">'ZTI 4.1 - Vnitřní kanalizace'!$97:$97</definedName>
    <definedName name="_xlnm.Print_Titles" localSheetId="16">'ZTI 4.2 - Přípojka splašk...'!$96:$96</definedName>
    <definedName name="_xlnm.Print_Titles" localSheetId="17">'ZTI 4.3 - Přípojka dešťov...'!$98:$98</definedName>
    <definedName name="_xlnm.Print_Titles" localSheetId="18">'ZTI 5 - Vzduchotechnika'!$90:$90</definedName>
    <definedName name="_xlnm.Print_Titles" localSheetId="19">'EL - Elektroinstalace'!$91:$91</definedName>
    <definedName name="_xlnm.Print_Titles" localSheetId="20">'VRN - Vedlejší rozpočtové...'!$82:$82</definedName>
  </definedNames>
  <calcPr fullCalcOnLoad="1"/>
</workbook>
</file>

<file path=xl/sharedStrings.xml><?xml version="1.0" encoding="utf-8"?>
<sst xmlns="http://schemas.openxmlformats.org/spreadsheetml/2006/main" count="30501" uniqueCount="3939">
  <si>
    <t>Export Komplet</t>
  </si>
  <si>
    <t>VZ</t>
  </si>
  <si>
    <t>2.0</t>
  </si>
  <si>
    <t>ZAMOK</t>
  </si>
  <si>
    <t>False</t>
  </si>
  <si>
    <t>{c4d8fca8-3289-4b20-9043-18c4d6e7c528}</t>
  </si>
  <si>
    <t>0,01</t>
  </si>
  <si>
    <t>21</t>
  </si>
  <si>
    <t>15</t>
  </si>
  <si>
    <t>REKAPITULACE STAVBY</t>
  </si>
  <si>
    <t>v ---  níže se nacházejí doplnkové a pomocné údaje k sestavám  --- v</t>
  </si>
  <si>
    <t>Návod na vyplnění</t>
  </si>
  <si>
    <t>0,001</t>
  </si>
  <si>
    <t>Kód:</t>
  </si>
  <si>
    <t>001-219</t>
  </si>
  <si>
    <t>Měnit lze pouze buňky se žlutým podbarvením!
1) v Rekapitulaci stavby vyplňte údaje o Uchazeči (přenesou se do ostatních sestav i v jiných listech)
2) na vybraných listech vyplňte v sestavě Soupis prací ceny u položek</t>
  </si>
  <si>
    <t>Stavba:</t>
  </si>
  <si>
    <t>Rekonstrukce hasičské zbrojnice a přístavba garáží, Kynšperk nad Ohří</t>
  </si>
  <si>
    <t>KSO:</t>
  </si>
  <si>
    <t>801 67 1</t>
  </si>
  <si>
    <t>CC-CZ:</t>
  </si>
  <si>
    <t/>
  </si>
  <si>
    <t>Místo:</t>
  </si>
  <si>
    <t>Kynšperk nad Ohří</t>
  </si>
  <si>
    <t>Datum:</t>
  </si>
  <si>
    <t>23. 1. 2020</t>
  </si>
  <si>
    <t>Zadavatel:</t>
  </si>
  <si>
    <t>IČ:</t>
  </si>
  <si>
    <t>002 59 454</t>
  </si>
  <si>
    <t>Město Kynšperk nad Ohří</t>
  </si>
  <si>
    <t>DIČ:</t>
  </si>
  <si>
    <t>CZ00259454</t>
  </si>
  <si>
    <t>Uchazeč:</t>
  </si>
  <si>
    <t>Vyplň údaj</t>
  </si>
  <si>
    <t>Projektant:</t>
  </si>
  <si>
    <t>734 60 940</t>
  </si>
  <si>
    <t>BEPRO, Jiří Bednář</t>
  </si>
  <si>
    <t>CZ7611221816</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</si>
  <si>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</si>
  <si>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</si>
  <si>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</si>
  <si>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</si>
  <si>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</si>
  <si>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</si>
  <si>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</si>
  <si>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</si>
  <si>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</si>
  <si>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</si>
  <si>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</si>
  <si>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</si>
  <si>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</si>
  <si>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</si>
  <si>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</si>
  <si>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</si>
  <si>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</si>
  <si>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</si>
  <si>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</si>
  <si>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</si>
  <si>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</si>
  <si>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</si>
  <si>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</si>
  <si>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</si>
  <si>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</si>
  <si>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</si>
  <si>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</si>
  <si>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</si>
  <si>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</si>
  <si>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</si>
  <si>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</si>
  <si>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</si>
  <si>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</si>
  <si>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</si>
  <si>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</si>
  <si>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</si>
  <si>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</si>
  <si>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</si>
  <si>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</si>
  <si>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</si>
  <si>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</si>
  <si>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</si>
  <si>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</si>
  <si>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</si>
  <si>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Demolice části stávajícího objektu</t>
  </si>
  <si>
    <t>STA</t>
  </si>
  <si>
    <t>1</t>
  </si>
  <si>
    <t>{b423c3cb-1577-4d71-96c8-ded62b262e6b}</t>
  </si>
  <si>
    <t>2</t>
  </si>
  <si>
    <t>SO 02</t>
  </si>
  <si>
    <t>Nová přístavba objektu</t>
  </si>
  <si>
    <t>{1bed9ff9-733d-43cf-a3e6-6726752386e8}</t>
  </si>
  <si>
    <t>SO 03</t>
  </si>
  <si>
    <t>Stavební úpravy stávajícího objektu</t>
  </si>
  <si>
    <t>{00118729-1c3f-451f-a70d-36ece04857b8}</t>
  </si>
  <si>
    <t>SO 03.1</t>
  </si>
  <si>
    <t>Fasáda, zateplení objektu</t>
  </si>
  <si>
    <t>Soupis</t>
  </si>
  <si>
    <t>{eb70d6f3-534f-49fb-b3bb-d04fdc964015}</t>
  </si>
  <si>
    <t>3</t>
  </si>
  <si>
    <t>###NOINSERT###</t>
  </si>
  <si>
    <t>SO 03.1.1</t>
  </si>
  <si>
    <t>Statické zajištění trhlin ve zdivu</t>
  </si>
  <si>
    <t>{36d4d60e-7d3d-4324-8b95-6c6f1327a87c}</t>
  </si>
  <si>
    <t>SO 03.2</t>
  </si>
  <si>
    <t>Stavební úpravy I. NP</t>
  </si>
  <si>
    <t>{6f3afd89-7706-482c-b7c2-181482c253e3}</t>
  </si>
  <si>
    <t>SO 03.3</t>
  </si>
  <si>
    <t>Stavební úpravy II. NP</t>
  </si>
  <si>
    <t>{894016ca-d9da-4fb3-accd-e1cc019658b3}</t>
  </si>
  <si>
    <t>SO 03.3.1</t>
  </si>
  <si>
    <t>Oprava podlah</t>
  </si>
  <si>
    <t>{05182317-1ce2-46b6-92a3-da755084c068}</t>
  </si>
  <si>
    <t>SO 03.3.2</t>
  </si>
  <si>
    <t>Oprava sociálního zařízení</t>
  </si>
  <si>
    <t>{c8fce445-f74e-4796-b9ce-32702f392bcf}</t>
  </si>
  <si>
    <t>SO 04</t>
  </si>
  <si>
    <t>Zpevněné plochy</t>
  </si>
  <si>
    <t>{fd445d6f-2ef7-4e95-a6ab-31c562fb1551}</t>
  </si>
  <si>
    <t>SO 04.1</t>
  </si>
  <si>
    <t>Bourací a přípravné práce</t>
  </si>
  <si>
    <t>{662b5710-1421-48e4-afc4-139af4d1b5aa}</t>
  </si>
  <si>
    <t>SO 04.2</t>
  </si>
  <si>
    <t>Okapový chodník</t>
  </si>
  <si>
    <t>{7e7eb154-186f-4575-a576-fa68205ebb70}</t>
  </si>
  <si>
    <t>SO 04.3</t>
  </si>
  <si>
    <t>Manipulační plocha</t>
  </si>
  <si>
    <t>{1ce03d2a-2b07-42b8-8071-c05433593448}</t>
  </si>
  <si>
    <t>ZTI</t>
  </si>
  <si>
    <t>Zdravotně technické instalace</t>
  </si>
  <si>
    <t>{b339b7a9-57a0-45ef-8a37-d3dba950f16c}</t>
  </si>
  <si>
    <t>ZTI 1</t>
  </si>
  <si>
    <t>Plynoinstalace</t>
  </si>
  <si>
    <t>{f14e2641-fb88-467d-9f52-bdc8acb8bd68}</t>
  </si>
  <si>
    <t>ZTI 1.1</t>
  </si>
  <si>
    <t>Přeložka NTL přípojky</t>
  </si>
  <si>
    <t>{6984b07a-c7a0-450c-b0f6-2a1f6b7f1fa3}</t>
  </si>
  <si>
    <t>ZTI 1.2</t>
  </si>
  <si>
    <t>Vnitřní plynovod</t>
  </si>
  <si>
    <t>{0a263df7-82cf-46c6-94b3-2bd12c601e98}</t>
  </si>
  <si>
    <t>ZTI 2</t>
  </si>
  <si>
    <t>Ústřední topení</t>
  </si>
  <si>
    <t>{b00361d3-adeb-43bc-8790-ccbc12e597a8}</t>
  </si>
  <si>
    <t>ZTI 3</t>
  </si>
  <si>
    <t>Vodoinstalace</t>
  </si>
  <si>
    <t>{b44c4acf-201f-466f-9e2e-b03bfd1331eb}</t>
  </si>
  <si>
    <t>ZTI 4</t>
  </si>
  <si>
    <t>Kanalizace</t>
  </si>
  <si>
    <t>{6fe40a26-759e-41e4-998d-0571dd014318}</t>
  </si>
  <si>
    <t>ZTI 4.1</t>
  </si>
  <si>
    <t>Vnitřní kanalizace</t>
  </si>
  <si>
    <t>{2023f9da-ef7f-4afb-82aa-9ad9dd7d37e3}</t>
  </si>
  <si>
    <t>ZTI 4.2</t>
  </si>
  <si>
    <t>Přípojka splaškové kanalizace</t>
  </si>
  <si>
    <t>{f006f37e-952d-46c6-ab72-4924a66a30a4}</t>
  </si>
  <si>
    <t>ZTI 4.3</t>
  </si>
  <si>
    <t>Přípojka dešťové kanalizace</t>
  </si>
  <si>
    <t>{ee2b4ed7-7065-4428-8666-84e27e3554e8}</t>
  </si>
  <si>
    <t>ZTI 5</t>
  </si>
  <si>
    <t>Vzduchotechnika</t>
  </si>
  <si>
    <t>{84f890d0-0992-4ad2-ac03-e83c9de75b97}</t>
  </si>
  <si>
    <t>EL</t>
  </si>
  <si>
    <t>Elektroinstalace</t>
  </si>
  <si>
    <t>{ec0cc7fc-37fc-4e64-a4cf-0f0339051ce4}</t>
  </si>
  <si>
    <t>VRN</t>
  </si>
  <si>
    <t>Vedlejší rozpočtové náklady</t>
  </si>
  <si>
    <t>{4223d7e9-ffcc-4c9e-9e04-b29fa37e30e3}</t>
  </si>
  <si>
    <t>KRYCÍ LIST SOUPISU PRACÍ</t>
  </si>
  <si>
    <t>Objekt:</t>
  </si>
  <si>
    <t>SO 01 - Demolice části stávajícího objektu</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</si>
  <si>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</si>
  <si>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</si>
  <si>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</si>
  <si>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</si>
  <si>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</si>
  <si>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</si>
  <si>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</si>
  <si>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</si>
  <si>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725 - Zdravotechnika - zařizovací předměty</t>
  </si>
  <si>
    <t xml:space="preserve">    767 - Konstrukce zámečnické</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</si>
  <si>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</si>
  <si>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</si>
  <si>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</si>
  <si>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</si>
  <si>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</si>
  <si>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</si>
  <si>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</si>
  <si>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</si>
  <si>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</si>
  <si>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</si>
  <si>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</si>
  <si>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</si>
  <si>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</si>
  <si>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</si>
  <si>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</si>
  <si>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</si>
  <si>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</si>
  <si>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</si>
  <si>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</si>
  <si>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</si>
  <si>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981011314</t>
  </si>
  <si>
    <t>Demolice budov zděných na MVC podíl konstrukcí do 25 % postupným rozebíráním</t>
  </si>
  <si>
    <t>m3</t>
  </si>
  <si>
    <t>CS ÚRS 2020 01</t>
  </si>
  <si>
    <t>4</t>
  </si>
  <si>
    <t>-798067539</t>
  </si>
  <si>
    <t>PP</t>
  </si>
  <si>
    <t>Demolice budov postupným rozebíráním z cihel, kamene, smíšeného nebo hrázděného zdiva, tvárnic na maltu vápennou nebo vápenocementovou s podílem konstrukcí přes 20 do 25 %</t>
  </si>
  <si>
    <t>PSC</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</si>
  <si>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</si>
  <si>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VV</t>
  </si>
  <si>
    <t>15,5*22,67 "délka objektu * plocha řezu objektem (měřeno v CAD )</t>
  </si>
  <si>
    <t>Součet</t>
  </si>
  <si>
    <t>997</t>
  </si>
  <si>
    <t>Přesun sutě</t>
  </si>
  <si>
    <t>997002611</t>
  </si>
  <si>
    <t>Nakládání suti a vybouraných hmot</t>
  </si>
  <si>
    <t>t</t>
  </si>
  <si>
    <t>357981371</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</si>
  <si>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</si>
  <si>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</si>
  <si>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997006512</t>
  </si>
  <si>
    <t>Vodorovné doprava suti s naložením a složením na skládku do 1 km</t>
  </si>
  <si>
    <t>-662601173</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</si>
  <si>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</si>
  <si>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</si>
  <si>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997006519</t>
  </si>
  <si>
    <t>Příplatek k vodorovnému přemístění suti na skládku ZKD 1 km přes 1 km</t>
  </si>
  <si>
    <t>-463967832</t>
  </si>
  <si>
    <t>Vodorovná doprava suti na skládku s naložením na dopravní prostředek a složením Příplatek k ceně za každý další i započatý 1 km</t>
  </si>
  <si>
    <t>P</t>
  </si>
  <si>
    <t>Poznámka k položce:
Kalkulována recyklace Otovice v celkové vzdálenosti 37 km</t>
  </si>
  <si>
    <t>158,537*36 'Přepočtené koeficientem množství</t>
  </si>
  <si>
    <t>5</t>
  </si>
  <si>
    <t>997013871</t>
  </si>
  <si>
    <t>Poplatek za uložení stavebního odpadu na recyklační skládce (skládkovné) směsného stavebního a demoličního kód odpadu  17 09 04</t>
  </si>
  <si>
    <t>-1180471450</t>
  </si>
  <si>
    <t>Poplatek za uložení stavebního odpadu na recyklační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</si>
  <si>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t>
  </si>
  <si>
    <t>PSV</t>
  </si>
  <si>
    <t>Práce a dodávky PSV</t>
  </si>
  <si>
    <t>725</t>
  </si>
  <si>
    <t>Zdravotechnika - zařizovací předměty</t>
  </si>
  <si>
    <t>6</t>
  </si>
  <si>
    <t>725110811</t>
  </si>
  <si>
    <t>Demontáž klozetů splachovací s nádrží</t>
  </si>
  <si>
    <t>soubor</t>
  </si>
  <si>
    <t>16</t>
  </si>
  <si>
    <t>-108683347</t>
  </si>
  <si>
    <t>Demontáž klozetů splachovacích s nádrží nebo tlakovým splachovačem</t>
  </si>
  <si>
    <t>7</t>
  </si>
  <si>
    <t>725122813</t>
  </si>
  <si>
    <t>Demontáž pisoárových stání s nádrží a jedním záchodkem</t>
  </si>
  <si>
    <t>-919800064</t>
  </si>
  <si>
    <t>Demontáž pisoárů s nádrží a 1 záchodkem</t>
  </si>
  <si>
    <t>8</t>
  </si>
  <si>
    <t>725210821</t>
  </si>
  <si>
    <t>Demontáž umyvadel bez výtokových armatur</t>
  </si>
  <si>
    <t>-192389787</t>
  </si>
  <si>
    <t>Demontáž umyvadel bez výtokových armatur umyvadel</t>
  </si>
  <si>
    <t>725240811</t>
  </si>
  <si>
    <t>Demontáž kabin sprchových bez výtokových armatur</t>
  </si>
  <si>
    <t>1368616673</t>
  </si>
  <si>
    <t>Demontáž sprchových kabin a vaniček bez výtokových armatur kabin</t>
  </si>
  <si>
    <t>1+1</t>
  </si>
  <si>
    <t>767</t>
  </si>
  <si>
    <t>Konstrukce zámečnické</t>
  </si>
  <si>
    <t>10</t>
  </si>
  <si>
    <t>767651811</t>
  </si>
  <si>
    <t>Demontáž vrat garážových sekčních zajížděcích pod strop plochy do 6 m2</t>
  </si>
  <si>
    <t>kus</t>
  </si>
  <si>
    <t>-530142719</t>
  </si>
  <si>
    <t>Demontáž garážových a průmyslových vrat sekčních zajížděcích pod strop, plochy do 6 m2</t>
  </si>
  <si>
    <t>2*1</t>
  </si>
  <si>
    <t>HZS</t>
  </si>
  <si>
    <t>Hodinové zúčtovací sazby</t>
  </si>
  <si>
    <t>11</t>
  </si>
  <si>
    <t>HZS2211</t>
  </si>
  <si>
    <t>Hodinová zúčtovací sazba instalatér</t>
  </si>
  <si>
    <t>hod</t>
  </si>
  <si>
    <t>512</t>
  </si>
  <si>
    <t>779594802</t>
  </si>
  <si>
    <t>Hodinové zúčtovací sazby profesí PSV provádění stavebních instalací instalatér</t>
  </si>
  <si>
    <t>8" odpojení demolované části objektu od rozvodů ÚT</t>
  </si>
  <si>
    <t>8" odpojení demolované části objektu od rozvodů ZTI</t>
  </si>
  <si>
    <t>12</t>
  </si>
  <si>
    <t>HZS2221</t>
  </si>
  <si>
    <t>Hodinová zúčtovací sazba elektrikář</t>
  </si>
  <si>
    <t>80285521</t>
  </si>
  <si>
    <t>Hodinové zúčtovací sazby profesí PSV provádění stavebních instalací elektrikář</t>
  </si>
  <si>
    <t>4" odpojení demolované části objektu od el</t>
  </si>
  <si>
    <t>SO 02 - Nová přístavba objektu</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</si>
  <si>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</si>
  <si>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</si>
  <si>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</si>
  <si>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</si>
  <si>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</si>
  <si>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</si>
  <si>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</si>
  <si>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</si>
  <si>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</si>
  <si>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</si>
  <si>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</si>
  <si>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</si>
  <si>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</si>
  <si>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</si>
  <si>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</si>
  <si>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</si>
  <si>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</si>
  <si>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Zemní práce</t>
  </si>
  <si>
    <t>122151103</t>
  </si>
  <si>
    <t>Odkopávky a prokopávky nezapažené v hornině třídy těžitelnosti I, skupiny 1 a 2 objem do 100 m3 strojně</t>
  </si>
  <si>
    <t>476531922</t>
  </si>
  <si>
    <t>Odkopávky a prokopávky nezapažené strojně v hornině třídy těžitelnosti I skupiny 1 a 2 přes 50 do 100 m3</t>
  </si>
  <si>
    <t xml:space="preserve">Poznámka k souboru cen:
1. V cenách jsou započteny i náklady na přehození výkopku na vzdálenost do 3 m nebo naložení na dopravní prostředek.
</t>
  </si>
  <si>
    <t>15*10,7*0,5 "odkopávka základová deska</t>
  </si>
  <si>
    <t>132212111</t>
  </si>
  <si>
    <t>Hloubení rýh š do 800 mm v soudržných horninách třídy těžitelnosti I, skupiny 3 ručně</t>
  </si>
  <si>
    <t>1467064600</t>
  </si>
  <si>
    <t>Hloubení rýh šířky do 800 mm ručně zapažených i nezapažených, s urovnáním dna do předepsaného profilu a spádu v hornině třídy těžitelnosti I skupiny 3 soudržných</t>
  </si>
  <si>
    <t xml:space="preserve">Poznámka k souboru cen:
1. V cenách jsou započteny i náklady na přehození výkopku na přilehlém terénu na vzdálenost do 3 m od podélné osy rýhy nebo naložení výkopku na dopravní prostředek.
</t>
  </si>
  <si>
    <t>(15+15+9,485)*0,6*0,65 "rýha ovodové pasy pod zdivo 380</t>
  </si>
  <si>
    <t xml:space="preserve">9,485*0,4*0,65 "rýha obvodový pas pod zdivo 300 </t>
  </si>
  <si>
    <t xml:space="preserve">(5,355+7,825+3,53)*0,6*0,4 "rýha pro vnitřní pasy </t>
  </si>
  <si>
    <t>162751117</t>
  </si>
  <si>
    <t>Vodorovné přemístění do 10000 m výkopku/sypaniny z horniny třídy těžitelnosti I, skupiny 1 až 3</t>
  </si>
  <si>
    <t>-757114550</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</si>
  <si>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</si>
  <si>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</si>
  <si>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Kalkulována skládka Tisová v celkové vzdálenosti 11 km</t>
  </si>
  <si>
    <t>80,25 "odkopávka</t>
  </si>
  <si>
    <t>21,875 "základové pasy</t>
  </si>
  <si>
    <t>162751119</t>
  </si>
  <si>
    <t>Příplatek k vodorovnému přemístění výkopku/sypaniny z horniny třídy těžitelnosti I, skupiny 1 až 3 ZKD 1000 m přes 10000 m</t>
  </si>
  <si>
    <t>789861046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</si>
  <si>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</si>
  <si>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171201221</t>
  </si>
  <si>
    <t>Poplatek za uložení na skládce (skládkovné) zeminy a kamení kód odpadu 17 05 04</t>
  </si>
  <si>
    <t>-940612119</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</si>
  <si>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</si>
  <si>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</si>
  <si>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102,125*1,8 "přepočet měrné hmotnosti</t>
  </si>
  <si>
    <t>175151201</t>
  </si>
  <si>
    <t>Obsypání objektu nad přilehlým původním terénem sypaninou bez prohození, uloženou do 3 m strojně</t>
  </si>
  <si>
    <t>-769162588</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</si>
  <si>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</si>
  <si>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tyto se oceňují ve specifikaci.
6. V cenách nejsou zahrnuty náklady na prohození sypaniny, tyto náklady se oceňují položkou 17511-1109 Příplatek za prohození sypaniny.
</t>
  </si>
  <si>
    <t>(15+15+9,485)*0,3*0,25 "obsyp zákl. zdí</t>
  </si>
  <si>
    <t>9,485*0,1*0,25</t>
  </si>
  <si>
    <t>M</t>
  </si>
  <si>
    <t>58337344</t>
  </si>
  <si>
    <t>štěrkopísek frakce 0/32</t>
  </si>
  <si>
    <t>-1025989873</t>
  </si>
  <si>
    <t>3,198*2 'Přepočtené koeficientem množství</t>
  </si>
  <si>
    <t>181951112</t>
  </si>
  <si>
    <t>Úprava pláně v hornině třídy těžitelnosti I, skupiny 1 až 3 se zhutněním</t>
  </si>
  <si>
    <t>m2</t>
  </si>
  <si>
    <t>-1084676329</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</si>
  <si>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</si>
  <si>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</si>
  <si>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14,2*8,785 "plocha pod zákl. deskou</t>
  </si>
  <si>
    <t>Zakládání</t>
  </si>
  <si>
    <t>271572211</t>
  </si>
  <si>
    <t>Podsyp pod základové konstrukce se zhutněním z netříděného štěrkopísku</t>
  </si>
  <si>
    <t>412874002</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</si>
  <si>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</si>
  <si>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</si>
  <si>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14,2*8,785*0,1</t>
  </si>
  <si>
    <t>274313511</t>
  </si>
  <si>
    <t>Základové pásy z betonu tř. C 12/15</t>
  </si>
  <si>
    <t>808282608</t>
  </si>
  <si>
    <t>Základy z betonu prostého pasy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</si>
  <si>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</si>
  <si>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(15+15+9,485)*0,6*0,4 "zákl. pasy ovodové pod zdivo 380</t>
  </si>
  <si>
    <t xml:space="preserve">9,485*0,4*0,4 " obvodový zákl. pas pod zdivo 300 </t>
  </si>
  <si>
    <t>273321311</t>
  </si>
  <si>
    <t>Základové desky ze ŽB bez zvýšených nároků na prostředí tř. C 16/20</t>
  </si>
  <si>
    <t>-1351306752</t>
  </si>
  <si>
    <t>Základy z betonu železového (bez výztuže) desky z betonu bez zvláštních nároků na prostředí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</si>
  <si>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</si>
  <si>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14,2*8,785*0,15 "základová deska</t>
  </si>
  <si>
    <t>273362021</t>
  </si>
  <si>
    <t>Výztuž základových desek svařovanými sítěmi Kari</t>
  </si>
  <si>
    <t>558007139</t>
  </si>
  <si>
    <t>Výztuž základů desek ze svařovaných sítí z drátů typu KARI</t>
  </si>
  <si>
    <t xml:space="preserve">Poznámka k souboru cen:
1. Ceny platí pro desky rovné, s náběhy, hřibové nebo upnuté do žeber včetně výztuže těchto žeber.
</t>
  </si>
  <si>
    <t>14,2*8,785*1,2*0,0054 "plocha desky + 20% na přesahy*5,4 kg/m2</t>
  </si>
  <si>
    <t>13</t>
  </si>
  <si>
    <t>279113124</t>
  </si>
  <si>
    <t>Základová zeď tl do 300 mm z tvárnic ztraceného bednění včetně výplně z betonu tř. C 12/15</t>
  </si>
  <si>
    <t>1066969848</t>
  </si>
  <si>
    <t>Základové zdi z tvárnic ztraceného bednění včetně výplně z betonu bez zvláštních nároků na vliv prostředí třídy C 12/15, tloušťky zdiva přes 250 do 300 mm</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</si>
  <si>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</si>
  <si>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(15+15+9,785+9,785)*0,5 "obvodové pasy</t>
  </si>
  <si>
    <t>(8,06+5,97+3,815)*0,25 "vnitřní pasy</t>
  </si>
  <si>
    <t>14</t>
  </si>
  <si>
    <t>279361821</t>
  </si>
  <si>
    <t>Výztuž základových zdí nosných betonářskou ocelí 10 505</t>
  </si>
  <si>
    <t>1666809381</t>
  </si>
  <si>
    <t>Výztuž základových zdí nosných svislých nebo odkloněných od svislice, rovinných nebo oblých, deskových nebo žebrových, včetně výztuže jejich žeber z betonářské oceli 10 505 (R) nebo BSt 500</t>
  </si>
  <si>
    <t>(15+15+9,785+9,785)*4*0,8*0,00089 "obvodové pasy - 4 pruty V12/m</t>
  </si>
  <si>
    <t>(8,06+5,97+3,815)*4*0,55*0,00089 "vnitřní pasy - 4 pruty V12/m</t>
  </si>
  <si>
    <t>Svislé a kompletní konstrukce</t>
  </si>
  <si>
    <t>311235161</t>
  </si>
  <si>
    <t>Zdivo jednovrstvé z cihel broušených přes P10 do P15 na tenkovrstvou maltu tl 300 mm</t>
  </si>
  <si>
    <t>-2011234206</t>
  </si>
  <si>
    <t>Zdivo jednovrstvé z cihel děrovaných broušených na celoplošnou tenkovrstvou maltu, pevnost cihel přes P10 do P15, tl. zdiva 300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</si>
  <si>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</si>
  <si>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(9,625+5,875+4+3,75+4,375)*3,25 "stěny po věnec</t>
  </si>
  <si>
    <t>9,625/2,3/2 "štít</t>
  </si>
  <si>
    <t>-(1,1*2,25)*2 " odpočty otvorů štítová stěna</t>
  </si>
  <si>
    <t>-(1*2,25)*2 "odpočty otvory D 01, D 02</t>
  </si>
  <si>
    <t>311237121</t>
  </si>
  <si>
    <t>Zdivo jednovrstvé tepelně izolační z cihel broušených na tenkovrstvou maltu U přes 0,22 do 0,26 W/m2K tl zdiva 380 mm</t>
  </si>
  <si>
    <t>63156609</t>
  </si>
  <si>
    <t>Zdivo jednovrstvé tepelně izolační z cihel děrovaných broušených na tenkovrstvou maltu, součinitel prostupu tepla U přes 0,22 do 0,26, tl. zdiva 380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</si>
  <si>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Jednotka U (W/m2K) - součinitel prostupu tepla udává tepelně izolační vlastnosti neomítnutého zdiva při praktické vlhkosti.
</t>
  </si>
  <si>
    <t>14,805*2 "zadní stěna</t>
  </si>
  <si>
    <t>14,805*0,25 "přední stěna</t>
  </si>
  <si>
    <t>9,625*2,3/2 "štít</t>
  </si>
  <si>
    <t>17</t>
  </si>
  <si>
    <t>311238801</t>
  </si>
  <si>
    <t>Zdivo jednovrstvé tepelně izolační z cihel broušených s vniřní izolací z expandovaného polystyrenu na tenkovrstvou maltu U přes 0,14 do 0,18 W/m2K tl 380 mm</t>
  </si>
  <si>
    <t>-998489151</t>
  </si>
  <si>
    <t>Zdivo jednovrstvé tepelně izolační z cihel děrovaných broušených s integrovanou izolací z expandovaného (samozhášivého) polystyrenu na tenkovrstvou maltu, součinitel prostupu tepla U přes 0,14 do 0,18, tl. zdiva 380 mm</t>
  </si>
  <si>
    <t>(14,805+9,625+14,805)*3,25 "obvodové izolační zdivo po věnec</t>
  </si>
  <si>
    <t>-(2*0,75)*4 "odpočet otvoru O 01</t>
  </si>
  <si>
    <t>-(1,5*0,75)*1 "odpočet otvoru O 03</t>
  </si>
  <si>
    <t>-(1*0,75)*1"odpočet otvoru O 02</t>
  </si>
  <si>
    <t>-(2,5*0,75)*1 "odpočet otvoru O 04</t>
  </si>
  <si>
    <t>-(1,5*2,75)*1"odpočet otvoru O 05</t>
  </si>
  <si>
    <t>-(5,0*2,75)*1"odpočet otvoru O 06</t>
  </si>
  <si>
    <t>Mezisoučet</t>
  </si>
  <si>
    <t>-(2,5*0,25)*4 "odpočet překladu P1</t>
  </si>
  <si>
    <t>-(2,0*0,25)*2 "odpočet překladu P3</t>
  </si>
  <si>
    <t>-(1,5*0,25)*1"odpočet překladu P2</t>
  </si>
  <si>
    <t>-(3,0*0,25)*1 "odpočet překladu P4</t>
  </si>
  <si>
    <t>-(5,5*0,25)*1"odpočet překladu P6</t>
  </si>
  <si>
    <t>18</t>
  </si>
  <si>
    <t>317168052</t>
  </si>
  <si>
    <t>Překlad keramický vysoký v 238 mm dl 1250 mm</t>
  </si>
  <si>
    <t>1095655862</t>
  </si>
  <si>
    <t>Překlady keramické vysoké osazené do maltového lože, šířky překladu 70 mm výšky 238 mm, délky 1250 mm</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</si>
  <si>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</si>
  <si>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(4*1)*2 "P7</t>
  </si>
  <si>
    <t>19</t>
  </si>
  <si>
    <t>317168053</t>
  </si>
  <si>
    <t>Překlad keramický vysoký v 238 mm dl 1500 mm</t>
  </si>
  <si>
    <t>-863443403</t>
  </si>
  <si>
    <t>Překlady keramické vysoké osazené do maltového lože, šířky překladu 70 mm výšky 238 mm, délky 1500 mm</t>
  </si>
  <si>
    <t>4*1 "P2</t>
  </si>
  <si>
    <t>4*1*2 "P6</t>
  </si>
  <si>
    <t>20</t>
  </si>
  <si>
    <t>317168055</t>
  </si>
  <si>
    <t>Překlad keramický vysoký v 238 mm dl 2000 mm</t>
  </si>
  <si>
    <t>1613378876</t>
  </si>
  <si>
    <t>Překlady keramické vysoké osazené do maltového lože, šířky překladu 70 mm výšky 238 mm, délky 2000 mm</t>
  </si>
  <si>
    <t>4*2 "P3</t>
  </si>
  <si>
    <t>317168057</t>
  </si>
  <si>
    <t>Překlad keramický vysoký v 238 mm dl 2500 mm</t>
  </si>
  <si>
    <t>379501444</t>
  </si>
  <si>
    <t>Překlady keramické vysoké osazené do maltového lože, šířky překladu 70 mm výšky 238 mm, délky 2500 mm</t>
  </si>
  <si>
    <t>4*1 "P1</t>
  </si>
  <si>
    <t>22</t>
  </si>
  <si>
    <t>317168059</t>
  </si>
  <si>
    <t>Překlad keramický vysoký v 238 mm dl 3000 mm</t>
  </si>
  <si>
    <t>-704558204</t>
  </si>
  <si>
    <t>Překlady keramické vysoké osazené do maltového lože, šířky překladu 70 mm výšky 238 mm, délky 3000 mm</t>
  </si>
  <si>
    <t>4*1 "P4</t>
  </si>
  <si>
    <t>23</t>
  </si>
  <si>
    <t>317941125</t>
  </si>
  <si>
    <t>Osazování ocelových válcovaných nosníků na zdivu I, IE, U, UE nebo L č 24 a vyšší</t>
  </si>
  <si>
    <t>-299217660</t>
  </si>
  <si>
    <t>Osazování ocelových válcovaných nosníků na zdivu I nebo IE nebo U nebo UE nebo L č. 24 a výše nebo výšky přes 220 mm</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</si>
  <si>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</si>
  <si>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5,5*2*0,0307 " P5</t>
  </si>
  <si>
    <t>24</t>
  </si>
  <si>
    <t>13010726</t>
  </si>
  <si>
    <t>ocel profilová IPN 240 jakost 11 375</t>
  </si>
  <si>
    <t>-1039186862</t>
  </si>
  <si>
    <t>25</t>
  </si>
  <si>
    <t>317998114</t>
  </si>
  <si>
    <t>Tepelná izolace mezi překlady v 24 cm z EPS tl 90 mm</t>
  </si>
  <si>
    <t>m</t>
  </si>
  <si>
    <t>2066867676</t>
  </si>
  <si>
    <t>Izolace tepelná mezi překlady z pěnového polystyrenu výšky 24 cm, tloušťky 90 mm</t>
  </si>
  <si>
    <t>2,5*4+1,5*1+2,0*2+3,0*1</t>
  </si>
  <si>
    <t>26</t>
  </si>
  <si>
    <t>317998135</t>
  </si>
  <si>
    <t>Tepelná izolace mezi překlady v 24 cm z XPS tl 100 mm</t>
  </si>
  <si>
    <t>1045234279</t>
  </si>
  <si>
    <t>Izolace tepelná mezi překlady z extrudovaného polystyrenu výšky 24 cm, tloušťky 100 mm</t>
  </si>
  <si>
    <t>5,5*0,25*3 "P5</t>
  </si>
  <si>
    <t>27</t>
  </si>
  <si>
    <t>346244382</t>
  </si>
  <si>
    <t>Plentování jednostranné v do 300 mm válcovaných nosníků cihlami</t>
  </si>
  <si>
    <t>-1999555685</t>
  </si>
  <si>
    <t>Plentování ocelových válcovaných nosníků jednostranné cihlami na maltu, výška stojiny přes 200 do 300 mm</t>
  </si>
  <si>
    <t>5,5*0,25 "P5</t>
  </si>
  <si>
    <t>28</t>
  </si>
  <si>
    <t>342244111</t>
  </si>
  <si>
    <t>Příčka z cihel děrovaných do P10 na maltu M5 tloušťky 115 mm</t>
  </si>
  <si>
    <t>-157649488</t>
  </si>
  <si>
    <t>Příčky jednoduché z cihel děrovaných klasických spojených na pero a drážku na maltu M5, pevnost cihel do P15, tl. příčky 115 mm</t>
  </si>
  <si>
    <t xml:space="preserve">Poznámka k souboru cen:
1. Množství jednotek se určuje v m2 plochy konstrukce.
</t>
  </si>
  <si>
    <t>(1,95+1,4+3,75)*3,5</t>
  </si>
  <si>
    <t>-(0,6*2,25)*5 " odpočet otvor D 03</t>
  </si>
  <si>
    <t>29</t>
  </si>
  <si>
    <t>317168011</t>
  </si>
  <si>
    <t>Překlad keramický plochý š 115 mm dl 1000 mm</t>
  </si>
  <si>
    <t>1780535871</t>
  </si>
  <si>
    <t>Překlady keramické ploché osazené do maltového lože, výšky překladu 71 mm šířky 115 mm, délky 1000 mm</t>
  </si>
  <si>
    <t>5 "D 03</t>
  </si>
  <si>
    <t>30</t>
  </si>
  <si>
    <t>342244121</t>
  </si>
  <si>
    <t>Příčka z cihel děrovaných do P10 na maltu M5 tloušťky 140 mm</t>
  </si>
  <si>
    <t>-876211970</t>
  </si>
  <si>
    <t>Příčky jednoduché z cihel děrovaných klasických spojených na pero a drážku na maltu M5, pevnost cihel do P15, tl. příčky 140 mm</t>
  </si>
  <si>
    <t>(1,95+1,55+2,1+5,575+5,575+1,96)*3,5</t>
  </si>
  <si>
    <t>-(0,6*2,25)*3 " odpočet otvor D 03</t>
  </si>
  <si>
    <t>-(0,9*2,25)*1 "odpočet otvor D 02</t>
  </si>
  <si>
    <t>31</t>
  </si>
  <si>
    <t>317168021</t>
  </si>
  <si>
    <t>Překlad keramický plochý š 145 mm dl 1000 mm</t>
  </si>
  <si>
    <t>-475607332</t>
  </si>
  <si>
    <t>Překlady keramické ploché osazené do maltového lože, výšky překladu 71 mm šířky 145 mm, délky 1000 mm</t>
  </si>
  <si>
    <t>3 "D 03</t>
  </si>
  <si>
    <t>32</t>
  </si>
  <si>
    <t>317168022</t>
  </si>
  <si>
    <t>Překlad keramický plochý š 145 mm dl 1250 mm</t>
  </si>
  <si>
    <t>-1230864825</t>
  </si>
  <si>
    <t>Překlady keramické ploché osazené do maltového lože, výšky překladu 71 mm šířky 145 mm, délky 1250 mm</t>
  </si>
  <si>
    <t>1 "D 02</t>
  </si>
  <si>
    <t>Vodorovné konstrukce</t>
  </si>
  <si>
    <t>33</t>
  </si>
  <si>
    <t>413941125</t>
  </si>
  <si>
    <t>Osazování ocelových válcovaných nosníků stropů I, IE, U, UE nebo L č. 24 a vyšší</t>
  </si>
  <si>
    <t>377511704</t>
  </si>
  <si>
    <t>Osazování ocelových válcovaných nosníků ve stropech I nebo IE nebo U nebo UE nebo L č. 24 a výše nebo výšky přes 220 mm</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</si>
  <si>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</si>
  <si>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34</t>
  </si>
  <si>
    <t>13010756</t>
  </si>
  <si>
    <t>ocel profilová IPE 240 jakost 11 375</t>
  </si>
  <si>
    <t>-2088979634</t>
  </si>
  <si>
    <t>2*6,05*0,0307 "průvlak</t>
  </si>
  <si>
    <t>35</t>
  </si>
  <si>
    <t>417238213</t>
  </si>
  <si>
    <t>Obezdívka věnce jednostranná věncovkou keramickou v přes 210 do 250 mm včetně polystyrenu tl 100 mm</t>
  </si>
  <si>
    <t>1655478297</t>
  </si>
  <si>
    <t>Obezdívka ztužujícího věnce keramickými věncovkami včetně tepelné izolace z pěnového polystyrenu tl. 100 mm jednostranná, výška věnce přes 210 do 250 mm</t>
  </si>
  <si>
    <t xml:space="preserve">Poznámka k souboru cen:
1. V cenách jsou započteny náklady na navlhčení podkladu a věncovek, podmaltování a kladení věncovek na sraz včetně jejich dodání bez promaltování styčné spáry.
2. Množství jednotek se určuje v m délky obezdívky.
</t>
  </si>
  <si>
    <t>14,802*2+9,625 "věnec obvodových stěn</t>
  </si>
  <si>
    <t>36</t>
  </si>
  <si>
    <t>417321414</t>
  </si>
  <si>
    <t>Ztužující pásy a věnce ze ŽB tř. C 20/25</t>
  </si>
  <si>
    <t>-1538145147</t>
  </si>
  <si>
    <t>Ztužující pásy a věnce z betonu železového (bez výztuže) tř. C 20/25</t>
  </si>
  <si>
    <t>(14,805*2+9,625*2)*0,3*0,25 "obvodové stěny</t>
  </si>
  <si>
    <t>(5,575+4,0+4,075+3,75)*0,3*0,25 "vnitřní stěny</t>
  </si>
  <si>
    <t>37</t>
  </si>
  <si>
    <t>417351115</t>
  </si>
  <si>
    <t>Zřízení bednění ztužujících věnců</t>
  </si>
  <si>
    <t>165165662</t>
  </si>
  <si>
    <t>Bednění bočnic ztužujících pásů a věnců včetně vzpěr zřízení</t>
  </si>
  <si>
    <t>(14,805*2+9,625*2)*0,25 "obvodové stěny</t>
  </si>
  <si>
    <t>(5,575+4,0+4,075+3,75)*0,25*2 "vnitřní stěny</t>
  </si>
  <si>
    <t>38</t>
  </si>
  <si>
    <t>417351116</t>
  </si>
  <si>
    <t>Odstranění bednění ztužujících věnců</t>
  </si>
  <si>
    <t>682641846</t>
  </si>
  <si>
    <t>Bednění bočnic ztužujících pásů a věnců včetně vzpěr odstranění</t>
  </si>
  <si>
    <t>39</t>
  </si>
  <si>
    <t>417361221</t>
  </si>
  <si>
    <t>Výztuž ztužujících pásů a věnců betonářskou ocelí 10 216</t>
  </si>
  <si>
    <t>602972306</t>
  </si>
  <si>
    <t>Výztuž ztužujících pásů a věnců z betonářské oceli 10 216 (E)</t>
  </si>
  <si>
    <t>(1,2*4*66,26)*0,000222 "třmínky E6</t>
  </si>
  <si>
    <t>40</t>
  </si>
  <si>
    <t>417361821</t>
  </si>
  <si>
    <t>Výztuž ztužujících pásů a věnců betonářskou ocelí 10 505</t>
  </si>
  <si>
    <t>-269140971</t>
  </si>
  <si>
    <t>Výztuž ztužujících pásů a věnců z betonářské oceli 10 505 (R) nebo BSt 500</t>
  </si>
  <si>
    <t>4*66,26*0,00089 "pruty V12</t>
  </si>
  <si>
    <t>Úpravy povrchů, podlahy a osazování výplní</t>
  </si>
  <si>
    <t>41</t>
  </si>
  <si>
    <t>612321121</t>
  </si>
  <si>
    <t>Vápenocementová omítka hladká jednovrstvá vnitřních stěn nanášená ručně</t>
  </si>
  <si>
    <t>1822745596</t>
  </si>
  <si>
    <t>Omítka vápenocementová vnitřních ploch nanášená ručně jednovrstvá, tloušťky do 10 mm hladká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</si>
  <si>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</si>
  <si>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"Omítka pod obklad</t>
  </si>
  <si>
    <t>(1,95+1,95+1,67+1,67-3*0,6)*2 "108</t>
  </si>
  <si>
    <t>(2*2,1+0,9+0,9-0,6)*2 "109</t>
  </si>
  <si>
    <t>(2*2,1+0,91+0,91-0,6)*2 "110</t>
  </si>
  <si>
    <t>(2*0,9+2*0,91+1,55*4-0,6*4)*2 "111</t>
  </si>
  <si>
    <t>(4*1,4+2,09+2*0,945-3*0,6)*2 "113</t>
  </si>
  <si>
    <t>42</t>
  </si>
  <si>
    <t>612321141</t>
  </si>
  <si>
    <t>Vápenocementová omítka štuková dvouvrstvá vnitřních stěn nanášená ručně</t>
  </si>
  <si>
    <t>-210398332</t>
  </si>
  <si>
    <t>Omítka vápenocementová vnitřních ploch nanášená ručně dvouvrstvá, tloušťky jádrové omítky do 10 mm a tloušťky štuku do 3 mm štuková svislých konstrukcí stěn</t>
  </si>
  <si>
    <t>"obvodové zdovo 380</t>
  </si>
  <si>
    <t>(14,805+9,625+14,805)*3,25 "obvodové izolační zdivo včetně věnce</t>
  </si>
  <si>
    <t>"zdivo 300</t>
  </si>
  <si>
    <t>9,625+2*(5,875+4+3,75+4,375)*3,25 "stěny včetně věnce</t>
  </si>
  <si>
    <t>"příčky 140</t>
  </si>
  <si>
    <t>(1,95+1,55+2,1+5,575+5,575+1,96)*3,25*2</t>
  </si>
  <si>
    <t>"příčky 115</t>
  </si>
  <si>
    <t>(1,95+1,4+3,75)*3,25*2</t>
  </si>
  <si>
    <t>-62,92 "omítka jednovrstvá pod obklad</t>
  </si>
  <si>
    <t>43</t>
  </si>
  <si>
    <t>621142001</t>
  </si>
  <si>
    <t>Potažení vnějších podhledů sklovláknitým pletivem vtlačeným do tenkovrstvé hmoty</t>
  </si>
  <si>
    <t>-1557463873</t>
  </si>
  <si>
    <t>Potažení vnějších ploch pletivem v ploše nebo pruzích, na plném podkladu sklovláknitým vtlačením do tmelu podhledů</t>
  </si>
  <si>
    <t xml:space="preserve">Poznámka k souboru cen:
1. V cenách -2001 jsou započteny i náklady na tmel.
</t>
  </si>
  <si>
    <t>(0,4+0,2)*14,1 "bednění podokapní římsy</t>
  </si>
  <si>
    <t>44</t>
  </si>
  <si>
    <t>622811001</t>
  </si>
  <si>
    <t>Tepelně izolační jednovrstvá omítka vnějších stěn tloušťky do 20 mm</t>
  </si>
  <si>
    <t>-556099338</t>
  </si>
  <si>
    <t>Omítka tepelně izolační vnějších ploch stěn prováděná ručně v 1 vrstvě, tloušťky do 20 mm</t>
  </si>
  <si>
    <t xml:space="preserve">Poznámka k souboru cen:
1. Podkladní a spojovací vrstva se ocení cenami souboru cen 62. 13-1… Podkladní a spojovací vrstva vnějších omítaných ploch.
2. Vkládání výztužné tkaniny se ocení cenami souboru cen 62. 14-20.. Potažení vnějších ploch pletivem.
</t>
  </si>
  <si>
    <t>"přední strana</t>
  </si>
  <si>
    <t>14,805*3,55</t>
  </si>
  <si>
    <t>-(5*2,75)*1 " ODPOČET OTVORŮ O 06</t>
  </si>
  <si>
    <t>-(2,5*0,75)*1 "O 04</t>
  </si>
  <si>
    <t>-(1*0,75)*1 "O 02</t>
  </si>
  <si>
    <t>-(1,5*2,75)*1 "O 05</t>
  </si>
  <si>
    <t>(5+2,75+2,75)*0,38+(2,5+1+4*0,75)*0,2+(1,5+2*2,75)*0,2 "špalety</t>
  </si>
  <si>
    <t>"zadní strana</t>
  </si>
  <si>
    <t>14,805*4,7</t>
  </si>
  <si>
    <t>-(2*0,75)*4 "ODPOČET OTVORŮ  O 01</t>
  </si>
  <si>
    <t>-(1,5*0,75)*1 " O 03</t>
  </si>
  <si>
    <t>(2+1,5+10*0,75)*0,2 "špalety</t>
  </si>
  <si>
    <t>"boční štít</t>
  </si>
  <si>
    <t>45,83 "měřeno v CAD</t>
  </si>
  <si>
    <t>45</t>
  </si>
  <si>
    <t>622531021</t>
  </si>
  <si>
    <t>Tenkovrstvá silikonová zrnitá omítka tl. 2,0 mm včetně penetrace vnějších stěn</t>
  </si>
  <si>
    <t>1066886949</t>
  </si>
  <si>
    <t>Omítka tenkovrstvá silikonová vnějších ploch probarvená, včetně penetrace podkladu zrnitá, tloušťky 2,0 mm stěn</t>
  </si>
  <si>
    <t>8,46 "podokapní římsa</t>
  </si>
  <si>
    <t>149,237 "omítky stěn</t>
  </si>
  <si>
    <t>46</t>
  </si>
  <si>
    <t>632441215</t>
  </si>
  <si>
    <t>Potěr anhydritový samonivelační litý C20 tl do 50 mm</t>
  </si>
  <si>
    <t>-2139471053</t>
  </si>
  <si>
    <t>Potěr anhydritový samonivelační litý tř. C 20, tl. přes 45 do 50 mm</t>
  </si>
  <si>
    <t xml:space="preserve">Poznámka k souboru cen:
1. Ceny jsou určeny pro roznášecí vrstvu těžkých plovoucích podlah, pro potěr podlahového vytápění, pro potěr na oddělovací vrstvě a jako náhrada cementových potěrů (kromě vlhkých provozů).
</t>
  </si>
  <si>
    <t>54,89+14,88 "S1 (115+116)</t>
  </si>
  <si>
    <t>16,26+16,16+3,15+1,8+1,82+2,89+7,92+2,67+4,21 "S2 (106+107+108+109+110+111+112+113+114)</t>
  </si>
  <si>
    <t>47</t>
  </si>
  <si>
    <t>632441291</t>
  </si>
  <si>
    <t>Příplatek k anhydritovému samonivelačnímu litému potěru C20 ZKD 5 mm tloušťky</t>
  </si>
  <si>
    <t>-1660129964</t>
  </si>
  <si>
    <t>Potěr anhydritový samonivelační litý Příplatek k cenám za každých dalších i započatých 5 mm tloušťky přes 50 mm tř. C 20</t>
  </si>
  <si>
    <t>(54,89+14,88)*5 "S1 (115+116) tl. 74 mm</t>
  </si>
  <si>
    <t>(16,26+16,16+3,15+1,8+1,82+2,89+7,92+2,67+4,21)*2 "S2 (106+107+108+109+110+111+112+113+114) tl. 61 mm</t>
  </si>
  <si>
    <t>48</t>
  </si>
  <si>
    <t>642944121</t>
  </si>
  <si>
    <t>Osazování ocelových zárubní dodatečné pl do 2,5 m2</t>
  </si>
  <si>
    <t>-477167402</t>
  </si>
  <si>
    <t>Osazení ocelových dveřních zárubní lisovaných nebo z úhelníků dodatečně s vybetonováním prahu, plochy do 2,5 m2</t>
  </si>
  <si>
    <t xml:space="preserve">Poznámka k souboru cen:
1. V cenách nejsou započteny náklady na dodání zárubní, tyto se oceňují ve specifikaci.
</t>
  </si>
  <si>
    <t>49</t>
  </si>
  <si>
    <t>55331367</t>
  </si>
  <si>
    <t>zárubeň ocelová pro běžné zdění a pórobeton 125 levá/pravá 600</t>
  </si>
  <si>
    <t>1629421380</t>
  </si>
  <si>
    <t>8 "D 03</t>
  </si>
  <si>
    <t>50</t>
  </si>
  <si>
    <t>55331386</t>
  </si>
  <si>
    <t>zárubeň ocelová pro běžné zdění a pórobeton 150 levá/pravá 900</t>
  </si>
  <si>
    <t>1844337352</t>
  </si>
  <si>
    <t>2 "D 02</t>
  </si>
  <si>
    <t>1" D 01</t>
  </si>
  <si>
    <t>51</t>
  </si>
  <si>
    <t>941111121</t>
  </si>
  <si>
    <t>Montáž lešení řadového trubkového lehkého s podlahami zatížení do 200 kg/m2 š do 1,2 m v do 10 m</t>
  </si>
  <si>
    <t>678064816</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</si>
  <si>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</si>
  <si>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</si>
  <si>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3,5*15 "přední strana</t>
  </si>
  <si>
    <t>5,5*15 "zadní strana</t>
  </si>
  <si>
    <t>4,5*12 "štít</t>
  </si>
  <si>
    <t>52</t>
  </si>
  <si>
    <t>941111221</t>
  </si>
  <si>
    <t>Příplatek k lešení řadovému trubkovému lehkému s podlahami š 1,2 m v 10 m za první a ZKD den použití</t>
  </si>
  <si>
    <t>1855400821</t>
  </si>
  <si>
    <t>Montáž lešení řadového trubkového lehkého pracovního s podlahami s provozním zatížením tř. 3 do 200 kg/m2 Příplatek za první a každý další den použití lešení k ceně -1121</t>
  </si>
  <si>
    <t>189*60 'Přepočtené koeficientem množství</t>
  </si>
  <si>
    <t>53</t>
  </si>
  <si>
    <t>941111821</t>
  </si>
  <si>
    <t>Demontáž lešení řadového trubkového lehkého s podlahami zatížení do 200 kg/m2 š do 1,2 m v do 10 m</t>
  </si>
  <si>
    <t>-1033762593</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</si>
  <si>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</si>
  <si>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</si>
  <si>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54</t>
  </si>
  <si>
    <t>949101111</t>
  </si>
  <si>
    <t>Lešení pomocné pro objekty pozemních staveb s lešeňovou podlahou v do 1,9 m zatížení do 150 kg/m2</t>
  </si>
  <si>
    <t>-2139058190</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</si>
  <si>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</si>
  <si>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</si>
  <si>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5*14*1,5</t>
  </si>
  <si>
    <t>55</t>
  </si>
  <si>
    <t>952901111</t>
  </si>
  <si>
    <t>Vyčištění budov bytové a občanské výstavby při výšce podlaží do 4 m</t>
  </si>
  <si>
    <t>1285465357</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</si>
  <si>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</si>
  <si>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</si>
  <si>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56</t>
  </si>
  <si>
    <t>953943211</t>
  </si>
  <si>
    <t>Osazování hasicího přístroje</t>
  </si>
  <si>
    <t>-1414478162</t>
  </si>
  <si>
    <t>Osazování drobných kovových předmětů kotvených do stěny hasicího přístroje</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</si>
  <si>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</si>
  <si>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57</t>
  </si>
  <si>
    <t>44932114</t>
  </si>
  <si>
    <t>přístroj hasicí ruční práškový PG 6 LE</t>
  </si>
  <si>
    <t>1679433663</t>
  </si>
  <si>
    <t>998</t>
  </si>
  <si>
    <t>Přesun hmot</t>
  </si>
  <si>
    <t>58</t>
  </si>
  <si>
    <t>998011001</t>
  </si>
  <si>
    <t>Přesun hmot pro budovy zděné v do 6 m</t>
  </si>
  <si>
    <t>1905698151</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</si>
  <si>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</si>
  <si>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</si>
  <si>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</si>
  <si>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</si>
  <si>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59</t>
  </si>
  <si>
    <t>711431101</t>
  </si>
  <si>
    <t>Provedení izolace proti tlakové vodě vodorovné pásy na sucho AIP nebo tkaninou</t>
  </si>
  <si>
    <t>-255280676</t>
  </si>
  <si>
    <t>Provedení izolace proti povrchové a podpovrchové tlakové vodě pásy na sucho AIP nebo tkaniny na ploše vodorovné V</t>
  </si>
  <si>
    <t xml:space="preserve">Poznámka k souboru cen:
1. Izolace plochy jednotlivě do 10 m2 se oceňují skladebně cenou příslušné izolace a cenou 711 49-9096 Příplatek za plochu do 10 m2, a to jen při položení pásů za použití natěradel nebo tmelů za horka.
</t>
  </si>
  <si>
    <t>(14,805*10,385)*2 "separační geotextilie spodní+vrchní (300g + 400 g)</t>
  </si>
  <si>
    <t>60</t>
  </si>
  <si>
    <t>711432101</t>
  </si>
  <si>
    <t>Provedení izolace proti tlakové vodě svislé na sucho pásem AIP nebo tkaninou</t>
  </si>
  <si>
    <t>1401984105</t>
  </si>
  <si>
    <t>Provedení izolace proti povrchové a podpovrchové tlakové vodě pásy na sucho AIP nebo tkaniny na ploše svislé S</t>
  </si>
  <si>
    <t>(14,805+10,385)*1 "separační geotextilie 300g</t>
  </si>
  <si>
    <t>61</t>
  </si>
  <si>
    <t>69311199</t>
  </si>
  <si>
    <t>geotextilie netkaná separační, ochranná, filtrační, drenážní PES(70%)+PP(30%) 300g/m2</t>
  </si>
  <si>
    <t>1094555302</t>
  </si>
  <si>
    <t>178,94*1,2 'Přepočtené koeficientem množství</t>
  </si>
  <si>
    <t>62</t>
  </si>
  <si>
    <t>69311201</t>
  </si>
  <si>
    <t>geotextilie netkaná separační, ochranná, filtrační, drenážní PES(70%)+PP(30%) 400g/m2</t>
  </si>
  <si>
    <t>482079552</t>
  </si>
  <si>
    <t>14,805*10,385 "separační geotextilie vrchní</t>
  </si>
  <si>
    <t>153,75*1,2 'Přepočtené koeficientem množství</t>
  </si>
  <si>
    <t>63</t>
  </si>
  <si>
    <t>711471301</t>
  </si>
  <si>
    <t>Provedení dvojitého hydroizolačního systému spodní stavby na ploše vodorovné fólií PVC volně s horkovzdušným navařením segmentů</t>
  </si>
  <si>
    <t>-1124755107</t>
  </si>
  <si>
    <t>Montáž dvojitého hydroizolačního systému spodní stavby pro izolaci spodní stavby proti povrchové a podpovrchové tlakové vodě na ploše vodorovné V fólií z mPVC kladených volně jednovrstvá s horkovzdušným navařením jednotlivých segmentů</t>
  </si>
  <si>
    <t xml:space="preserve">Poznámka k souboru cen:
1. V cenách -1384, -1385, -2384, -2385 jsou započteny i náklady na dodávku hadic.
2. V cenách -1386, -1387, -2386, -2387 jsou započteny i náklady na dodávku trubic, stahovacích objímek, hadičníku, víčka a těsnění.
3. V ceně -2383 je započteno i kotvení drenážní vložky pomocí přířezů fólie tzv. prošitím
4. V cenách nejsou zpočteny náklady na provedení:
a) podkladní mazaniny; tyto se oceňují soubory cen 631 31 Mazanina z betonu, část A05, katalogu 801-1 Budovy a haly - zděné a monolitické,
b) podkladní a ochranné vrstvy z geotextilie; tyto se oceňují souborem cen 711 49 Provedení izolace proti povrchové a podpovrchové tlakové vodě ostatní tohto katalogu,
c) tepelné izolace; tyto se oceňují cenami katalogu 800-713 Izolace Tepelné
d) zesílení izolce u koutů nebo hran; tyto se oceňují cenami 711 77-12. tohoto katalogu.
e) vakuové zkoušky; tyto se oceňují vedlejšími rozpočtovými náklady katalogu 800-0.
</t>
  </si>
  <si>
    <t>14,805*10,385</t>
  </si>
  <si>
    <t>64</t>
  </si>
  <si>
    <t>711472301</t>
  </si>
  <si>
    <t>Provedení dvojitého hydroizolačního systému spodní stavby na ploše svislé fólií PVC volně s horkovzdušným navařením segmentů</t>
  </si>
  <si>
    <t>1733893193</t>
  </si>
  <si>
    <t>Montáž dvojitého hydroizolačního systému spodní stavby pro izolaci spodní stavby proti povrchové a podpovrchové tlakové vodě na ploše svislé S fólií z mPVC kladených volně jednovrstvá s horkovzdušným navařením jednotlivých segmentů</t>
  </si>
  <si>
    <t xml:space="preserve">(14,805+10,385)*1 </t>
  </si>
  <si>
    <t>65</t>
  </si>
  <si>
    <t>28322004</t>
  </si>
  <si>
    <t>fólie  hydroizolační pro spodní stavbu tl 1,5mm</t>
  </si>
  <si>
    <t>639739030</t>
  </si>
  <si>
    <t>178,94*1,15 'Přepočtené koeficientem množství</t>
  </si>
  <si>
    <t>66</t>
  </si>
  <si>
    <t>711161212</t>
  </si>
  <si>
    <t>Izolace proti zemní vlhkosti nopovou fólií svislá, nopek v 8,0 mm, tl do 0,6 mm</t>
  </si>
  <si>
    <t>268629152</t>
  </si>
  <si>
    <t>Izolace proti zemní vlhkosti a beztlakové vodě nopovými fóliemi na ploše svislé S vrstva ochranná, odvětrávací a drenážní výška nopku 8,0 mm, tl. fólie do 0,6 mm</t>
  </si>
  <si>
    <t>67</t>
  </si>
  <si>
    <t>711161383</t>
  </si>
  <si>
    <t>Izolace proti zemní vlhkosti nopovou fólií ukončení horní lištou</t>
  </si>
  <si>
    <t>-297915812</t>
  </si>
  <si>
    <t>Izolace proti zemní vlhkosti a beztlakové vodě nopovými fóliemi ostatní ukončení izolace lištou</t>
  </si>
  <si>
    <t>14,805+10,385</t>
  </si>
  <si>
    <t>68</t>
  </si>
  <si>
    <t>998711101</t>
  </si>
  <si>
    <t>Přesun hmot tonážní pro izolace proti vodě, vlhkosti a plynům v objektech výšky do 6 m</t>
  </si>
  <si>
    <t>-477364412</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</si>
  <si>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</si>
  <si>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</si>
  <si>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</si>
  <si>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</si>
  <si>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69</t>
  </si>
  <si>
    <t>713111111</t>
  </si>
  <si>
    <t>Montáž izolace tepelné vrchem stropů volně kladenými rohožemi, pásy, dílci, deskami</t>
  </si>
  <si>
    <t>1714270379</t>
  </si>
  <si>
    <t>Montáž tepelné izolace stropů rohožemi, pásy, dílci, deskami, bloky (izolační materiál ve specifikaci) vrchem bez překrytí lepenkou kladenými volně</t>
  </si>
  <si>
    <t>70</t>
  </si>
  <si>
    <t>63152147</t>
  </si>
  <si>
    <t>pás tepelně izolační univerzální λ=0,038 tl 140mm</t>
  </si>
  <si>
    <t>1574282659</t>
  </si>
  <si>
    <t>14,125*9,625</t>
  </si>
  <si>
    <t>135,953*1,02 'Přepočtené koeficientem množství</t>
  </si>
  <si>
    <t>71</t>
  </si>
  <si>
    <t>63152148</t>
  </si>
  <si>
    <t>pás tepelně izolační univerzální λ=0,038 tl 160mm</t>
  </si>
  <si>
    <t>1118475085</t>
  </si>
  <si>
    <t>72</t>
  </si>
  <si>
    <t>713121111</t>
  </si>
  <si>
    <t>Montáž izolace tepelné podlah volně kladenými rohožemi, pásy, dílci, deskami 1 vrstva</t>
  </si>
  <si>
    <t>1669261990</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</si>
  <si>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</si>
  <si>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</si>
  <si>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73</t>
  </si>
  <si>
    <t>28376357</t>
  </si>
  <si>
    <t>deska perimetrická spodních staveb, podlah a plochých střech 200kPa λ=0,034 tl 140mm</t>
  </si>
  <si>
    <t>261325952</t>
  </si>
  <si>
    <t>126,65*1,02 'Přepočtené koeficientem množství</t>
  </si>
  <si>
    <t>74</t>
  </si>
  <si>
    <t>713131151</t>
  </si>
  <si>
    <t>Montáž izolace tepelné stěn a základů volně vloženými rohožemi, pásy, dílci, deskami 1 vrstva</t>
  </si>
  <si>
    <t>1875491386</t>
  </si>
  <si>
    <t>Montáž tepelné izolace stěn rohožemi, pásy, deskami, dílci, bloky (izolační materiál ve specifikaci) vložením jednovrstvě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</si>
  <si>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</si>
  <si>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75</t>
  </si>
  <si>
    <t>28375933</t>
  </si>
  <si>
    <t>deska EPS 70 fasádní λ=0,039 tl 50mm</t>
  </si>
  <si>
    <t>-1422558570</t>
  </si>
  <si>
    <t>55 "dilatace mezi objekty</t>
  </si>
  <si>
    <t>55*1,05 'Přepočtené koeficientem množství</t>
  </si>
  <si>
    <t>76</t>
  </si>
  <si>
    <t>998713101</t>
  </si>
  <si>
    <t>Přesun hmot tonážní pro izolace tepelné v objektech v do 6 m</t>
  </si>
  <si>
    <t>-1632647685</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</si>
  <si>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</si>
  <si>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</si>
  <si>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</si>
  <si>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</si>
  <si>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77</t>
  </si>
  <si>
    <t>762321905</t>
  </si>
  <si>
    <t>Podepření vazníků fošnami a hranoly průřezové plochy přes 100 cm2</t>
  </si>
  <si>
    <t>1863037368</t>
  </si>
  <si>
    <t>Vazníky, zavětrování a ztužení konstrukcí (materiál v ceně) podepření vazníků fošnami a hranolky průřezové plochy přes 100 cm2</t>
  </si>
  <si>
    <t xml:space="preserve">Poznámka k souboru cen:
1. Stanovení množství měrných jednotek je u cen podepření konstrukcí viz čl. 3523 a u cen zavětrování konstrukcí viz čl. 3524 Všeobecných podmínek části C 01.
</t>
  </si>
  <si>
    <t>10,75*15</t>
  </si>
  <si>
    <t>78</t>
  </si>
  <si>
    <t>762321911</t>
  </si>
  <si>
    <t>Zavětrování a ztužení vazníků prkny tl do 32 mm</t>
  </si>
  <si>
    <t>443661635</t>
  </si>
  <si>
    <t>Vazníky, zavětrování a ztužení konstrukcí (materiál v ceně) zavětrování a ztužení konstrukcí prkny tl. do 32 mm</t>
  </si>
  <si>
    <t>79</t>
  </si>
  <si>
    <t>762341210</t>
  </si>
  <si>
    <t>Montáž bednění střech rovných a šikmých sklonu do 60° z hrubých prken na sraz</t>
  </si>
  <si>
    <t>1033775789</t>
  </si>
  <si>
    <t>Bednění a laťování montáž bednění střech rovných a šikmých sklonu do 60° s vyřezáním otvorů z prken hrubých na sraz tl. do 32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</si>
  <si>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</si>
  <si>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14,1*11,15</t>
  </si>
  <si>
    <t>80</t>
  </si>
  <si>
    <t>60511081</t>
  </si>
  <si>
    <t>řezivo jehličnaté středové smrk tl 18-32mm dl 4-5m</t>
  </si>
  <si>
    <t>374639065</t>
  </si>
  <si>
    <t>157,215*0,032</t>
  </si>
  <si>
    <t>5,031*1,1 'Přepočtené koeficientem množství</t>
  </si>
  <si>
    <t>81</t>
  </si>
  <si>
    <t>762361312</t>
  </si>
  <si>
    <t>Konstrukční a vyrovnávací vrstva pod klempířské prvky (atiky) z desek dřevoštěpkových tl. 22 mm</t>
  </si>
  <si>
    <t>1311109907</t>
  </si>
  <si>
    <t>Konstrukční vrstva pod klempířské prvky pro oplechování horních ploch zdí a nadezdívek (atik) z desek dřevoštěpkových šroubovaných do podkladu, tloušťky desky 22 mm</t>
  </si>
  <si>
    <t xml:space="preserve">Poznámka k souboru cen:
1. V cenách -1312 až -1313 jsou započteny i náklady na kotvení desky do podkladu.
</t>
  </si>
  <si>
    <t>(0,3+0,3)*11,5*2 " atiky</t>
  </si>
  <si>
    <t>82</t>
  </si>
  <si>
    <t>762395000</t>
  </si>
  <si>
    <t>Spojovací prostředky krovů, bednění, laťování, nadstřešních konstrukcí</t>
  </si>
  <si>
    <t>-1612854015</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</si>
  <si>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</si>
  <si>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</si>
  <si>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5,534 "bednění střechy</t>
  </si>
  <si>
    <t>13,8*0,022 "bednění atik</t>
  </si>
  <si>
    <t>83</t>
  </si>
  <si>
    <t>762420011</t>
  </si>
  <si>
    <t>Obložení stropu z cementotřískových desek tl 12 mm na sraz šroubovaných</t>
  </si>
  <si>
    <t>1176543255</t>
  </si>
  <si>
    <t>Obložení stropů nebo střešních podhledů z cementotřískových desek šroubovaných na sraz, tloušťky desky 12 mm</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</si>
  <si>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</si>
  <si>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(0,4+0,2)*14,1</t>
  </si>
  <si>
    <t>84</t>
  </si>
  <si>
    <t>762495000</t>
  </si>
  <si>
    <t>Spojovací prostředky pro montáž olištování, obložení stropů, střešních podhledů a stěn</t>
  </si>
  <si>
    <t>-386660552</t>
  </si>
  <si>
    <t>Spojovací prostředky olištování spár, obložení stropů, střešních podhledů a stěn hřebíky, vruty</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</si>
  <si>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</si>
  <si>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85</t>
  </si>
  <si>
    <t>762810017</t>
  </si>
  <si>
    <t>Záklop stropů z desek OSB tl 25 mm na sraz šroubovaných na trámy</t>
  </si>
  <si>
    <t>2037902496</t>
  </si>
  <si>
    <t>Záklop stropů z dřevoštěpkových desek OSB šroubovaných na trámy na sraz, tloušťky desky 25 mm</t>
  </si>
  <si>
    <t>9,625*14,04/2 "pochozí lávky v půdním prostoru</t>
  </si>
  <si>
    <t>86</t>
  </si>
  <si>
    <t>998762101</t>
  </si>
  <si>
    <t>Přesun hmot tonážní pro kce tesařské v objektech v do 6 m</t>
  </si>
  <si>
    <t>687415757</t>
  </si>
  <si>
    <t>Přesun hmot pro konstrukce tesařské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</si>
  <si>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</si>
  <si>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</si>
  <si>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</si>
  <si>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87</t>
  </si>
  <si>
    <t>763131421</t>
  </si>
  <si>
    <t>SDK podhled desky 2xA 12,5 bez izolace dvouvrstvá spodní kce profil CD+UD</t>
  </si>
  <si>
    <t>59629833</t>
  </si>
  <si>
    <t>Podhled ze sádrokartonových desek dvouvrstvá zavěšená spodní konstrukce z ocelových profilů CD, UD dvojitě opláštěná deskami standardními A, tl. 2 x 12,5 mm, bez izolace</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</si>
  <si>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</si>
  <si>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88</t>
  </si>
  <si>
    <t>763131751</t>
  </si>
  <si>
    <t>Montáž parotěsné zábrany do SDK podhledu</t>
  </si>
  <si>
    <t>-1437034243</t>
  </si>
  <si>
    <t>Podhled ze sádrokartonových desek ostatní práce a konstrukce na podhledech ze sádrokartonových desek montáž parotěsné zábrany</t>
  </si>
  <si>
    <t>89</t>
  </si>
  <si>
    <t>28329282</t>
  </si>
  <si>
    <t>fólie PE vyztužená Al vrstvou pro parotěsnou vrstvu 170g/m2</t>
  </si>
  <si>
    <t>-129371940</t>
  </si>
  <si>
    <t>126,65*1,1 'Přepočtené koeficientem množství</t>
  </si>
  <si>
    <t>90</t>
  </si>
  <si>
    <t>998763301</t>
  </si>
  <si>
    <t>Přesun hmot tonážní pro sádrokartonové konstrukce v objektech v do 6 m</t>
  </si>
  <si>
    <t>-1785781752</t>
  </si>
  <si>
    <t>Přesun hmot pro konstrukce montované z desek sádrokartonových, sádrovláknitých, cementovláknitých nebo cementových stanovený z hmotnosti přesunovaného materiálu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</si>
  <si>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</si>
  <si>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</si>
  <si>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</si>
  <si>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91</t>
  </si>
  <si>
    <t>764042415</t>
  </si>
  <si>
    <t>Strukturovaná oddělovací rohož s integrovanou pojistnou hydroizolací rš přes 500 do 670 mm</t>
  </si>
  <si>
    <t>1004558480</t>
  </si>
  <si>
    <t>Strukturovaná odddělovací rohož se zabudovanou hydroizolací rš přes 500 do 670 mm</t>
  </si>
  <si>
    <t>92</t>
  </si>
  <si>
    <t>764042419</t>
  </si>
  <si>
    <t>Strukturovaná oddělovací rohož s integrovanou pojistnou hydroizolací jakékoliv rš</t>
  </si>
  <si>
    <t>1696571861</t>
  </si>
  <si>
    <t>Strukturovaná odddělovací rohož se zabudovanou hydroizolací jakékoliv rš</t>
  </si>
  <si>
    <t>93</t>
  </si>
  <si>
    <t>764141431</t>
  </si>
  <si>
    <t>Krytina střechy rovné drážkováním z tabulí z TiZn předzvětralého plechu sklonu do 30°</t>
  </si>
  <si>
    <t>1379971990</t>
  </si>
  <si>
    <t>Krytina ze svitků nebo tabulí z titanzinkového předzvětralého plechu s úpravou u okapů, prostupů a výčnělků střechy rovné drážkováním z tabulí, velikosti 1000 x 2000 mm, sklon střechy do 30°</t>
  </si>
  <si>
    <t>94</t>
  </si>
  <si>
    <t>764141491</t>
  </si>
  <si>
    <t>Příplatek k cenám krytiny z TiZn předzvětralého plechu za těsnění drážek sklonu do 10°</t>
  </si>
  <si>
    <t>1806139639</t>
  </si>
  <si>
    <t>Krytina ze svitků nebo tabulí z titanzinkového předzvětralého plechu s úpravou u okapů, prostupů a výčnělků Příplatek k cenám za těsnění drážek ve sklonu do 10°</t>
  </si>
  <si>
    <t>95</t>
  </si>
  <si>
    <t>764242406</t>
  </si>
  <si>
    <t>Oplechování štítu závětrnou lištou z TiZn předzvětralého plechu rš 500 mm</t>
  </si>
  <si>
    <t>-726110105</t>
  </si>
  <si>
    <t>Oplechování střešních prvků z titanzinkového předzvětralého plechu štítu závětrnou lištou rš 500 mm</t>
  </si>
  <si>
    <t xml:space="preserve">Poznámka k souboru cen:
1. V cenách 764 24-1405 až - 2457 nejsou započteny náklady na podkladní plech. Ten se oceňuje souborem cen 764 01-14..Podkladní plech z pozinkovaného plechu v tl. 1,0 mm a rozvinuté šířce dle rš střešního prvku.
</t>
  </si>
  <si>
    <t>11,15*2 "oplechování u atik</t>
  </si>
  <si>
    <t>96</t>
  </si>
  <si>
    <t>764242433</t>
  </si>
  <si>
    <t>Oplechování rovné okapové hrany z TiZn předzvětralého plechu rš 250 mm</t>
  </si>
  <si>
    <t>-2045445753</t>
  </si>
  <si>
    <t>Oplechování střešních prvků z titanzinkového předzvětralého plechu okapu okapovým plechem střechy rovné rš 250 mm</t>
  </si>
  <si>
    <t>97</t>
  </si>
  <si>
    <t>764244405</t>
  </si>
  <si>
    <t>Oplechování horních ploch a nadezdívek bez rohů z TiZn předzvětral plechu kotvené rš 400 mm</t>
  </si>
  <si>
    <t>-1249517495</t>
  </si>
  <si>
    <t>Oplechování horních ploch zdí a nadezdívek (atik) z titanzinkového předzvětralého plechu mechanicky kotvené rš 400 mm</t>
  </si>
  <si>
    <t>98</t>
  </si>
  <si>
    <t>764243455</t>
  </si>
  <si>
    <t>Sněhový zachytávač krytiny z TiZn předzvětralého plechu průběžný jednotrubkový</t>
  </si>
  <si>
    <t>1609639603</t>
  </si>
  <si>
    <t>Oplechování střešních prvků z titanzinkového předzvětralého plechu sněhový zachytávač průbežný jednotrubkový</t>
  </si>
  <si>
    <t>99</t>
  </si>
  <si>
    <t>764217603</t>
  </si>
  <si>
    <t>Oplechování oblých parapetů nebo ze segmentů mechanicky kotvené z Pz s povrch úpravou rš 250 mm</t>
  </si>
  <si>
    <t>1476985522</t>
  </si>
  <si>
    <t>Oplechování parapetů z pozinkovaného plechu s povrchovou úpravou oblých nebo ze segmentů, včetně rohů mechanicky kotvené rš 250 mm</t>
  </si>
  <si>
    <t>4*2 "K1</t>
  </si>
  <si>
    <t>1*1" K2</t>
  </si>
  <si>
    <t>1*1,5" K3</t>
  </si>
  <si>
    <t>1*2,5" K4</t>
  </si>
  <si>
    <t>100</t>
  </si>
  <si>
    <t>764511601</t>
  </si>
  <si>
    <t>Žlab podokapní půlkruhový z Pz s povrchovou úpravou rš 250 mm</t>
  </si>
  <si>
    <t>-227414693</t>
  </si>
  <si>
    <t>Žlab podokapní z pozinkovaného plechu s povrchovou úpravou včetně háků a čel půlkruhový do rš 280 mm</t>
  </si>
  <si>
    <t>14,1</t>
  </si>
  <si>
    <t>101</t>
  </si>
  <si>
    <t>764511641</t>
  </si>
  <si>
    <t>Kotlík oválný (trychtýřový) pro podokapní žlaby z Pz s povrchovou úpravou do 250/90 mm</t>
  </si>
  <si>
    <t>1518157070</t>
  </si>
  <si>
    <t>Žlab podokapní z pozinkovaného plechu s povrchovou úpravou včetně háků a čel kotlík oválný (trychtýřový), rš žlabu/průměr svodu do 250/90 mm</t>
  </si>
  <si>
    <t>102</t>
  </si>
  <si>
    <t>764518622</t>
  </si>
  <si>
    <t>Svody kruhové včetně objímek, kolen, odskoků z Pz s povrchovou úpravou průměru 100 mm</t>
  </si>
  <si>
    <t>926826058</t>
  </si>
  <si>
    <t>Svod z pozinkovaného plechu s upraveným povrchem včetně objímek, kolen a odskoků kruhový, průměru 100 mm</t>
  </si>
  <si>
    <t>103</t>
  </si>
  <si>
    <t>998764101</t>
  </si>
  <si>
    <t>Přesun hmot tonážní pro konstrukce klempířské v objektech v do 6 m</t>
  </si>
  <si>
    <t>-429041287</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</si>
  <si>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</si>
  <si>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</si>
  <si>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</si>
  <si>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</si>
  <si>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104</t>
  </si>
  <si>
    <t>766231113</t>
  </si>
  <si>
    <t>Montáž sklápěcích půdních schodů</t>
  </si>
  <si>
    <t>1995684187</t>
  </si>
  <si>
    <t>Montáž sklápěcich schodů na půdu s vyřezáním otvoru a kompletizací</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</si>
  <si>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</si>
  <si>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105</t>
  </si>
  <si>
    <t>55347584</t>
  </si>
  <si>
    <t>schody skládací protipožární,mech. z Al profilů, El 30, pro výšku max. 320cm, 13 schodnic 130x70cm</t>
  </si>
  <si>
    <t>508860376</t>
  </si>
  <si>
    <t>106</t>
  </si>
  <si>
    <t>766622131</t>
  </si>
  <si>
    <t>Montáž plastových oken plochy přes 1 m2 otevíravých výšky do 1,5 m s rámem do zdiva</t>
  </si>
  <si>
    <t>-2101207585</t>
  </si>
  <si>
    <t>Montáž oken plastových včetně montáže rámu plochy přes 1 m2 otevíravých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</si>
  <si>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</si>
  <si>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107</t>
  </si>
  <si>
    <t>61140049</t>
  </si>
  <si>
    <t>okno plastové otevíravé/sklopné dvojsklo do plochy 1m2</t>
  </si>
  <si>
    <t>-1765328675</t>
  </si>
  <si>
    <t>(1*0,75*1) " O 02</t>
  </si>
  <si>
    <t>108</t>
  </si>
  <si>
    <t>61140051</t>
  </si>
  <si>
    <t>okno plastové otevíravé/sklopné dvojsklo přes plochu 1m2 do v 1,5m</t>
  </si>
  <si>
    <t>-523960888</t>
  </si>
  <si>
    <t>(2*0,75)*4" O 01</t>
  </si>
  <si>
    <t>(1,5*0,75)*1" O 03</t>
  </si>
  <si>
    <t>(2,5*0,75)*1" O 04</t>
  </si>
  <si>
    <t>109</t>
  </si>
  <si>
    <t>766660441</t>
  </si>
  <si>
    <t>Montáž vchodových dveří jednokřídlových s díly a nadsvětlíkem do zdiva</t>
  </si>
  <si>
    <t>R-specifikace</t>
  </si>
  <si>
    <t>-1647234082</t>
  </si>
  <si>
    <t>Montáž dveřních křídel dřevěných nebo plastových vchodových dveří včetně rámu do zdiva jednokřídlových s díly a nadsvětlíkem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</si>
  <si>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</si>
  <si>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110</t>
  </si>
  <si>
    <t>61144164R</t>
  </si>
  <si>
    <t>dveře plastové vchodové jednokřídlé otvíravé 900x2200mm</t>
  </si>
  <si>
    <t>-918992478</t>
  </si>
  <si>
    <t>dveře plastové vchodové jednokřídlé otvíravé s bočním panelem a nadsvětlíkem
křídlo 900x2000mm
boční panel 600x2000mm
nadsvětlík 1500/750</t>
  </si>
  <si>
    <t>1 "O 05</t>
  </si>
  <si>
    <t>111</t>
  </si>
  <si>
    <t>766660001</t>
  </si>
  <si>
    <t>Montáž dveřních křídel otvíravých jednokřídlových š do 0,8 m do ocelové zárubně</t>
  </si>
  <si>
    <t>1597341571</t>
  </si>
  <si>
    <t>Montáž dveřních křídel dřevěných nebo plastových otevíravých do ocelové zárubně povrchově upravených jednokřídlových, šířky do 800 mm</t>
  </si>
  <si>
    <t>112</t>
  </si>
  <si>
    <t>61162084</t>
  </si>
  <si>
    <t>dveře jednokřídlé dřevotřískové povrch laminátový plné 600x1970/2100mm</t>
  </si>
  <si>
    <t>1270629517</t>
  </si>
  <si>
    <t>113</t>
  </si>
  <si>
    <t>766660002</t>
  </si>
  <si>
    <t>Montáž dveřních křídel otvíravých jednokřídlových š přes 0,8 m do ocelové zárubně</t>
  </si>
  <si>
    <t>-350997902</t>
  </si>
  <si>
    <t>Montáž dveřních křídel dřevěných nebo plastových otevíravých do ocelové zárubně povrchově upravených jednokřídlových, šířky přes 800 mm</t>
  </si>
  <si>
    <t>114</t>
  </si>
  <si>
    <t>61162087</t>
  </si>
  <si>
    <t>dveře jednokřídlé dřevotřískové povrch laminátový plné 900x1970/2100mm</t>
  </si>
  <si>
    <t>-52790295</t>
  </si>
  <si>
    <t>115</t>
  </si>
  <si>
    <t>766660022</t>
  </si>
  <si>
    <t>Montáž dveřních křídel otvíravých jednokřídlových š přes 0,8 m požárních do ocelové zárubně</t>
  </si>
  <si>
    <t>1445654628</t>
  </si>
  <si>
    <t>Montáž dveřních křídel dřevěných nebo plastových otevíravých do ocelové zárubně protipožárních jednokřídlových, šířky přes 800 mm</t>
  </si>
  <si>
    <t>116</t>
  </si>
  <si>
    <t>61165314</t>
  </si>
  <si>
    <t>dveře jednokřídlé dřevotřískové protipožární EI (EW) 30 D3 povrch laminátový plné 900x1970/2100mm</t>
  </si>
  <si>
    <t>-1708452551</t>
  </si>
  <si>
    <t>1 " D 01</t>
  </si>
  <si>
    <t>117</t>
  </si>
  <si>
    <t>766660717</t>
  </si>
  <si>
    <t>Montáž dveřních křídel samozavírače na ocelovou zárubeň</t>
  </si>
  <si>
    <t>162942525</t>
  </si>
  <si>
    <t>Montáž dveřních doplňků samozavírače na zárubeň ocelovou</t>
  </si>
  <si>
    <t>118</t>
  </si>
  <si>
    <t>54917265</t>
  </si>
  <si>
    <t>samozavírač dveří hydraulický K214 č.14 zlatá bronz</t>
  </si>
  <si>
    <t>-1932498749</t>
  </si>
  <si>
    <t>119</t>
  </si>
  <si>
    <t>766660729</t>
  </si>
  <si>
    <t>Montáž dveřního interiérového kování - štítku s klikou</t>
  </si>
  <si>
    <t>1189990010</t>
  </si>
  <si>
    <t>Montáž dveřních doplňků dveřního kování interiérového štítku s klikou</t>
  </si>
  <si>
    <t>120</t>
  </si>
  <si>
    <t>54914620</t>
  </si>
  <si>
    <t>kování dveřní vrchní klika včetně rozet a montážního materiálu R PZ nerez PK</t>
  </si>
  <si>
    <t>1167918182</t>
  </si>
  <si>
    <t>2" D 02</t>
  </si>
  <si>
    <t>121</t>
  </si>
  <si>
    <t>766694111</t>
  </si>
  <si>
    <t>Montáž parapetních desek dřevěných nebo plastových šířky do 30 cm délky do 1,0 m</t>
  </si>
  <si>
    <t>1937946852</t>
  </si>
  <si>
    <t>Montáž ostatních truhlářských konstrukcí parapetních desek dřevěných nebo plastových šířky do 300 mm, délky do 1000 mm</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</si>
  <si>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</si>
  <si>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1" T2</t>
  </si>
  <si>
    <t>122</t>
  </si>
  <si>
    <t>766694112</t>
  </si>
  <si>
    <t>Montáž parapetních desek dřevěných nebo plastových šířky do 30 cm délky do 1,6 m</t>
  </si>
  <si>
    <t>193525350</t>
  </si>
  <si>
    <t>Montáž ostatních truhlářských konstrukcí parapetních desek dřevěných nebo plastových šířky do 300 mm, délky přes 1000 do 1600 mm</t>
  </si>
  <si>
    <t>1" T3</t>
  </si>
  <si>
    <t>123</t>
  </si>
  <si>
    <t>766694113</t>
  </si>
  <si>
    <t>Montáž parapetních desek dřevěných nebo plastových šířky do 30 cm délky do 2,6 m</t>
  </si>
  <si>
    <t>-213819966</t>
  </si>
  <si>
    <t>Montáž ostatních truhlářských konstrukcí parapetních desek dřevěných nebo plastových šířky do 300 mm, délky přes 1600 do 2600 mm</t>
  </si>
  <si>
    <t>4 "T1</t>
  </si>
  <si>
    <t>1" T4</t>
  </si>
  <si>
    <t>124</t>
  </si>
  <si>
    <t>61140079</t>
  </si>
  <si>
    <t>parapet plastový vnitřní – š 250mm, barva bílá</t>
  </si>
  <si>
    <t>1452017548</t>
  </si>
  <si>
    <t>4*2 "T1</t>
  </si>
  <si>
    <t>1*1" T2</t>
  </si>
  <si>
    <t>1*1,5" T3</t>
  </si>
  <si>
    <t>1*2,5" T4</t>
  </si>
  <si>
    <t>125</t>
  </si>
  <si>
    <t>61144019</t>
  </si>
  <si>
    <t>koncovka k parapetu plastovému vnitřnímu 1 pár</t>
  </si>
  <si>
    <t>sada</t>
  </si>
  <si>
    <t>-725576772</t>
  </si>
  <si>
    <t>126</t>
  </si>
  <si>
    <t>998766101</t>
  </si>
  <si>
    <t>Přesun hmot tonážní pro konstrukce truhlářské v objektech v do 6 m</t>
  </si>
  <si>
    <t>-1606867856</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</si>
  <si>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</si>
  <si>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</si>
  <si>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127</t>
  </si>
  <si>
    <t>767651114</t>
  </si>
  <si>
    <t>Montáž vrat garážových sekčních zajížděcích pod strop plochy přes 13 m2</t>
  </si>
  <si>
    <t>-1725163788</t>
  </si>
  <si>
    <t>Montáž vrat garážových nebo průmyslových sekčních zajížděcích pod strop, plochy přes 13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</si>
  <si>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</si>
  <si>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128</t>
  </si>
  <si>
    <t>VM01</t>
  </si>
  <si>
    <t>M-Specifikace</t>
  </si>
  <si>
    <t>82356888</t>
  </si>
  <si>
    <t xml:space="preserve">Sekční průmyslová vrata 5000x2750 
typ kování - nízké (překlad min. 230 mm)
Povrch oboustranné drážky po 10 cm
Barevné provedení: zevnitř RAL 9010, zvenku RAL 3000
Elektrický pohon, impulzní ovládání pomocí tlačítek </t>
  </si>
  <si>
    <t>1 "O 06</t>
  </si>
  <si>
    <t>771</t>
  </si>
  <si>
    <t>Podlahy z dlaždic</t>
  </si>
  <si>
    <t>129</t>
  </si>
  <si>
    <t>771474112</t>
  </si>
  <si>
    <t>Montáž soklů z dlaždic keramických rovných flexibilní lepidlo v do 90 mm</t>
  </si>
  <si>
    <t>792541991</t>
  </si>
  <si>
    <t>Montáž soklů z dlaždic keramických lepených flexibilním lepidlem rovných, výšky přes 65 do 90 mm</t>
  </si>
  <si>
    <t>130</t>
  </si>
  <si>
    <t>59761416</t>
  </si>
  <si>
    <t>sokl-dlažba keramická slinutá hladká do interiéru i exteriéru 300x80mm</t>
  </si>
  <si>
    <t>46746988</t>
  </si>
  <si>
    <t>2-1,5+1,7+0,6+0,6+0,95+2-0,9+3,75-0,6-0,6 " 112 zádveří</t>
  </si>
  <si>
    <t>2,9-1+5,575-1+0,6+0,6+2,9+5,575-0,9 "106 šatna špinavá</t>
  </si>
  <si>
    <t>2,945-1+5,575-0,9+2,945+5,575-0,6-0,6 "107 šatna čistá</t>
  </si>
  <si>
    <t>37,19*3,5 'Přepočtené koeficientem množství</t>
  </si>
  <si>
    <t>131</t>
  </si>
  <si>
    <t>771573113</t>
  </si>
  <si>
    <t>Montáž podlah keramických hladkých lepených standardním lepidlem do 12 ks/ m2</t>
  </si>
  <si>
    <t>-1935857266</t>
  </si>
  <si>
    <t>Montáž podlah z dlaždic keramických lepených standardním lepidlem hladkých přes 9 do 12 ks/m2</t>
  </si>
  <si>
    <t>132</t>
  </si>
  <si>
    <t>59761003</t>
  </si>
  <si>
    <t>dlažba keramická hutná hladká do interiéru přes 9 do 12ks/m2</t>
  </si>
  <si>
    <t>1101159941</t>
  </si>
  <si>
    <t>56,88*1,1 'Přepočtené koeficientem množství</t>
  </si>
  <si>
    <t>133</t>
  </si>
  <si>
    <t>771591112</t>
  </si>
  <si>
    <t>Izolace pod dlažbu nátěrem nebo stěrkou ve dvou vrstvách</t>
  </si>
  <si>
    <t>-1931030719</t>
  </si>
  <si>
    <t>Izolace podlahy pod dlažbu nátěrem nebo stěrkou ve dvou vrstvách</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</si>
  <si>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</si>
  <si>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3,15+1,8+1,82+2,89+2,67+4,21 "S2 (108+109+110+111+113+114)</t>
  </si>
  <si>
    <t>134</t>
  </si>
  <si>
    <t>998771101</t>
  </si>
  <si>
    <t>Přesun hmot tonážní pro podlahy z dlaždic v objektech v do 6 m</t>
  </si>
  <si>
    <t>-1731894759</t>
  </si>
  <si>
    <t>Přesun hmot pro podlahy z dlaždic stanovený z hmotnosti přesunovaného materiálu vodorovná dopravní vzdálenost do 50 m v objektech výšky do 6 m</t>
  </si>
  <si>
    <t>777</t>
  </si>
  <si>
    <t>Podlahy lité</t>
  </si>
  <si>
    <t>135</t>
  </si>
  <si>
    <t>777131101</t>
  </si>
  <si>
    <t>Penetrační epoxidový nátěr podlahy na suchý a vyzrálý podklad</t>
  </si>
  <si>
    <t>-1220579394</t>
  </si>
  <si>
    <t>Penetrační nátěr podlahy epoxidový na podklad suchý a vyzrálý</t>
  </si>
  <si>
    <t>136</t>
  </si>
  <si>
    <t>777511123</t>
  </si>
  <si>
    <t>Krycí epoxidová stěrka tloušťky přes 1 do 2 mm průmyslové lité podlahy</t>
  </si>
  <si>
    <t>81372246</t>
  </si>
  <si>
    <t>Krycí stěrka průmyslová epoxidová, tloušťky přes 1 do 2 mm</t>
  </si>
  <si>
    <t>137</t>
  </si>
  <si>
    <t>777911111</t>
  </si>
  <si>
    <t>Tuhé napojení lité podlahy na stěnu nebo sokl</t>
  </si>
  <si>
    <t>-1136454446</t>
  </si>
  <si>
    <t>Napojení na stěnu nebo sokl fabionem z epoxidové stěrky plněné pískem tuhé</t>
  </si>
  <si>
    <t>9,75-5+3,75+4-1+5,875+5,75+9,625 "S1 (115+116) obvod stěn-dveřní otvory</t>
  </si>
  <si>
    <t>138</t>
  </si>
  <si>
    <t>998777101</t>
  </si>
  <si>
    <t>Přesun hmot tonážní pro podlahy lité v objektech v do 6 m</t>
  </si>
  <si>
    <t>-1077364925</t>
  </si>
  <si>
    <t>Přesun hmot pro podlahy lité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</si>
  <si>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</si>
  <si>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781</t>
  </si>
  <si>
    <t>Dokončovací práce - obklady</t>
  </si>
  <si>
    <t>139</t>
  </si>
  <si>
    <t>781474154</t>
  </si>
  <si>
    <t>Montáž obkladů vnitřních keramických velkoformátových hladkých do 6 ks/m2 lepených flexibilním lepidlem</t>
  </si>
  <si>
    <t>-229832402</t>
  </si>
  <si>
    <t>Montáž obkladů vnitřních stěn z dlaždic keramických lepených flexibilním lepidlem velkoformátových hladkých přes 4 do 6 ks/m2</t>
  </si>
  <si>
    <t xml:space="preserve">Poznámka k souboru cen:
1. Položky jsou určeny pro všechny druhy povrchových úprav.
</t>
  </si>
  <si>
    <t>140</t>
  </si>
  <si>
    <t>59761001</t>
  </si>
  <si>
    <t>obklad velkoformátový keramický hladký přes 4 do 6ks/m2</t>
  </si>
  <si>
    <t>132820418</t>
  </si>
  <si>
    <t>62,92*1,15 'Přepočtené koeficientem množství</t>
  </si>
  <si>
    <t>141</t>
  </si>
  <si>
    <t>998781101</t>
  </si>
  <si>
    <t>Přesun hmot tonážní pro obklady keramické v objektech v do 6 m</t>
  </si>
  <si>
    <t>-849436380</t>
  </si>
  <si>
    <t>Přesun hmot pro obklady keramické stanovený z hmotnosti přesunovaného materiálu vodorovná dopravní vzdálenost do 50 m v objektech výšky do 6 m</t>
  </si>
  <si>
    <t>783</t>
  </si>
  <si>
    <t>Dokončovací práce - nátěry</t>
  </si>
  <si>
    <t>142</t>
  </si>
  <si>
    <t>783317101</t>
  </si>
  <si>
    <t>Krycí jednonásobný syntetický standardní nátěr zámečnických konstrukcí</t>
  </si>
  <si>
    <t>1369949838</t>
  </si>
  <si>
    <t>Krycí nátěr (email) zámečnických konstrukcí jednonásobný syntetický standardní</t>
  </si>
  <si>
    <t>" nátěr zárubní</t>
  </si>
  <si>
    <t>(4+0,6)*0,15*8 "D 03</t>
  </si>
  <si>
    <t>(4+0,9)*0,15*3 "D 02, D 01</t>
  </si>
  <si>
    <t>784</t>
  </si>
  <si>
    <t>Dokončovací práce - malby a tapety</t>
  </si>
  <si>
    <t>143</t>
  </si>
  <si>
    <t>784181101</t>
  </si>
  <si>
    <t>Základní akrylátová jednonásobná penetrace podkladu v místnostech výšky do 3,80m</t>
  </si>
  <si>
    <t>-796303593</t>
  </si>
  <si>
    <t>Penetrace podkladu jednonásobná základní akrylátová v místnostech výšky do 3,80 m</t>
  </si>
  <si>
    <t>331,359 "výměry viz omítky stěn</t>
  </si>
  <si>
    <t>126,65 "výměry viz podhled</t>
  </si>
  <si>
    <t>144</t>
  </si>
  <si>
    <t>784221101</t>
  </si>
  <si>
    <t>Dvojnásobné bílé malby ze směsí za sucha dobře otěruvzdorných v místnostech do 3,80 m</t>
  </si>
  <si>
    <t>67848481</t>
  </si>
  <si>
    <t>Malby z malířských směsí otěruvzdorných za sucha dvojnásobné, bílé za sucha otěruvzdorné dobře v místnostech výšky do 3,80 m</t>
  </si>
  <si>
    <t>SO 03 - Stavební úpravy stávajícího objektu</t>
  </si>
  <si>
    <t>Soupis:</t>
  </si>
  <si>
    <t>SO 03.1 - Fasáda, zateplení objektu</t>
  </si>
  <si>
    <t xml:space="preserve">    741 - Elektroinstalace - silnoproud</t>
  </si>
  <si>
    <t>622221031</t>
  </si>
  <si>
    <t>Montáž kontaktního zateplení vnějších stěn lepením a mechanickým kotvením desek z minerální vlny s podélnou orientací vláken tl do 160 mm</t>
  </si>
  <si>
    <t>-1150116693</t>
  </si>
  <si>
    <t>Montáž kontaktního zateplení lepením a mechanickým kotvením z desek z minerální vlny s podélnou orientací vláken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</si>
  <si>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</si>
  <si>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Poznámka k položce:
výměry měřeny z CAD</t>
  </si>
  <si>
    <t>106,13 "čelní strana vč. věže</t>
  </si>
  <si>
    <t>108,65 "štít P vč. věže</t>
  </si>
  <si>
    <t>121,91 "zadní strana</t>
  </si>
  <si>
    <t>36,62 "štít L</t>
  </si>
  <si>
    <t>22,35 "štít L - věž</t>
  </si>
  <si>
    <t>16,06 "zadní strana - věž</t>
  </si>
  <si>
    <t>63151538</t>
  </si>
  <si>
    <t>deska tepelně izolační minerální kontaktních fasád podélné vlákno λ=0,036 tl 160mm</t>
  </si>
  <si>
    <t>1134998988</t>
  </si>
  <si>
    <t>Poznámka k položce:
výměra + 5% ztratné</t>
  </si>
  <si>
    <t>411,72*1,05 'Přepočtené koeficientem množství</t>
  </si>
  <si>
    <t>622222061</t>
  </si>
  <si>
    <t>Montáž kontaktního zateplení vnějšího ostění, nadpraží nebo parapetu hl. špalety do 400 mm lepením desek z minerální vlny tl do 80 mm</t>
  </si>
  <si>
    <t>541107187</t>
  </si>
  <si>
    <t>Montáž kontaktního zateplení vnějšího ostění, nadpraží nebo parapetu lepením z desek z minerální vlny s podélnou nebo kolmou orientací vláken hloubky špalet přes 200 do 400 mm, tloušťky desek přes 40 do 80 mm</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</si>
  <si>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</si>
  <si>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(2,15+2,15+1,18)*0,3 "čelní strana I.NP</t>
  </si>
  <si>
    <t>3*(2,05+2,05+1,55+1,55)*0,3 "čelní strana II.NP</t>
  </si>
  <si>
    <t>(2,15+2,15+1,18)*0,3 "štít P I.NP</t>
  </si>
  <si>
    <t>(4*0,95+2*1+2*1,5)*0,3 "štít P II.NP</t>
  </si>
  <si>
    <t>3*(1,15+1,15+1,55+1,55)*0,3 "zadní strana II.NP</t>
  </si>
  <si>
    <t xml:space="preserve"> 2*(2,05+2,05+1,55+1,55)*0,3 "štít L II.NP</t>
  </si>
  <si>
    <t xml:space="preserve"> 4*(0,85+0,85+0,5+0,5)*0,3 "okna věž</t>
  </si>
  <si>
    <t>63151519</t>
  </si>
  <si>
    <t>deska tepelně izolační minerální kontaktních fasád podélné vlákno λ=0,036 tl 50mm</t>
  </si>
  <si>
    <t>474827750</t>
  </si>
  <si>
    <t>24,828*1,1 'Přepočtené koeficientem množství</t>
  </si>
  <si>
    <t>622252001</t>
  </si>
  <si>
    <t>Montáž profilů kontaktního zateplení připevněných mechanicky</t>
  </si>
  <si>
    <t>-1223994803</t>
  </si>
  <si>
    <t>Montáž profilů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</si>
  <si>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t>
  </si>
  <si>
    <t>0,925+2,25+1,4+1,48 "čelní strana I.NP</t>
  </si>
  <si>
    <t>9,05 "štít P I. NP</t>
  </si>
  <si>
    <t>15,9 "zadní stana I.NP</t>
  </si>
  <si>
    <t>5,3 "věž štít L střecha</t>
  </si>
  <si>
    <t>3,75 "věž zadní strana střecha</t>
  </si>
  <si>
    <t>59051653</t>
  </si>
  <si>
    <t>profil zakládací Al tl 0,7mm pro ETICS pro izolant tl 160mm</t>
  </si>
  <si>
    <t>-869785947</t>
  </si>
  <si>
    <t>40,055*1,05 'Přepočtené koeficientem množství</t>
  </si>
  <si>
    <t>622252002</t>
  </si>
  <si>
    <t>Montáž profilů kontaktního zateplení lepených</t>
  </si>
  <si>
    <t>-39088784</t>
  </si>
  <si>
    <t>Montáž profilů kontaktního zateplení ostatních stěnových, dilatačních apod. lepených do tmelu</t>
  </si>
  <si>
    <t>57,1 "rohový otvory</t>
  </si>
  <si>
    <t>46,1 "rohový nároží</t>
  </si>
  <si>
    <t>19 "parapetní</t>
  </si>
  <si>
    <t>30,2 "nadpraží</t>
  </si>
  <si>
    <t>8,75 "dilatační</t>
  </si>
  <si>
    <t>63127416</t>
  </si>
  <si>
    <t>profil rohový PVC 23x23mm s výztužnou tkaninou š 100mm pro ETICS</t>
  </si>
  <si>
    <t>-750667929</t>
  </si>
  <si>
    <t>4*3,65+2*2,15 "přední strana I.NP (otvory)</t>
  </si>
  <si>
    <t>2*2,15 "štít P I.NP (otvory)</t>
  </si>
  <si>
    <t>6*1,55 "přední strana II.NP (otvory)</t>
  </si>
  <si>
    <t>2*1+2*1,55 "štít P II.NP (otvory)</t>
  </si>
  <si>
    <t>6*1,55 "zadní strana II.NP (otvory)</t>
  </si>
  <si>
    <t>4*1,55 "štít L II.NP (otvory)</t>
  </si>
  <si>
    <t>8*0,5 "okna věž</t>
  </si>
  <si>
    <t>4,05+6,55+14,5+7,95+4,65+4,2+4,2 "nároží</t>
  </si>
  <si>
    <t>103,2*1,05 'Přepočtené koeficientem množství</t>
  </si>
  <si>
    <t>59051500</t>
  </si>
  <si>
    <t>profil dilatační stěnový PVC s výztužnou tkaninou pro ETICS</t>
  </si>
  <si>
    <t>844488449</t>
  </si>
  <si>
    <t>3,5+5,25 "napojení nové přístavby</t>
  </si>
  <si>
    <t>8,75*1,05 'Přepočtené koeficientem množství</t>
  </si>
  <si>
    <t>59051512</t>
  </si>
  <si>
    <t>profil začišťovací s okapnicí PVC s výztužnou tkaninou pro parapet ETICS</t>
  </si>
  <si>
    <t>-778165761</t>
  </si>
  <si>
    <t>3*2,05 "čelní strana II.NP</t>
  </si>
  <si>
    <t>2*0,95 "štít P II.NP</t>
  </si>
  <si>
    <t>3*1,15 "zadní strana II.NP</t>
  </si>
  <si>
    <t>2*2,05 "štít L II.NP</t>
  </si>
  <si>
    <t>4*0,85 "věž III.NP</t>
  </si>
  <si>
    <t>19*1,05 'Přepočtené koeficientem množství</t>
  </si>
  <si>
    <t>59051510</t>
  </si>
  <si>
    <t>profil začišťovací s okapnicí PVC s výztužnou tkaninou pro nadpraží ETICS</t>
  </si>
  <si>
    <t>-1336338044</t>
  </si>
  <si>
    <t>4,5+4,5+1,2 "čelní strana I.NP</t>
  </si>
  <si>
    <t>1 "štít L I.NP</t>
  </si>
  <si>
    <t>30,2*1,05 'Přepočtené koeficientem množství</t>
  </si>
  <si>
    <t>43407178</t>
  </si>
  <si>
    <t>(2*2,15)*0,3 "přední strana I.NP ( svislé špalety)</t>
  </si>
  <si>
    <t>(2*2,15)*0,3 "štít P I.NP (svislé špalety)</t>
  </si>
  <si>
    <t>(6*1,55)*0,3 "přední strana II.NP (svislé špalety)</t>
  </si>
  <si>
    <t>(2*1+2*1,55)*0,3 "štít P II.NP (svislé špalety)</t>
  </si>
  <si>
    <t>(6*1,55)*0,3 "zadní strana II.NP (svislé špalety)</t>
  </si>
  <si>
    <t>(4*1,55)*0,3 "štít L II.NP (svislé špalety)</t>
  </si>
  <si>
    <t>(8*0,5)*0,3 "okna věž (svislé špalety)</t>
  </si>
  <si>
    <t>621531021</t>
  </si>
  <si>
    <t>Tenkovrstvá silikonová zrnitá omítka tl. 2,0 mm včetně penetrace vnějších podhledů</t>
  </si>
  <si>
    <t>-113388968</t>
  </si>
  <si>
    <t>Omítka tenkovrstvá silikonová vnějších ploch probarvená, včetně penetrace podkladu zrnitá, tloušťky 2,0 mm podhledů</t>
  </si>
  <si>
    <t>(1,2+3*2,05)*0,3 " špalety nadpraží okna + dveře čelní strana I.,II.NP</t>
  </si>
  <si>
    <t>(1+2*0,95)*0,3 " špalety nadpraží okna + dveře štít P- I.,II.NP</t>
  </si>
  <si>
    <t>(3*1,15)*0,3 " špalety nadpraží okna zadní strana II.NP</t>
  </si>
  <si>
    <t>(2*2,05)*0,3 " špalety nadpraží okna štít L- II.NP</t>
  </si>
  <si>
    <t>4*(0,85*0,3) " špalety nadpraží okna věž</t>
  </si>
  <si>
    <t>-367573246</t>
  </si>
  <si>
    <t>937431722</t>
  </si>
  <si>
    <t>411,72*30 'Přepočtené koeficientem množství</t>
  </si>
  <si>
    <t>-557686034</t>
  </si>
  <si>
    <t>944511111</t>
  </si>
  <si>
    <t>Montáž ochranné sítě z textilie z umělých vláken</t>
  </si>
  <si>
    <t>-368943358</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</si>
  <si>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</si>
  <si>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</si>
  <si>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944611811</t>
  </si>
  <si>
    <t>Demontáž ochranné plachty z textilie z umělých vláken</t>
  </si>
  <si>
    <t>960623302</t>
  </si>
  <si>
    <t>Demontáž ochranné plachty zavěšené na konstrukci lešení z textilie z umělých vláken</t>
  </si>
  <si>
    <t>741</t>
  </si>
  <si>
    <t>Elektroinstalace - silnoproud</t>
  </si>
  <si>
    <t>741421811</t>
  </si>
  <si>
    <t>Demontáž drátu nebo lana svodového vedení D do 8 mm kolmý svod</t>
  </si>
  <si>
    <t>1297957067</t>
  </si>
  <si>
    <t>Demontáž hromosvodného vedení bez zachování funkčnosti svodových drátů nebo lan kolmého svodu, průměru do 8 mm</t>
  </si>
  <si>
    <t>2*8</t>
  </si>
  <si>
    <t>741420002</t>
  </si>
  <si>
    <t>Montáž drát nebo lano hromosvodné svodové D přes 10mm s podpěrou</t>
  </si>
  <si>
    <t>1947089902</t>
  </si>
  <si>
    <t>Montáž hromosvodného vedení svodových drátů nebo lan s podpěrami, Ø přes 10 mm</t>
  </si>
  <si>
    <t xml:space="preserve">Poznámka k souboru cen:
1. Svodovými dráty se rozumí i jímací vedení na střeše.
</t>
  </si>
  <si>
    <t>35441077</t>
  </si>
  <si>
    <t>drát D 8mm AlMgSi</t>
  </si>
  <si>
    <t>kg</t>
  </si>
  <si>
    <t>2113175450</t>
  </si>
  <si>
    <t>16*0,8</t>
  </si>
  <si>
    <t>762431013</t>
  </si>
  <si>
    <t>Obložení stěn z desek OSB tl 15 mm na sraz přibíjených</t>
  </si>
  <si>
    <t>1304235746</t>
  </si>
  <si>
    <t>Obložení stěn z dřevoštěpkových desek OSB přibíjených na sraz, tloušťky desky 15 mm</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</si>
  <si>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</si>
  <si>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(0,15+0,15+8,4+3,4+5,5)*0,5 "rozvodný kanál pro zakrytí stávajících el. rozvodů na fasádě</t>
  </si>
  <si>
    <t>-544587696</t>
  </si>
  <si>
    <t>998762103</t>
  </si>
  <si>
    <t>Přesun hmot tonážní pro kce tesařské v objektech v do 24 m</t>
  </si>
  <si>
    <t>-515958509</t>
  </si>
  <si>
    <t>Přesun hmot pro konstrukce tesařské stanovený z hmotnosti přesunovaného materiálu vodorovná dopravní vzdálenost do 50 m v objektech výšky přes 12 do 24 m</t>
  </si>
  <si>
    <t>764002851</t>
  </si>
  <si>
    <t>Demontáž oplechování parapetů do suti</t>
  </si>
  <si>
    <t>988174985</t>
  </si>
  <si>
    <t>Demontáž klempířských konstrukcí oplechování parapetů do suti</t>
  </si>
  <si>
    <t>3*2,05 "čelní strana</t>
  </si>
  <si>
    <t>2*0,95 "pravá  boční strana (štít)</t>
  </si>
  <si>
    <t>3*1,15 "zadní strana</t>
  </si>
  <si>
    <t>2*2,05 "levá  boční strana (štít)</t>
  </si>
  <si>
    <t>764214603</t>
  </si>
  <si>
    <t>Oplechování horních ploch a atik bez rohů z Pz s povrch úpravou mechanicky kotvené rš 250 mm</t>
  </si>
  <si>
    <t>1319825928</t>
  </si>
  <si>
    <t>Oplechování horních ploch zdí a nadezdívek (atik) z pozinkovaného plechu s povrchovou úpravou mechanicky kotvené rš 250 mm</t>
  </si>
  <si>
    <t xml:space="preserve">3,45*4 "prodloužení lemování věže -  ukončení nový izolant </t>
  </si>
  <si>
    <t>764217645</t>
  </si>
  <si>
    <t>Oplechování oblých parapetů nebo ze segmentů celoplošně lepené z Pz s povrch úpravou rš 400 mm</t>
  </si>
  <si>
    <t>606564738</t>
  </si>
  <si>
    <t>Oplechování parapetů z pozinkovaného plechu s povrchovou úpravou oblých nebo ze segmentů, včetně rohů celoplošně lepené rš 400 mm</t>
  </si>
  <si>
    <t>3*2,05 "čelní strana K5</t>
  </si>
  <si>
    <t>2*0,95 "pravá  boční strana (štít) K7</t>
  </si>
  <si>
    <t>3*1,15 "zadní strana K6</t>
  </si>
  <si>
    <t>2*2,05 "levá  boční strana (štít) K5</t>
  </si>
  <si>
    <t>4*0,85 "věž K8</t>
  </si>
  <si>
    <t>764004861</t>
  </si>
  <si>
    <t>Demontáž svodu do suti</t>
  </si>
  <si>
    <t>-2125436718</t>
  </si>
  <si>
    <t>Demontáž klempířských konstrukcí svodu do suti</t>
  </si>
  <si>
    <t>2*8 "stávající svody</t>
  </si>
  <si>
    <t>764508131</t>
  </si>
  <si>
    <t>Montáž kruhového svodu</t>
  </si>
  <si>
    <t>-1714459900</t>
  </si>
  <si>
    <t>Montáž svodu kruhového, průměru svodu</t>
  </si>
  <si>
    <t>55350110</t>
  </si>
  <si>
    <t>roura svodová Pz barvený 120mm</t>
  </si>
  <si>
    <t>-978279691</t>
  </si>
  <si>
    <t>2*8 "nové svody</t>
  </si>
  <si>
    <t>55350194</t>
  </si>
  <si>
    <t>objímka roury zaklapávací k trnu Pz barvený D 120mm</t>
  </si>
  <si>
    <t>1272036323</t>
  </si>
  <si>
    <t>764508134</t>
  </si>
  <si>
    <t>Montáž horního dvojitého kolena kruhového svodu</t>
  </si>
  <si>
    <t>822025417</t>
  </si>
  <si>
    <t>Montáž svodu kruhového, průměru kolen horních dvojitých</t>
  </si>
  <si>
    <t>55350160</t>
  </si>
  <si>
    <t>koleno svodové roury 120/72°</t>
  </si>
  <si>
    <t>-943783102</t>
  </si>
  <si>
    <t>998764103</t>
  </si>
  <si>
    <t>Přesun hmot tonážní pro konstrukce klempířské v objektech v do 24 m</t>
  </si>
  <si>
    <t>-96406023</t>
  </si>
  <si>
    <t>Přesun hmot pro konstrukce klempířské stanovený z hmotnosti přesunovaného materiálu vodorovná dopravní vzdálenost do 50 m v objektech výšky přes 12 do 24 m</t>
  </si>
  <si>
    <t>-1850820988</t>
  </si>
  <si>
    <t>639538384</t>
  </si>
  <si>
    <t>(0,8*0,5)*4 "okna O 13  -věž</t>
  </si>
  <si>
    <t>-2045037486</t>
  </si>
  <si>
    <t>767893132</t>
  </si>
  <si>
    <t>Montáž bočních stěn u vstupů s výplní skleněnou</t>
  </si>
  <si>
    <t>668273281</t>
  </si>
  <si>
    <t>Montáž stříšek nad venkovními vstupy doplňků bočních stěn, výplň skleněná</t>
  </si>
  <si>
    <t xml:space="preserve">Poznámka k souboru cen:
1. Ceny -3111 až -3192 jsou učeny pro konstrukce bez vnější izolace.
</t>
  </si>
  <si>
    <t>28315012R</t>
  </si>
  <si>
    <t>Vchodová stříška oblouková, kotvená pomocí konzol nerezový rám s hliníkovým okapem, výplň akrylové sklo 1600x900mm</t>
  </si>
  <si>
    <t>-773630557</t>
  </si>
  <si>
    <t>Vchodová stříška rovná zavěšená, kotvená pomocí lan nerez, bezpečnostní sklo sklo 3000x1300mm</t>
  </si>
  <si>
    <t>28319029</t>
  </si>
  <si>
    <t>Kotvící sada pro vchodové stříšky, 1x chemická kotva 300ml, 4x závitová tyč M8 - délka 160mm, 4x plastové sítko, 2x mixér</t>
  </si>
  <si>
    <t>balení</t>
  </si>
  <si>
    <t>299549449</t>
  </si>
  <si>
    <t>767995111</t>
  </si>
  <si>
    <t>Montáž atypických zámečnických konstrukcí hmotnosti do 5 kg</t>
  </si>
  <si>
    <t>1573837130</t>
  </si>
  <si>
    <t>Montáž ostatních atypických zámečnických konstrukcí hmotnosti do 5 kg</t>
  </si>
  <si>
    <t xml:space="preserve">Poznámka k souboru cen:
1. Určení cen se řídí hmotností jednotlivě montovaného dílu konstrukce.
</t>
  </si>
  <si>
    <t>REK</t>
  </si>
  <si>
    <t>-2057755023</t>
  </si>
  <si>
    <t>Reklamní a orientační  3D fasádní nápisy</t>
  </si>
  <si>
    <t>" 2x prosvětlený nápis "HASIČI" z písmen výšky 65 cm - věž</t>
  </si>
  <si>
    <t>" 3ks orientačních číslic "1 ,2 , 3" pro označení garáží z písmen výšky 35 cm</t>
  </si>
  <si>
    <t>998767101</t>
  </si>
  <si>
    <t>Přesun hmot tonážní pro zámečnické konstrukce v objektech v do 6 m</t>
  </si>
  <si>
    <t>-929262933</t>
  </si>
  <si>
    <t>Přesun hmot pro zámečnické konstrukce stanovený z hmotnosti přesunovaného materiálu vodorovná dopravní vzdálenost do 50 m v objektech výšky do 6 m</t>
  </si>
  <si>
    <t>Úroveň 3:</t>
  </si>
  <si>
    <t>SO 03.1.1 - Statické zajištění trhlin ve zdivu</t>
  </si>
  <si>
    <t>612135101</t>
  </si>
  <si>
    <t>Hrubá výplň rýh ve stěnách maltou jakékoli šířky rýhy</t>
  </si>
  <si>
    <t>-460139286</t>
  </si>
  <si>
    <t>Hrubá výplň rýh maltou jakékoli šířky rýhy ve stěnách</t>
  </si>
  <si>
    <t xml:space="preserve">Poznámka k souboru cen:
1. V cenách nejsou započteny náklady na omítku rýh, tyto se ocení příšlušnými cenami tohoto katalogu.
</t>
  </si>
  <si>
    <t>12*0,05</t>
  </si>
  <si>
    <t>953961214</t>
  </si>
  <si>
    <t>Kotvy chemickou patronou M 16 hl 125 mm do betonu, ŽB nebo kamene s vyvrtáním otvoru</t>
  </si>
  <si>
    <t>-496007521</t>
  </si>
  <si>
    <t>Kotvy chemické s vyvrtáním otvoru do betonu, železobetonu nebo tvrdého kamene chemická patrona, velikost M 16, hloubka 125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</si>
  <si>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</si>
  <si>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6*2</t>
  </si>
  <si>
    <t>13021014</t>
  </si>
  <si>
    <t>tyč ocelová žebírková jakost BSt 500S výztuž do betonu D 14mm</t>
  </si>
  <si>
    <t>597714141</t>
  </si>
  <si>
    <t>2,3*6*0,00121</t>
  </si>
  <si>
    <t>974029132</t>
  </si>
  <si>
    <t>Vysekání rýh ve zdivu kamenném hl do 50 mm š do 70 mm</t>
  </si>
  <si>
    <t>-1401746423</t>
  </si>
  <si>
    <t>Vysekání rýh ve zdivu kamenném do hl. 50 mm a šířky do 70 mm</t>
  </si>
  <si>
    <t xml:space="preserve">Poznámka k souboru cen:
1. Ceny -9121 až -9669 lze použít i pro vysekávání ve zdivu z cihel pálených na maltu cementovou a ve zdivu smíšeném.
</t>
  </si>
  <si>
    <t>-1228661841</t>
  </si>
  <si>
    <t>39859266</t>
  </si>
  <si>
    <t>1553847615</t>
  </si>
  <si>
    <t>0,096*36 'Přepočtené koeficientem množství</t>
  </si>
  <si>
    <t>997013111</t>
  </si>
  <si>
    <t>Vnitrostaveništní doprava suti a vybouraných hmot pro budovy v do 6 m s použitím mechanizace</t>
  </si>
  <si>
    <t>-349173117</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</si>
  <si>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</si>
  <si>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</si>
  <si>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1583100962</t>
  </si>
  <si>
    <t>SO 03.2 - Stavební úpravy I. NP</t>
  </si>
  <si>
    <t>310278842</t>
  </si>
  <si>
    <t>Zazdívka otvorů pl do 1 m2 ve zdivu nadzákladovém z nepálených tvárnic tl do 300 mm</t>
  </si>
  <si>
    <t>1965334308</t>
  </si>
  <si>
    <t>Zazdívka otvorů ve zdivu nadzákladovém nepálenými tvárnicemi plochy přes 0,25 m2 do 1 m2 , ve zdi tl. do 300 mm</t>
  </si>
  <si>
    <t>1,6*2,6*0,3 "zazdívka vůvodního průchodu do šatny</t>
  </si>
  <si>
    <t>0,6*0,85*0,3 "částečná zazdívka otvoru po oknu ze sklobetonu</t>
  </si>
  <si>
    <t>317941121</t>
  </si>
  <si>
    <t>Osazování ocelových válcovaných nosníků na zdivu I, IE, U, UE nebo L do č 12</t>
  </si>
  <si>
    <t>-1320587321</t>
  </si>
  <si>
    <t>Osazování ocelových válcovaných nosníků na zdivu I nebo IE nebo U nebo UE nebo L do č. 12 nebo výšky do 120 mm</t>
  </si>
  <si>
    <t>13010714</t>
  </si>
  <si>
    <t>ocel profilová IPN 120 jakost 11 375</t>
  </si>
  <si>
    <t>1794660587</t>
  </si>
  <si>
    <t>(1,3*4)*2*0,0144 "P11</t>
  </si>
  <si>
    <t>-1506748745</t>
  </si>
  <si>
    <t>579166080</t>
  </si>
  <si>
    <t>(5*4)*2*0,0362 "P12</t>
  </si>
  <si>
    <t>(4,05*3)*2*0,0362 "P13</t>
  </si>
  <si>
    <t>13010830</t>
  </si>
  <si>
    <t>ocel profilová UPN 240 jakost 11 375</t>
  </si>
  <si>
    <t>2014463892</t>
  </si>
  <si>
    <t>(3,65*4)*0,0332 "pilíř</t>
  </si>
  <si>
    <t>13611228</t>
  </si>
  <si>
    <t>plech ocelový hladký jakost S235JR tl 10mm tabule</t>
  </si>
  <si>
    <t>491708011</t>
  </si>
  <si>
    <t>(0,5*0,9)*2*0,00785</t>
  </si>
  <si>
    <t>331273014</t>
  </si>
  <si>
    <t>Pilíř z tvárnic betonových rozměru přes 400x400 mm do 400x650 mm</t>
  </si>
  <si>
    <t>1467761642</t>
  </si>
  <si>
    <t>Pilíř z betonových tvárnic včetně zmonolitnění betonovou směsí bez výztuže, rozměru přes 400x400 do 400x650 mm</t>
  </si>
  <si>
    <t>0,5*0,3*3,5</t>
  </si>
  <si>
    <t>346244381</t>
  </si>
  <si>
    <t>Plentování jednostranné v do 200 mm válcovaných nosníků cihlami</t>
  </si>
  <si>
    <t>-230704169</t>
  </si>
  <si>
    <t>Plentování ocelových válcovaných nosníků jednostranné cihlami na maltu, výška stojiny do 200 mm</t>
  </si>
  <si>
    <t>0,15*1,4*4 "P11</t>
  </si>
  <si>
    <t>-1012706729</t>
  </si>
  <si>
    <t>0,27*5,1*4 "P12</t>
  </si>
  <si>
    <t>0,27*4,5*4 "P13</t>
  </si>
  <si>
    <t>611325421</t>
  </si>
  <si>
    <t>Oprava vnitřní vápenocementové štukové omítky stropů v rozsahu plochy do 10%</t>
  </si>
  <si>
    <t>938744963</t>
  </si>
  <si>
    <t>Oprava vápenocementové omítky vnitřních ploch štukové dvouvrstvé, tloušťky do 20 mm a tloušťky štuku do 3 mm stropů, v rozsahu opravované plochy do 10%</t>
  </si>
  <si>
    <t xml:space="preserve">Poznámka k souboru cen:
1. Pro ocenění opravy omítek plochy do 1 m2 se použijí ceny souboru cen 61. 32-52.. Vápenocementová omítka jednotlivých malých ploch.
</t>
  </si>
  <si>
    <t>59,78+48,28</t>
  </si>
  <si>
    <t>612325302</t>
  </si>
  <si>
    <t>Vápenocementová štuková omítka ostění nebo nadpraží</t>
  </si>
  <si>
    <t>759394087</t>
  </si>
  <si>
    <t>Vápenocementová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</si>
  <si>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</si>
  <si>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(1+2)*0,3*2 "D 01</t>
  </si>
  <si>
    <t>(4,5+3,65+3,65)*0,5*2 "O 07</t>
  </si>
  <si>
    <t>(3,5*3)*0,3*2 "špalety vnitřního otvoru mezi garážemi</t>
  </si>
  <si>
    <t>612325421</t>
  </si>
  <si>
    <t>Oprava vnitřní vápenocementové štukové omítky stěn v rozsahu plochy do 10%</t>
  </si>
  <si>
    <t>-1353280929</t>
  </si>
  <si>
    <t>Oprava vápenocementové omítky vnitřních ploch štukové dvouvrstvé, tloušťky do 20 mm a tloušťky štuku do 3 mm stěn, v rozsahu opravované plochy do 10%</t>
  </si>
  <si>
    <t>(9,28+9,28+6,06+6,06+0,8+0,8+6+6+0,87+0,87)*4,3+(3,5+3,5)*0,8*2 "plocha stěn</t>
  </si>
  <si>
    <t>-1*((1*2)*2+0,9*2+0,6*2+(4,5*3,65)*2) "odpočet plochy otvorů</t>
  </si>
  <si>
    <t>613142001</t>
  </si>
  <si>
    <t>Potažení vnitřních pilířů nebo sloupů sklovláknitým pletivem vtlačeným do tenkovrstvé hmoty</t>
  </si>
  <si>
    <t>-599936174</t>
  </si>
  <si>
    <t>Potažení vnitřních ploch pletivem v ploše nebo pruzích, na plném podkladu sklovláknitým vtlačením do tmelu pilířů nebo sloupů</t>
  </si>
  <si>
    <t>(0,5+0,3)*2*3,5</t>
  </si>
  <si>
    <t>613311121</t>
  </si>
  <si>
    <t>Vápenná omítka hladká jednovrstvá vnitřních pilířů nebo sloupů nanášená ručně</t>
  </si>
  <si>
    <t>1819938331</t>
  </si>
  <si>
    <t>Omítka vápenná vnitřních ploch nanášená ručně jednovrstvá hladká, tloušťky do 10 mm svislých konstrukcí pilířů nebo sloupů</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</si>
  <si>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</si>
  <si>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631311134</t>
  </si>
  <si>
    <t>Mazanina tl do 240 mm z betonu prostého bez zvýšených nároků na prostředí tř. C 16/20</t>
  </si>
  <si>
    <t>1167943404</t>
  </si>
  <si>
    <t>Mazanina z betonu prostého bez zvýšených nároků na prostředí tl. přes 120 do 240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</si>
  <si>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</si>
  <si>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"doplnění plochy podlah</t>
  </si>
  <si>
    <t>2*0,3*0,25</t>
  </si>
  <si>
    <t>7*0,3*0,25</t>
  </si>
  <si>
    <t>0,25*0,5*4</t>
  </si>
  <si>
    <t>1*0,25</t>
  </si>
  <si>
    <t>-1575134006</t>
  </si>
  <si>
    <t>1575248251</t>
  </si>
  <si>
    <t>2 "D 01</t>
  </si>
  <si>
    <t>1357071180</t>
  </si>
  <si>
    <t>-394467906</t>
  </si>
  <si>
    <t xml:space="preserve"> 58,28+59,78"104+105</t>
  </si>
  <si>
    <t>962081141</t>
  </si>
  <si>
    <t>Bourání příček ze skleněných tvárnic tl do 150 mm</t>
  </si>
  <si>
    <t>-1851497742</t>
  </si>
  <si>
    <t>Bourání zdiva příček nebo vybourání otvorů ze skleněných tvárnic, tl. do 150 mm</t>
  </si>
  <si>
    <t>1,6*0,85 "výplň okna sklobeton</t>
  </si>
  <si>
    <t>965042221</t>
  </si>
  <si>
    <t>Bourání podkladů pod dlažby nebo mazanin betonových nebo z litého asfaltu tl přes 100 mm pl do 1 m2</t>
  </si>
  <si>
    <t>-574379535</t>
  </si>
  <si>
    <t>Bourání mazanin betonových nebo z litého asfaltu tl. přes 100 mm, plochy do 1 m2</t>
  </si>
  <si>
    <t>1*0,7*0,25 "vybourání podlahy pod nový pilíř</t>
  </si>
  <si>
    <t>974031164</t>
  </si>
  <si>
    <t>Vysekání rýh ve zdivu cihelném hl do 150 mm š do 150 mm</t>
  </si>
  <si>
    <t>1809085583</t>
  </si>
  <si>
    <t>Vysekání rýh ve zdivu cihelném na maltu vápennou nebo vápenocementovou do hl. 150 mm a šířky do 150 mm</t>
  </si>
  <si>
    <t>1,5*4 "P11</t>
  </si>
  <si>
    <t>974031167</t>
  </si>
  <si>
    <t>Vysekání rýh ve zdivu cihelném hl do 150 mm š do 300 mm</t>
  </si>
  <si>
    <t>-2049377045</t>
  </si>
  <si>
    <t>Vysekání rýh ve zdivu cihelném na maltu vápennou nebo vápenocementovou do hl. 150 mm a šířky do 300 mm</t>
  </si>
  <si>
    <t>4,15*4 "P13</t>
  </si>
  <si>
    <t>5,1*4 "P12</t>
  </si>
  <si>
    <t>975043121</t>
  </si>
  <si>
    <t>Jednořadové podchycení stropů pro osazení nosníků v do 3,5 m pro zatížení do 1000 kg/m</t>
  </si>
  <si>
    <t>-168036642</t>
  </si>
  <si>
    <t>Jednořadové podchycení stropů pro osazení nosníků dřevěnou výztuhou v. podchycení do 3,5 m, a při zatížení hmotností přes 750 do 1000 kg/m</t>
  </si>
  <si>
    <t>5+5 "P12</t>
  </si>
  <si>
    <t>8+8" P13</t>
  </si>
  <si>
    <t>975048121</t>
  </si>
  <si>
    <t>Příplatek k jednořadovém podchycení stropů pro zatížení do 1000 kg/m ZKD 1 m v podchycení</t>
  </si>
  <si>
    <t>-464650606</t>
  </si>
  <si>
    <t>Jednořadové podchycení stropů pro osazení nosníků dřevěnou výztuhou Příplatek k cenám za každý další 1 m výšky přes 3,50 m a při zatížení hmotností přes 750 do 1000 kg/m</t>
  </si>
  <si>
    <t>962032432</t>
  </si>
  <si>
    <t>Bourání zdiva cihelných z dutých nebo plných cihel pálených i nepálených na MV nebo MVC přes 1 m3</t>
  </si>
  <si>
    <t>-555136493</t>
  </si>
  <si>
    <t>Bourání zdiva nadzákladového z cihel nebo tvárnic z dutých cihel nebo tvárnic pálených nebo nepálených, na maltu vápennou nebo vápenocementovou, objemu přes 1 m3</t>
  </si>
  <si>
    <t xml:space="preserve">Poznámka k souboru cen:
1. Bourání pilířů o průřezu přes 0,36 m2 se oceňuje příslušnými cenami -2230, -2231, -2240, -2241,-2253 a -2254 jako bourání zdiva nadzákladového cihelného.
</t>
  </si>
  <si>
    <t>(1*2*0,3)*2"  D 01</t>
  </si>
  <si>
    <t>(0,25*3,65*0,5*2)*2 "rozšíření otvorů O 07</t>
  </si>
  <si>
    <t>(3,5+3,5+0,5)*3,5*0,3 " otvor mezi garážemi pod P13</t>
  </si>
  <si>
    <t>-1,2*2*0,3 "odpočet stávající otvor</t>
  </si>
  <si>
    <t>-1222869422</t>
  </si>
  <si>
    <t>1673307069</t>
  </si>
  <si>
    <t>-40214741</t>
  </si>
  <si>
    <t>16,235*36 'Přepočtené koeficientem množství</t>
  </si>
  <si>
    <t>-1419346762</t>
  </si>
  <si>
    <t>-1092693371</t>
  </si>
  <si>
    <t>998017001</t>
  </si>
  <si>
    <t>Přesun hmot s omezením mechanizace pro budovy v do 6 m</t>
  </si>
  <si>
    <t>-1506994728</t>
  </si>
  <si>
    <t>Přesun hmot pro budovy občanské výstavby, bydlení, výrobu a služby s omezením mechanizace vodorovná dopravní vzdálenost do 100 m pro budovy s jakoukoliv nosnou konstrukcí výšky do 6 m</t>
  </si>
  <si>
    <t>1646563105</t>
  </si>
  <si>
    <t>200625656</t>
  </si>
  <si>
    <t>766660411</t>
  </si>
  <si>
    <t>Montáž vchodových dveří jednokřídlových bez nadsvětlíku do zdiva</t>
  </si>
  <si>
    <t>1685887529</t>
  </si>
  <si>
    <t>Montáž dveřních křídel dřevěných nebo plastových vchodových dveří včetně rámu do zdiva jednokřídlových bez nadsvětlíku</t>
  </si>
  <si>
    <t>dveře plastové vchodové jednokřídlé otvíravé 900x2000mm</t>
  </si>
  <si>
    <t>-1344610840</t>
  </si>
  <si>
    <t>2 "O 08</t>
  </si>
  <si>
    <t>998751811</t>
  </si>
  <si>
    <t>-1159065208</t>
  </si>
  <si>
    <t>-2016351061</t>
  </si>
  <si>
    <t>-1323068857</t>
  </si>
  <si>
    <t>1504697638</t>
  </si>
  <si>
    <t>767651114R</t>
  </si>
  <si>
    <t>R-Specifikace</t>
  </si>
  <si>
    <t>-1486054277</t>
  </si>
  <si>
    <t>Montáž vrat průmyslových rolovacích nebo skládacích, plochy přes 13 m2</t>
  </si>
  <si>
    <t>0 07</t>
  </si>
  <si>
    <t>Rolovací průmyslová vrata 4500x3650, vnější montáž - krycí box</t>
  </si>
  <si>
    <t>-220045860</t>
  </si>
  <si>
    <t xml:space="preserve">Rolovací průmyslová vrata 4500x3650, vnější montáž - krycí box
Částečnš prosklené lamely
Barevné provedení: oboustranně RAL 3000
Elektrický pohon, impulzní ovládání pomocí tlačítek </t>
  </si>
  <si>
    <t>2" O 07</t>
  </si>
  <si>
    <t>767651814</t>
  </si>
  <si>
    <t>Demontáž vrat garážových sekčních zajížděcích pod strop plochy přes 13 m2</t>
  </si>
  <si>
    <t>1633082814</t>
  </si>
  <si>
    <t>Demontáž garážových a průmyslových vrat sekčních zajížděcích pod strop, plochy přes 13 m2</t>
  </si>
  <si>
    <t xml:space="preserve">1+1 "I.NP </t>
  </si>
  <si>
    <t>771151013</t>
  </si>
  <si>
    <t>Samonivelační stěrka podlah pevnosti 20 MPa tl 8 mm</t>
  </si>
  <si>
    <t>1538148270</t>
  </si>
  <si>
    <t>Příprava podkladu před provedením dlažby samonivelační stěrka min.pevnosti 20 MPa, tloušťky přes 5 do 8 mm</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</si>
  <si>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</si>
  <si>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-1*8,5 "plocha montážní jámy</t>
  </si>
  <si>
    <t>-1852821118</t>
  </si>
  <si>
    <t>-1654073445</t>
  </si>
  <si>
    <t>-238852968</t>
  </si>
  <si>
    <t>9,28-2+6,06+0,8+0,3+0,8+6+9,28-0,9-0,6+0,5+1+0,87+0,3+0,87+0,97+0,6 "obvod - napojení na stěny</t>
  </si>
  <si>
    <t>98268762</t>
  </si>
  <si>
    <t>-1180301892</t>
  </si>
  <si>
    <t>(4+0,9)*0,15*2 " D 01</t>
  </si>
  <si>
    <t>-542776386</t>
  </si>
  <si>
    <t>19,9+108,06+169,236+5,6</t>
  </si>
  <si>
    <t>HZS1292</t>
  </si>
  <si>
    <t>Hodinová zúčtovací sazba stavební dělník</t>
  </si>
  <si>
    <t>648769286</t>
  </si>
  <si>
    <t>Hodinové zúčtovací sazby profesí HSV zemní a pomocné práce stavební dělník</t>
  </si>
  <si>
    <t>HZS1441</t>
  </si>
  <si>
    <t>Hodinová zúčtovací sazba svářeč</t>
  </si>
  <si>
    <t>-1284077301</t>
  </si>
  <si>
    <t>Hodinové zúčtovací sazby profesí HSV provádění konstrukcí inženýrských a dopravních staveb svářeč</t>
  </si>
  <si>
    <t>3" svaření pilíře z U profilů</t>
  </si>
  <si>
    <t>-1137920640</t>
  </si>
  <si>
    <t>1482546572</t>
  </si>
  <si>
    <t>SO 03.3 - Stavební úpravy II. NP</t>
  </si>
  <si>
    <t>SO 03.3.1 - Oprava podlah</t>
  </si>
  <si>
    <t>631341122</t>
  </si>
  <si>
    <t>Mazanina tl do 120 mm z betonu lehkého keramického LC 12/13</t>
  </si>
  <si>
    <t>-1682057935</t>
  </si>
  <si>
    <t>Mazanina z lehkého keramického betonu tl. přes 80 do 120 mm tř. LC 12/13</t>
  </si>
  <si>
    <t xml:space="preserve">Poznámka k souboru cen:
1. Ceny jsou určeny pro podkladní, výplňové a vyrovnávací vrstvy podlah a spádové vrstvy plochých střech.
</t>
  </si>
  <si>
    <t>120*0,1</t>
  </si>
  <si>
    <t>634112112</t>
  </si>
  <si>
    <t>Obvodová dilatace podlahovým páskem z pěnového PE mezi stěnou a mazaninou nebo potěrem v 100 mm</t>
  </si>
  <si>
    <t>-2032603755</t>
  </si>
  <si>
    <t>Obvodová dilatace mezi stěnou a mazaninou nebo potěrem podlahovým páskem z pěnového PE tl. do 10 mm, výšky 100 mm</t>
  </si>
  <si>
    <t>1,5-0,6+1,25+2,78-0,8+0,1+0,22 "201 chodba</t>
  </si>
  <si>
    <t>12,39 "203 WC</t>
  </si>
  <si>
    <t>1,47 "205 chodba</t>
  </si>
  <si>
    <t>11,54 "206 velitel</t>
  </si>
  <si>
    <t>11,45 "207 kuchyňka</t>
  </si>
  <si>
    <t>16,18 "208 posilovna</t>
  </si>
  <si>
    <t>16,09 "209 kancelář</t>
  </si>
  <si>
    <t>30,87+2*5,95 "210 školicí místnost (obvod + 2x příčně)</t>
  </si>
  <si>
    <t>984024537</t>
  </si>
  <si>
    <t>10,00" 201 - chodba+schodiště</t>
  </si>
  <si>
    <t>5,41" 203 - WC</t>
  </si>
  <si>
    <t>7,66" 205 - chodba</t>
  </si>
  <si>
    <t>8,32" 206 - velitel</t>
  </si>
  <si>
    <t>8,19" 207 - kuchyňka</t>
  </si>
  <si>
    <t>15,17"208 - posilovna</t>
  </si>
  <si>
    <t>14,91"209 - kancelář</t>
  </si>
  <si>
    <t>56,48"210 - školicí místnost</t>
  </si>
  <si>
    <t>965042141</t>
  </si>
  <si>
    <t>Bourání podkladů pod dlažby nebo mazanin betonových nebo z litého asfaltu tl do 100 mm pl přes 4 m2</t>
  </si>
  <si>
    <t>827415720</t>
  </si>
  <si>
    <t>Bourání mazanin betonových nebo z litého asfaltu tl. do 100 mm, plochy přes 4 m2</t>
  </si>
  <si>
    <t>3,86" 201 - chodba</t>
  </si>
  <si>
    <t>965081213</t>
  </si>
  <si>
    <t>Bourání podlah z dlaždic keramických nebo xylolitových tl do 10 mm plochy přes 1 m2</t>
  </si>
  <si>
    <t>-650001999</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</si>
  <si>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</si>
  <si>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</si>
  <si>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965081611</t>
  </si>
  <si>
    <t>Odsekání soklíků rovných</t>
  </si>
  <si>
    <t>-79825049</t>
  </si>
  <si>
    <t>Odsekání soklíků včetně otlučení podkladní omítky až na zdivo rovných</t>
  </si>
  <si>
    <t>6+6-4*0,8-1-1 "205 chodba</t>
  </si>
  <si>
    <t>2,85+2,85+2,95+2,95-0,8 "206 velitel</t>
  </si>
  <si>
    <t>2,85+2,85+2,9+2,9-0,8 "207 kuchyňka</t>
  </si>
  <si>
    <t>5,15+5,15+2,95+2,95-0,8 "208 posilovna</t>
  </si>
  <si>
    <t>5,15+5,15+2,9+2,9-0,8 "209 kancelář</t>
  </si>
  <si>
    <t>6,075+5,94+9,47+9,47-0,9 "210 školicí místnost</t>
  </si>
  <si>
    <t>-773181551</t>
  </si>
  <si>
    <t>997013211</t>
  </si>
  <si>
    <t>Vnitrostaveništní doprava suti a vybouraných hmot pro budovy v do 6 m ručně</t>
  </si>
  <si>
    <t>1562754020</t>
  </si>
  <si>
    <t>Vnitrostaveništní doprava suti a vybouraných hmot vodorovně do 50 m svisle ručně pro budovy a haly výšky do 6 m</t>
  </si>
  <si>
    <t>997013311</t>
  </si>
  <si>
    <t>Montáž a demontáž shozu suti v do 10 m</t>
  </si>
  <si>
    <t>-229007539</t>
  </si>
  <si>
    <t>Doprava suti shozem montáž a demontáž shozu výšky do 10 m</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</si>
  <si>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</si>
  <si>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997013321</t>
  </si>
  <si>
    <t>Příplatek k shozu suti v do 10 m za první a ZKD den použití</t>
  </si>
  <si>
    <t>-219875326</t>
  </si>
  <si>
    <t>Doprava suti shozem montáž a demontáž shozu výšky Příplatek za první a každý další den použití shozu k ceně -3311</t>
  </si>
  <si>
    <t>5,5*10 'Přepočtené koeficientem množství</t>
  </si>
  <si>
    <t>997013501</t>
  </si>
  <si>
    <t>Odvoz suti a vybouraných hmot na skládku nebo meziskládku do 1 km se složením</t>
  </si>
  <si>
    <t>422455567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</si>
  <si>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</si>
  <si>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</si>
  <si>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</si>
  <si>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Příplatek k odvozu suti a vybouraných hmot na skládku ZKD 1 km přes 1 km</t>
  </si>
  <si>
    <t>921037665</t>
  </si>
  <si>
    <t>Odvoz suti a vybouraných hmot na skládku nebo meziskládku se složením, na vzdálenost Příplatek k ceně za každý další i započatý 1 km přes 1 km</t>
  </si>
  <si>
    <t>31,442*10 'Přepočtené koeficientem množství</t>
  </si>
  <si>
    <t>1098700727</t>
  </si>
  <si>
    <t>-1093946322</t>
  </si>
  <si>
    <t>1220860144</t>
  </si>
  <si>
    <t>1326860851</t>
  </si>
  <si>
    <t>1171236390</t>
  </si>
  <si>
    <t>93,505*3,5 'Přepočtené koeficientem množství</t>
  </si>
  <si>
    <t>743857562</t>
  </si>
  <si>
    <t>-401890616</t>
  </si>
  <si>
    <t>120*1,1 'Přepočtené koeficientem množství</t>
  </si>
  <si>
    <t>1031217130</t>
  </si>
  <si>
    <t>1611470375</t>
  </si>
  <si>
    <t>998771181</t>
  </si>
  <si>
    <t>Příplatek k přesunu hmot tonážní 771 prováděný bez použití mechanizace</t>
  </si>
  <si>
    <t>1122877767</t>
  </si>
  <si>
    <t>Přesun hmot pro podlahy z dlaždic stanovený z hmotnosti přesunovaného materiálu Příplatek k ceně za přesun prováděný bez použití mechanizace pro jakoukoliv výšku objektu</t>
  </si>
  <si>
    <t>SO 03.3.2 - Oprava sociálního zařízení</t>
  </si>
  <si>
    <t>358470933</t>
  </si>
  <si>
    <t>(1,995+1,895+2,78+2,78+1,1+1,2-0,6-0,6-0,8)*2 "omítka pod nový obklad v. 2,0 m</t>
  </si>
  <si>
    <t>279562185</t>
  </si>
  <si>
    <t>(1,995+1,895+2,78+2,78+1,1+1,2-0,6-0,6-0,8)*1 "omítka nad novým obkladem</t>
  </si>
  <si>
    <t>978013191</t>
  </si>
  <si>
    <t>Otlučení (osekání) vnitřní vápenné nebo vápenocementové omítky stěn v rozsahu do 100 %</t>
  </si>
  <si>
    <t>-1272757102</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</si>
  <si>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</si>
  <si>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</si>
  <si>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(1,995+1,895+2,78+2,78+1,1+1,2-0,6-0,6-0,8)*1,5" omítka nad obkladem</t>
  </si>
  <si>
    <t>978059541</t>
  </si>
  <si>
    <t>Odsekání a odebrání obkladů stěn z vnitřních obkládaček plochy přes 1 m2</t>
  </si>
  <si>
    <t>968444677</t>
  </si>
  <si>
    <t>Odsekání obkladů stěn včetně otlučení podkladní omítky až na zdivo z obkládaček vnitřních, z jakýchkoliv materiálů, plochy přes 1 m2</t>
  </si>
  <si>
    <t>(1,995+1,895+2,78+2,78+1,1+1,2-0,6-0,6-0,8)*1,5 "stávající obklad v. 1,5 m</t>
  </si>
  <si>
    <t>-125278401</t>
  </si>
  <si>
    <t>-2126142482</t>
  </si>
  <si>
    <t>989081312</t>
  </si>
  <si>
    <t>889077055</t>
  </si>
  <si>
    <t>1,725*10 'Přepočtené koeficientem množství</t>
  </si>
  <si>
    <t>215359488</t>
  </si>
  <si>
    <t>-595818246</t>
  </si>
  <si>
    <t>-1423034083</t>
  </si>
  <si>
    <t>1 "203 wc</t>
  </si>
  <si>
    <t>1525527557</t>
  </si>
  <si>
    <t>-1995606589</t>
  </si>
  <si>
    <t>725590811</t>
  </si>
  <si>
    <t>Přemístění vnitrostaveništní demontovaných zařizovacích předmětů v objektech výšky do 6 m</t>
  </si>
  <si>
    <t>-1765567940</t>
  </si>
  <si>
    <t>Vnitrostaveništní přemístění vybouraných (demontovaných) hmot zařizovacích předmětů vodorovně do 100 m v objektech výšky do 6 m</t>
  </si>
  <si>
    <t>725112182</t>
  </si>
  <si>
    <t>Kombi klozet s úspornou armaturou odpad svislý</t>
  </si>
  <si>
    <t>1701725864</t>
  </si>
  <si>
    <t>Zařízení záchodů kombi klozety s úspornou armaturou odpad svislý</t>
  </si>
  <si>
    <t xml:space="preserve">Poznámka k souboru cen:
1. V cenách -1351, -1361 není započten napájecí zdroj.
2. V cenách jsou započtená klozetová sedátka.
</t>
  </si>
  <si>
    <t>725121502</t>
  </si>
  <si>
    <t>Pisoárový záchodek keramický bez splachovací nádrže bez odsávání a s otvorem pro ventil</t>
  </si>
  <si>
    <t>-579348676</t>
  </si>
  <si>
    <t>Pisoárové záchodky keramické bez splachovací nádrže urinál bez odsávání s otvorem pro ventil</t>
  </si>
  <si>
    <t xml:space="preserve">Poznámka k souboru cen:
1. V cenách –1001, -1521, -1525, -1529, -2002 není započten napájecí zdroj.
2. V cenách -1501 a -1502 není započten ventil na oplach pisoáru.
</t>
  </si>
  <si>
    <t>725211601</t>
  </si>
  <si>
    <t>Umyvadlo keramické bílé šířky 500 mm bez krytu na sifon připevněné na stěnu šrouby</t>
  </si>
  <si>
    <t>-768409797</t>
  </si>
  <si>
    <t>Umyvadla keramická bílá bez výtokových armatur připevněná na stěnu šrouby bez sloupu nebo krytu na sifon 500 mm</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</si>
  <si>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</si>
  <si>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725822613</t>
  </si>
  <si>
    <t>Baterie umyvadlová stojánková páková s výpustí</t>
  </si>
  <si>
    <t>-1750279009</t>
  </si>
  <si>
    <t>Baterie umyvadlové stojánkové pákové s výpustí</t>
  </si>
  <si>
    <t xml:space="preserve">Poznámka k souboru cen:
1. V cenách –2654, 56, -9101-9202 není započten napájecí zdroj.
</t>
  </si>
  <si>
    <t>725869101</t>
  </si>
  <si>
    <t>Montáž zápachových uzávěrek umyvadlových do DN 40</t>
  </si>
  <si>
    <t>-1969775197</t>
  </si>
  <si>
    <t>Zápachové uzávěrky zařizovacích předmětů montáž zápachových uzávěrek umyvadlových do DN 40</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</si>
  <si>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</si>
  <si>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55161316</t>
  </si>
  <si>
    <t>uzávěrka zápachová bidetová umyvadlová DN 40</t>
  </si>
  <si>
    <t>-1567206709</t>
  </si>
  <si>
    <t>55141002</t>
  </si>
  <si>
    <t>ventil kulový rohový s filtrem 1/2"x3/8" s celokovovým kulatým designem</t>
  </si>
  <si>
    <t>-2132371085</t>
  </si>
  <si>
    <t>3 "203 wc</t>
  </si>
  <si>
    <t>725291621</t>
  </si>
  <si>
    <t>Doplňky zařízení koupelen a záchodů nerezové zásobník toaletních papírů</t>
  </si>
  <si>
    <t>181365421</t>
  </si>
  <si>
    <t>Doplňky zařízení koupelen a záchodů nerezové zásobník toaletních papírů d=300 mm</t>
  </si>
  <si>
    <t>725291631</t>
  </si>
  <si>
    <t>Doplňky zařízení koupelen a záchodů nerezové zásobník papírových ručníků</t>
  </si>
  <si>
    <t>-125230677</t>
  </si>
  <si>
    <t>55431082</t>
  </si>
  <si>
    <t>koš odpadkový drátěný závěsný nerezový 350x290x190mm</t>
  </si>
  <si>
    <t>-365927540</t>
  </si>
  <si>
    <t>55431098</t>
  </si>
  <si>
    <t>dávkovač tekutého mýdla bílý 0,8L</t>
  </si>
  <si>
    <t>-1676435727</t>
  </si>
  <si>
    <t>998725101</t>
  </si>
  <si>
    <t>Přesun hmot tonážní pro zařizovací předměty v objektech v do 6 m</t>
  </si>
  <si>
    <t>561794558</t>
  </si>
  <si>
    <t>Přesun hmot pro zařizovací předměty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</si>
  <si>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</si>
  <si>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845703094</t>
  </si>
  <si>
    <t>(1,995+1,895+2,78+2,78+1,1+1,2-0,6-0,6-0,8)*2 "nový obklad v. 2,0 m</t>
  </si>
  <si>
    <t>72248695</t>
  </si>
  <si>
    <t>19,5*1,15 'Přepočtené koeficientem množství</t>
  </si>
  <si>
    <t>275894463</t>
  </si>
  <si>
    <t>784121001</t>
  </si>
  <si>
    <t>Oškrabání malby v mísnostech výšky do 3,80 m</t>
  </si>
  <si>
    <t>-847875405</t>
  </si>
  <si>
    <t>Oškrabání malby v místnostech výšky do 3,80 m</t>
  </si>
  <si>
    <t xml:space="preserve">Poznámka k souboru cen:
1. Cenami souboru cen se oceňuje jakýkoli počet současně škrabaných vrstev barvy.
</t>
  </si>
  <si>
    <t>5,41 "strop</t>
  </si>
  <si>
    <t>784161401</t>
  </si>
  <si>
    <t>Celoplošné vyhlazení podkladu sádrovou stěrkou v místnostech výšky do 3,80 m</t>
  </si>
  <si>
    <t>-1085404290</t>
  </si>
  <si>
    <t>Celoplošné vyrovnání podkladu sádrovou stěrkou, tloušťky do 3 mm vyhlazením v místnostech výšky do 3,80 m</t>
  </si>
  <si>
    <t>-1198814372</t>
  </si>
  <si>
    <t>(1,995+1,895+2,78+2,78+1,1+1,2-0,6-0,6-0,8)*1 "omítka stěn nad novým obkladem</t>
  </si>
  <si>
    <t>-34687668</t>
  </si>
  <si>
    <t>SO 04 - Zpevněné plochy</t>
  </si>
  <si>
    <t>SO 04.1 - Bourací a přípravné práce</t>
  </si>
  <si>
    <t xml:space="preserve">    5 - Komunikace pozemní</t>
  </si>
  <si>
    <t>113106123</t>
  </si>
  <si>
    <t>Rozebrání dlažeb ze zámkových dlaždic komunikací pro pěší ručně</t>
  </si>
  <si>
    <t>2039901829</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</si>
  <si>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</si>
  <si>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</si>
  <si>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1,0 "rozebrání části plochy přístupového chodníku</t>
  </si>
  <si>
    <t>3,3*2 "plocha v prostory mezi vraty</t>
  </si>
  <si>
    <t>113107182</t>
  </si>
  <si>
    <t>Odstranění podkladu živičného tl 100 mm strojně pl přes 50 do 200 m2</t>
  </si>
  <si>
    <t>-1144613693</t>
  </si>
  <si>
    <t>Odstranění podkladů nebo krytů strojně plochy jednotlivě přes 50 m2 do 200 m2 s přemístěním hmot na skládku na vzdálenost do 20 m nebo s naložením na dopravní prostředek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</si>
  <si>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</si>
  <si>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99,85 "stávající dožilá živice (vjezd do garáží pro zásahová vozidla)</t>
  </si>
  <si>
    <t>113107313</t>
  </si>
  <si>
    <t>Odstranění podkladu z kameniva těženého tl 300 mm strojně pl do 50 m2</t>
  </si>
  <si>
    <t>-711078937</t>
  </si>
  <si>
    <t>Odstranění podkladů nebo krytů strojně plochy jednotlivě do 50 m2 s přemístěním hmot na skládku na vzdálenost do 3 m nebo s naložením na dopravní prostředek z kameniva těženého, o tl. vrstvy přes 200 do 300 mm</t>
  </si>
  <si>
    <t>97,61" plocha mezi gabionovou zdí a novou přístavbou</t>
  </si>
  <si>
    <t>113107321</t>
  </si>
  <si>
    <t>Odstranění podkladu z kameniva drceného tl 100 mm strojně pl do 50 m2</t>
  </si>
  <si>
    <t>-1359638265</t>
  </si>
  <si>
    <t>Odstranění podkladů nebo krytů strojně plochy jednotlivě do 50 m2 s přemístěním hmot na skládku na vzdálenost do 3 m nebo s naložením na dopravní prostředek z kameniva hrubého drceného, o tl. vrstvy do 100 mm</t>
  </si>
  <si>
    <t>34 "odstavná plocha(parkoviště) podél přístupového chodníku</t>
  </si>
  <si>
    <t>113107324</t>
  </si>
  <si>
    <t>Odstranění podkladu z kameniva drceného tl 400 mm strojně pl do 50 m2</t>
  </si>
  <si>
    <t>1930361994</t>
  </si>
  <si>
    <t>Odstranění podkladů nebo krytů strojně plochy jednotlivě do 50 m2 s přemístěním hmot na skládku na vzdálenost do 3 m nebo s naložením na dopravní prostředek z kameniva hrubého drceného, o tl. vrstvy přes 300 do 400 mm</t>
  </si>
  <si>
    <t>99,85+34 "celá plocha před dvoupodlažní částí objektu</t>
  </si>
  <si>
    <t>113202111</t>
  </si>
  <si>
    <t>Vytrhání obrub krajníků obrubníků stojatých</t>
  </si>
  <si>
    <t>-543970225</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</si>
  <si>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</si>
  <si>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</si>
  <si>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4,7 "odstraňované obruby u gabionové zdi</t>
  </si>
  <si>
    <t>1+0,6 "úprava přístupového chodníku</t>
  </si>
  <si>
    <t>113204111</t>
  </si>
  <si>
    <t>Vytrhání obrub záhonových</t>
  </si>
  <si>
    <t>-120841825</t>
  </si>
  <si>
    <t>Vytrhání obrub s vybouráním lože, s přemístěním hmot na skládku na vzdálenost do 3 m nebo s naložením na dopravní prostředek záhonových</t>
  </si>
  <si>
    <t>3,3+2+2 "ohraničení plochy u gar. vrat</t>
  </si>
  <si>
    <t>Komunikace pozemní</t>
  </si>
  <si>
    <t>596211110</t>
  </si>
  <si>
    <t>Kladení zámkové dlažby komunikací pro pěší tl 60 mm skupiny A pl do 50 m2</t>
  </si>
  <si>
    <t>-1465434752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</si>
  <si>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</si>
  <si>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</si>
  <si>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0,4*1 "úprava přístupového chodníku - přeložení stáv. dlažby u obruby</t>
  </si>
  <si>
    <t>637121112</t>
  </si>
  <si>
    <t>Okapový chodník z kačírku tl 150 mm s udusáním</t>
  </si>
  <si>
    <t>893267192</t>
  </si>
  <si>
    <t>Okapový chodník z kameniva s udusáním a urovnáním povrchu z kačírku tl. 150 mm</t>
  </si>
  <si>
    <t>0,25*(0,6+3,55) "dosypání ke gabionové zdi</t>
  </si>
  <si>
    <t>916131213</t>
  </si>
  <si>
    <t>Osazení silničního obrubníku betonového stojatého s boční opěrou do lože z betonu prostého</t>
  </si>
  <si>
    <t>165088927</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</si>
  <si>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</si>
  <si>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</si>
  <si>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 "úprava přístupového chodníku</t>
  </si>
  <si>
    <t>59217031</t>
  </si>
  <si>
    <t>obrubník betonový silniční 1000x150x250mm</t>
  </si>
  <si>
    <t>1075222880</t>
  </si>
  <si>
    <t>919735113</t>
  </si>
  <si>
    <t>Řezání stávajícího živičného krytu hl do 150 mm</t>
  </si>
  <si>
    <t>59483513</t>
  </si>
  <si>
    <t>Řezání stávajícího živičného krytu nebo podkladu hloubky přes 100 do 150 mm</t>
  </si>
  <si>
    <t xml:space="preserve">Poznámka k souboru cen:
1. V cenách jsou započteny i náklady na spotřebu vody.
</t>
  </si>
  <si>
    <t>18,2 " napojení stávajícího sjezdu na komunikaci v ul. Na Příkopech</t>
  </si>
  <si>
    <t>997221571</t>
  </si>
  <si>
    <t>Vodorovná doprava vybouraných hmot do 1 km</t>
  </si>
  <si>
    <t>244376700</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</si>
  <si>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</si>
  <si>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</si>
  <si>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</si>
  <si>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Příplatek ZKD 1 km u vodorovné dopravy vybouraných hmot</t>
  </si>
  <si>
    <t>323314112</t>
  </si>
  <si>
    <t>Vodorovná doprava vybouraných hmot bez naložení, ale se složením a s hrubým urovnáním na vzdálenost Příplatek k ceně za každý další i započatý 1 km přes 1 km</t>
  </si>
  <si>
    <t>174,38</t>
  </si>
  <si>
    <t>174,38*10 'Přepočtené koeficientem množství</t>
  </si>
  <si>
    <t>997221615</t>
  </si>
  <si>
    <t>Poplatek za uložení na skládce (skládkovné) stavebního odpadu betonového kód odpadu 17 01 01</t>
  </si>
  <si>
    <t>1097349686</t>
  </si>
  <si>
    <t>Poplatek za uložení stavebního odpadu na skládce (skládkovné) z prostého betonu zatříděného do Katalogu odpadů pod kódem 17 01 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</si>
  <si>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</si>
  <si>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1,292 "obruby silniční</t>
  </si>
  <si>
    <t>0,292 "obruby zahradní</t>
  </si>
  <si>
    <t>1,976 "rozebrání dlažeb</t>
  </si>
  <si>
    <t>997221645</t>
  </si>
  <si>
    <t>Poplatek za uložení na skládce (skládkovné) odpadu asfaltového bez dehtu kód odpadu 17 03 02</t>
  </si>
  <si>
    <t>-1174620269</t>
  </si>
  <si>
    <t>Poplatek za uložení stavebního odpadu na skládce (skládkovné) asfaltového bez obsahu dehtu zatříděného do Katalogu odpadů pod kódem 17 03 02</t>
  </si>
  <si>
    <t>21,967</t>
  </si>
  <si>
    <t>997221655</t>
  </si>
  <si>
    <t>1158332919</t>
  </si>
  <si>
    <t>174,338 "celkový objem sutí</t>
  </si>
  <si>
    <t>-3,560 "betony</t>
  </si>
  <si>
    <t>-21,967 "asfalty</t>
  </si>
  <si>
    <t>SO 04.2 - Okapový chodník</t>
  </si>
  <si>
    <t>111301111</t>
  </si>
  <si>
    <t>Sejmutí drnu tl do 100 mm s přemístěním do 50 m nebo naložením na dopravní prostředek</t>
  </si>
  <si>
    <t>508517211</t>
  </si>
  <si>
    <t>Sejmutí drnu tl. do 100 mm, v jakékoliv ploše</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</si>
  <si>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</si>
  <si>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0,7*(31+6,15)</t>
  </si>
  <si>
    <t>113107112</t>
  </si>
  <si>
    <t>Odstranění podkladu z kameniva těženého tl 200 mm ručně</t>
  </si>
  <si>
    <t>1163684287</t>
  </si>
  <si>
    <t>Odstranění podkladů nebo krytů ručně s přemístěním hmot na skládku na vzdálenost do 3 m nebo s naložením na dopravní prostředek z kameniva těženého, o tl. vrstvy přes 100 do 200 mm</t>
  </si>
  <si>
    <t>0,7*(31+6,15) "zadní + boční strana</t>
  </si>
  <si>
    <t>0,7* (1,2+9,6+2,25) "přední strana</t>
  </si>
  <si>
    <t>171203111</t>
  </si>
  <si>
    <t>Uložení a hrubé rozhrnutí výkopku bez zhutnění v rovině a ve svahu do 1:5</t>
  </si>
  <si>
    <t>1136692383</t>
  </si>
  <si>
    <t>Uložení výkopku bez zhutnění s hrubým rozhrnutím v rovině nebo na svahu do 1:5</t>
  </si>
  <si>
    <t xml:space="preserve">Poznámka k souboru cen:
1. Ceny jsou určeny pro ukládání výkopku objemu do 200 m3 na jednom objektu; pro ukládání výkopku přes 200 m3 lze použít ceny souboru cen 171 25 Uložení sypaniny, části A01 katalogu 800-1 Zemní práce.
2. V cenách o sklonu svahu přes 1:1 jsou uvažovány podmínky pro svahy běžně schůdné; bez použití lezeckých technik. V případě použití lezeckých technik se tyto náklady oceňují individuálně.
</t>
  </si>
  <si>
    <t>26,005*0,15 "rozhrnutí výkopku</t>
  </si>
  <si>
    <t>26,005*0,1 "rozprostření drnu</t>
  </si>
  <si>
    <t>181411131</t>
  </si>
  <si>
    <t>Založení parkového trávníku výsevem plochy do 1000 m2 v rovině a ve svahu do 1:5</t>
  </si>
  <si>
    <t>-1031076082</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</si>
  <si>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</si>
  <si>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</si>
  <si>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1,5*(31+6,15)</t>
  </si>
  <si>
    <t>00572410</t>
  </si>
  <si>
    <t>osivo směs travní parková</t>
  </si>
  <si>
    <t>-82946862</t>
  </si>
  <si>
    <t>55,725*0,015 'Přepočtené koeficientem množství</t>
  </si>
  <si>
    <t>564851111</t>
  </si>
  <si>
    <t>Podklad ze štěrkodrtě ŠD tl 150 mm</t>
  </si>
  <si>
    <t>353063324</t>
  </si>
  <si>
    <t>Podklad ze štěrkodrti ŠD s rozprostřením a zhutněním, po zhutnění tl. 150 mm</t>
  </si>
  <si>
    <t>596811311</t>
  </si>
  <si>
    <t>Kladení velkoformátové betonové dlažby tl do 100 mm velikosti do 0,5 m2 pl do 300 m2</t>
  </si>
  <si>
    <t>348080051</t>
  </si>
  <si>
    <t>Kladení velkoformátové dlažby pozemních komunikací a komunikací pro pěší s ložem z kameniva tl. 40 mm, s vyplněním spár, s hutněním, vibrováním a se smetením přebytečného materiálu tl. do 100 mm, velikosti dlaždic do 0,5 m2, pro plochy do 300 m2</t>
  </si>
  <si>
    <t xml:space="preserve">Poznámka k souboru cen:
1. V cenách jsou započteny i náklady na dodání hmot pro lože a pro výplň spár.
2. V cenách nejsou započteny náklady na:
a) podkladní vrstvu z mechanicky zpevněného kameniva, která se oceňuje cenami souboru cen 564 9.-21.. Podklad z mechanicky zpevněného kameniva,
b) ochrannou vrstvu ze štěrkodrti, která se oceňuje cenami souboru cen 564 8.-11 .. Podklad ze štěrkodrti,
c) dodání dlažby, která se oceňuje ve specifikaci; ztratné lze dohodnout ve výši 3 %.
</t>
  </si>
  <si>
    <t>15,44+2,79 "zadní + boční strana</t>
  </si>
  <si>
    <t>0,58+4,75+1,07 "přední strana</t>
  </si>
  <si>
    <t>59245620</t>
  </si>
  <si>
    <t>dlažba desková betonová 500x500x60mm přírodní</t>
  </si>
  <si>
    <t>1909958754</t>
  </si>
  <si>
    <t>24,63*1,035 'Přepočtené koeficientem množství</t>
  </si>
  <si>
    <t>1569773280</t>
  </si>
  <si>
    <t>0,14+0,82 "doplnění stávajícího kačírku u gabionu na štítové straně objektu</t>
  </si>
  <si>
    <t>916331112</t>
  </si>
  <si>
    <t>Osazení zahradního obrubníku betonového do lože z betonu s boční opěrou</t>
  </si>
  <si>
    <t>-1639268963</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</si>
  <si>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</si>
  <si>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</si>
  <si>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0,6+6,1+31,55+0,55 "zadní a boční strana</t>
  </si>
  <si>
    <t>1,2+0,5+5+0,5+9,6+0,5+4,5+0,5+2,25+0,5+4,5 "přední strana</t>
  </si>
  <si>
    <t>59217002</t>
  </si>
  <si>
    <t>obrubník betonový zahradní šedý 1000x50x200mm</t>
  </si>
  <si>
    <t>-236876369</t>
  </si>
  <si>
    <t>68,35*1,03 'Přepočtené koeficientem množství</t>
  </si>
  <si>
    <t>998223011</t>
  </si>
  <si>
    <t>Přesun hmot pro pozemní komunikace s krytem dlážděným</t>
  </si>
  <si>
    <t>636750188</t>
  </si>
  <si>
    <t>Přesun hmot pro pozemní komunikace s krytem dlážděným dopravní vzdálenost do 200 m jakékoliv délky objektu</t>
  </si>
  <si>
    <t>SO 04.3 - Manipulační plocha</t>
  </si>
  <si>
    <t>-145867260</t>
  </si>
  <si>
    <t>223,44 "plocha měřena v CAD</t>
  </si>
  <si>
    <t>213141112</t>
  </si>
  <si>
    <t>Zřízení vrstvy z geotextilie v rovině nebo ve sklonu do 1:5 š do 6 m</t>
  </si>
  <si>
    <t>66580971</t>
  </si>
  <si>
    <t>Zřízení vrstvy z geotextilie filtrační, separační, odvodňovací, ochranné, výztužné nebo protierozní v rovině nebo ve sklonu do 1:5, šířky přes 3 do 6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</si>
  <si>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</si>
  <si>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69311010</t>
  </si>
  <si>
    <t>geotextilie tkaná separační, filtrační, výztužná PP pevnost v tahu 80kN/m</t>
  </si>
  <si>
    <t>1406216107</t>
  </si>
  <si>
    <t>223,44*1,15 'Přepočtené koeficientem množství</t>
  </si>
  <si>
    <t>1972692647</t>
  </si>
  <si>
    <t>223,44 "vrstva ŠDb</t>
  </si>
  <si>
    <t>223,44 "vrstva ŠDa</t>
  </si>
  <si>
    <t>573111114</t>
  </si>
  <si>
    <t>Postřik živičný infiltrační s posypem z asfaltu množství 2 kg/m2</t>
  </si>
  <si>
    <t>-469196655</t>
  </si>
  <si>
    <t>Postřik infiltrační PI z asfaltu silničního s posypem kamenivem, v množství 2,00 kg/m2</t>
  </si>
  <si>
    <t>565155111</t>
  </si>
  <si>
    <t>Asfaltový beton vrstva podkladní ACP 16 (obalované kamenivo OKS) tl 70 mm š do 3 m</t>
  </si>
  <si>
    <t>1946967795</t>
  </si>
  <si>
    <t>Asfaltový beton vrstva podkladní ACP 16 (obalované kamenivo střednězrnné - OKS) s rozprostřením a zhutněním v pruhu šířky přes 1,5 do 3 m, po zhutnění tl. 70 mm</t>
  </si>
  <si>
    <t xml:space="preserve">Poznámka k souboru cen:
1. Cenami 565 1.-510 lze oceňovat např. chodníky, úzké cesty a vjezdy v pruhu šířky do 1,5 m jakékoliv délky a jednotlivé plochy velikosti do 10 m2.
2. ČSN EN 13108-1 připouští pro ACP 16 pouze tl. 50 až 80 mm.
</t>
  </si>
  <si>
    <t>573211111</t>
  </si>
  <si>
    <t>Postřik živičný spojovací z asfaltu v množství 0,60 kg/m2</t>
  </si>
  <si>
    <t>-1208116265</t>
  </si>
  <si>
    <t>Postřik spojovací PS bez posypu kamenivem z asfaltu silničního, v množství 0,60 kg/m2</t>
  </si>
  <si>
    <t>577134111</t>
  </si>
  <si>
    <t>Asfaltový beton vrstva obrusná ACO 11 (ABS) tř. I tl 40 mm š do 3 m z nemodifikovaného asfaltu</t>
  </si>
  <si>
    <t>110128437</t>
  </si>
  <si>
    <t>Asfaltový beton vrstva obrusná ACO 11 (ABS) s rozprostřením a se zhutněním z nemodifikovaného asfaltu v pruhu šířky do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</si>
  <si>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</si>
  <si>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919122132</t>
  </si>
  <si>
    <t>Těsnění spár zálivkou za tepla pro komůrky š 20 mm hl 40 mm s těsnicím profilem</t>
  </si>
  <si>
    <t>-989596335</t>
  </si>
  <si>
    <t>Utěsnění dilatačních spár zálivkou za tepla v cementobetonovém nebo živičném krytu včetně adhezního nátěru s těsnicím profilem pod zálivkou, pro komůrky šířky 20 mm, hloubky 40 mm</t>
  </si>
  <si>
    <t xml:space="preserve">Poznámka k souboru cen:
1. V cenách jsou započteny i náklady na vyčištění spár před těsněním a zalitím a náklady na impregnaci, těsnění a zalití spár včetně dodání hmot.
</t>
  </si>
  <si>
    <t>30,8+18,2</t>
  </si>
  <si>
    <t>998225194</t>
  </si>
  <si>
    <t>Příplatek k přesunu hmot pro pozemní komunikace s krytem z kamene, živičným, betonovým do 5000 m</t>
  </si>
  <si>
    <t>-1423610275</t>
  </si>
  <si>
    <t>Přesun hmot pro komunikace s krytem z kameniva, monolitickým betonovým nebo živičným Příplatek k ceně za zvětšený přesun přes vymezenou největší dopravní vzdálenost do 5000 m</t>
  </si>
  <si>
    <t xml:space="preserve">Poznámka k souboru cen:
1. Ceny lze použít i pro plochy letišť s krytem monolitickým betonovým nebo živičným.
</t>
  </si>
  <si>
    <t>998225195</t>
  </si>
  <si>
    <t>Příplatek k přesunu hmot pro pozemní komunikace s krytem z kamene, živičným, betonovým ZKD 5000 m</t>
  </si>
  <si>
    <t>598965118</t>
  </si>
  <si>
    <t>Přesun hmot pro komunikace s krytem z kameniva, monolitickým betonovým nebo živičným Příplatek k ceně za zvětšený přesun přes vymezenou největší dopravní vzdálenost za každých dalších 5000 m přes 5000 m</t>
  </si>
  <si>
    <t>0,128*2 'Přepočtené koeficientem množství</t>
  </si>
  <si>
    <t>ZTI - Zdravotně technické instalace</t>
  </si>
  <si>
    <t>ZTI 1 - Plynoinstalace</t>
  </si>
  <si>
    <t>ZTI 1.1 - Přeložka NTL přípojky</t>
  </si>
  <si>
    <t xml:space="preserve">    8 - Trubní vedení</t>
  </si>
  <si>
    <t xml:space="preserve">    723 - Zdravotechnika - vnitřní plynovod</t>
  </si>
  <si>
    <t>M - Práce a dodávky M</t>
  </si>
  <si>
    <t xml:space="preserve">    23-M - Montáže potrubí</t>
  </si>
  <si>
    <t xml:space="preserve">    58-M - Revize vyhrazených technických zařízení</t>
  </si>
  <si>
    <t>131113101</t>
  </si>
  <si>
    <t>Hloubení jam v soudržných horninách třídy těžitelnosti I, skupiny 1 a 2 ručně</t>
  </si>
  <si>
    <t>-777404313</t>
  </si>
  <si>
    <t>Hloubení jam ručně zapažených i nezapažených s urovnáním dna do předepsaného profilu a spádu v hornině třídy těžitelnosti I skupiny 1 a 2 soudržných</t>
  </si>
  <si>
    <t xml:space="preserve">Poznámka k souboru cen:
1. V cenách jsou započteny i náklady na přehození výkopku na přilehlém terénu na vzdálenost do 3 m od okraje jámy nebo naložení na dopravní prostředek.
</t>
  </si>
  <si>
    <t>1*1*1 "jáma pro zaškrcení potrubí před gabionovou zdí</t>
  </si>
  <si>
    <t>1*1*1 "jáma pro úpravu a napojení potrubí v místě nového HUP</t>
  </si>
  <si>
    <t>175111101</t>
  </si>
  <si>
    <t>Obsypání potrubí ručně sypaninou bez prohození, uloženou do 3 m</t>
  </si>
  <si>
    <t>-441550148</t>
  </si>
  <si>
    <t>Obsypání potrubí ručně sypaninou z vhodných hornin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</si>
  <si>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</si>
  <si>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Trubní vedení</t>
  </si>
  <si>
    <t>899721111</t>
  </si>
  <si>
    <t>Signalizační vodič DN do 150 mm na potrubí</t>
  </si>
  <si>
    <t>1831330879</t>
  </si>
  <si>
    <t>Signalizační vodič na potrubí DN do 150 mm</t>
  </si>
  <si>
    <t>1,5</t>
  </si>
  <si>
    <t>962031133</t>
  </si>
  <si>
    <t>Bourání příček z cihel pálených na MVC tl do 150 mm</t>
  </si>
  <si>
    <t>2002270066</t>
  </si>
  <si>
    <t>Bourání příček z cihel, tvárnic nebo příčkovek z cihel pálených, plných nebo dutých na maltu vápennou nebo vápenocementovou, tl. do 150 mm</t>
  </si>
  <si>
    <t>(0,6+0,6+0,8)*1,5 "Stávající pilíř HUP</t>
  </si>
  <si>
    <t>1021201804</t>
  </si>
  <si>
    <t>-355384679</t>
  </si>
  <si>
    <t>0,787*10 'Přepočtené koeficientem množství</t>
  </si>
  <si>
    <t>997013609</t>
  </si>
  <si>
    <t>Poplatek za uložení na skládce (skládkovné) stavebního odpadu ze směsí nebo oddělených frakcí betonu, cihel a keramických výrobků kód odpadu 17 01 07</t>
  </si>
  <si>
    <t>1094874500</t>
  </si>
  <si>
    <t>Poplatek za uložení stavebního odpadu na skládce (skládkovné) ze směsí nebo oddělených frakcí betonu, cihel a keramických výrobků zatříděného do Katalogu odpadů pod kódem 17 01 07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</si>
  <si>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</si>
  <si>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723</t>
  </si>
  <si>
    <t>Zdravotechnika - vnitřní plynovod</t>
  </si>
  <si>
    <t>723150366</t>
  </si>
  <si>
    <t>Chránička D 44,5x2,6 mm</t>
  </si>
  <si>
    <t>1185753965</t>
  </si>
  <si>
    <t>Potrubí z ocelových trubek hladkých chráničky Ø 44,5/2,6</t>
  </si>
  <si>
    <t>723160334</t>
  </si>
  <si>
    <t>Rozpěrka přípojek plynoměru G 1</t>
  </si>
  <si>
    <t>1502620842</t>
  </si>
  <si>
    <t>Přípojky k plynoměrům rozpěrky přípojek G 1</t>
  </si>
  <si>
    <t xml:space="preserve">Poznámka k souboru cen:
1. V cenách -0204 až -0315 je započten potřebný počet uzavíracích armatur, tvarovek, upevňovacího a těsnicího materiálu.
</t>
  </si>
  <si>
    <t>723231164</t>
  </si>
  <si>
    <t>Kohout kulový přímý G 1 PN 42 do 185°C plnoprůtokový vnitřní závit těžká řada</t>
  </si>
  <si>
    <t>1744682529</t>
  </si>
  <si>
    <t>Armatury se dvěma závity kohouty kulové PN 42 do 185°C plnoprůtokové vnitřní závit těžká řada G 1</t>
  </si>
  <si>
    <t xml:space="preserve">Poznámka k souboru cen:
1. Cenami -9101 až -9108 nelze oceňovat montáž středotlakých regulátorů nebo jejich souprav.
2. V cenách -4351 a -4352 je upevňovací spojovací materiál součástí dodávky skříňky a soklu.
</t>
  </si>
  <si>
    <t>1 "před plynoměrem</t>
  </si>
  <si>
    <t>1 "za plynoměrem</t>
  </si>
  <si>
    <t>723260801</t>
  </si>
  <si>
    <t>Demontáž plynoměrů G 2 nebo G 4 nebo G 10 max. průtok do 16 m3/hod.</t>
  </si>
  <si>
    <t>1539647833</t>
  </si>
  <si>
    <t>Demontáž plynoměrů maximální průtok Q (m3/hod) do 16 m3/h</t>
  </si>
  <si>
    <t>723261913</t>
  </si>
  <si>
    <t>Montáž plynoměrů G-10 maximální průtok 16 m3/hod.</t>
  </si>
  <si>
    <t>-696723467</t>
  </si>
  <si>
    <t>Montáž plynoměrů při rekonstrukci plynoinstalací s odvzdušněním a odzkoušením maximální průtok Q (m3/h) 16 m3/h</t>
  </si>
  <si>
    <t>Práce a dodávky M</t>
  </si>
  <si>
    <t>23-M</t>
  </si>
  <si>
    <t>Montáže potrubí</t>
  </si>
  <si>
    <t>230200251</t>
  </si>
  <si>
    <t>ks</t>
  </si>
  <si>
    <t>17447237</t>
  </si>
  <si>
    <t>Jednostranné přerušení průtoku plynu za použití stlačení potrubí v PE potrubí DN do 63 mm</t>
  </si>
  <si>
    <t>230205231</t>
  </si>
  <si>
    <t>1487971872</t>
  </si>
  <si>
    <t>Montáž trubních dílů PE průměru do 110 mm elektrotvarovky nebo svařované na tupo DN 40, tl. stěny 3,7 mm</t>
  </si>
  <si>
    <t>28653053</t>
  </si>
  <si>
    <t>elektrokoleno 90° PE 100 D 40mm</t>
  </si>
  <si>
    <t>256</t>
  </si>
  <si>
    <t>897480821</t>
  </si>
  <si>
    <t>230205031</t>
  </si>
  <si>
    <t>1295154922</t>
  </si>
  <si>
    <t>Montáž potrubí PE do 110 mm návin nebo tyč, svařované na tupo nebo elektrospojkou DN 40, tl. stěny 3,7 mm</t>
  </si>
  <si>
    <t>28613481</t>
  </si>
  <si>
    <t>potrubí plynovodní PE100 SDR 11 návin se signalizační vrstvou 40x3,7mm</t>
  </si>
  <si>
    <t>-1339416194</t>
  </si>
  <si>
    <t>potrubí plynovodní PE100 SDR 11 návin se signalizační vrstvou 50x4,6mm</t>
  </si>
  <si>
    <t>100132</t>
  </si>
  <si>
    <t>257120166</t>
  </si>
  <si>
    <t>Závitová přechodka TEZAP TZP III L 1500, d 40 x R1"</t>
  </si>
  <si>
    <t>741210101</t>
  </si>
  <si>
    <t>Montáž rozváděčů litinových, hliníkových nebo plastových sestava do 50 kg</t>
  </si>
  <si>
    <t>-268543187</t>
  </si>
  <si>
    <t>Montáž rozváděčů litinových, hliníkových nebo plastových bez zapojení vodičů sestavy hmotnosti do 50 kg</t>
  </si>
  <si>
    <t>8500010840</t>
  </si>
  <si>
    <t>Skříň plynoměrová pilíř, APZ/NK-7-C-2</t>
  </si>
  <si>
    <t>2140809405</t>
  </si>
  <si>
    <t>58-M</t>
  </si>
  <si>
    <t>Revize vyhrazených technických zařízení</t>
  </si>
  <si>
    <t>580506042</t>
  </si>
  <si>
    <t>Vypracování protokolu o tlakové zkoušce</t>
  </si>
  <si>
    <t>úsek</t>
  </si>
  <si>
    <t>1743078890</t>
  </si>
  <si>
    <t>580506104</t>
  </si>
  <si>
    <t xml:space="preserve"> kontrola plynovodu podzemního</t>
  </si>
  <si>
    <t>1276127925</t>
  </si>
  <si>
    <t>Nízkotlaké plynovody kontrola plynovodu podzemního, délky do 20 m</t>
  </si>
  <si>
    <t>HZS4211</t>
  </si>
  <si>
    <t>Hodinová zúčtovací sazba revizní technik</t>
  </si>
  <si>
    <t>905353072</t>
  </si>
  <si>
    <t>Hodinové zúčtovací sazby ostatních profesí revizní a kontrolní činnost revizní technik</t>
  </si>
  <si>
    <t>ZTI 1.2 - Vnitřní plynovod</t>
  </si>
  <si>
    <t xml:space="preserve">    789 - Povrchové úpravy ocelových konstrukcí a technologických zařízení</t>
  </si>
  <si>
    <t>977151112</t>
  </si>
  <si>
    <t>Jádrové vrty diamantovými korunkami do D 40 mm do stavebních materiálů</t>
  </si>
  <si>
    <t>507888808</t>
  </si>
  <si>
    <t>Jádrové vrty diamantovými korunkami do stavebních materiálů (železobetonu, betonu, cihel, obkladů, dlažeb, kamene) průměru přes 35 do 40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</si>
  <si>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</si>
  <si>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0,38+0,3+0,115+0,6+0,3+0,3+0,3 "průrazy pro osazení chrániček plynovodu</t>
  </si>
  <si>
    <t>1928497778</t>
  </si>
  <si>
    <t>1720960768</t>
  </si>
  <si>
    <t>0,011*10 'Přepočtené koeficientem množství</t>
  </si>
  <si>
    <t>-1252815603</t>
  </si>
  <si>
    <t>-195602529</t>
  </si>
  <si>
    <t>723150365</t>
  </si>
  <si>
    <t>Chránička D 38x2,6 mm</t>
  </si>
  <si>
    <t>-369229523</t>
  </si>
  <si>
    <t>Potrubí z ocelových trubek hladkých chráničky Ø 38/2,6</t>
  </si>
  <si>
    <t>0,4+0,35+0,165+0,65+0,35+0,35+0,35 "osazné chráničky plynovodu v jednotlivých prostupech zdí</t>
  </si>
  <si>
    <t>723181023</t>
  </si>
  <si>
    <t>Potrubí měděné tvrdé spojované lisováním DN 20 ZTI</t>
  </si>
  <si>
    <t>-2054731463</t>
  </si>
  <si>
    <t>Potrubí z měděných trubek tvrdých, spojovaných lisováním DN 20</t>
  </si>
  <si>
    <t>29,35</t>
  </si>
  <si>
    <t>55261603</t>
  </si>
  <si>
    <t>koleno 90 ° Cu lisovací spoj pro rozvod plynu DN 20</t>
  </si>
  <si>
    <t>-606060837</t>
  </si>
  <si>
    <t>55261642</t>
  </si>
  <si>
    <t>tvarovka T Cu lisovací spoj pro rozvod plynu DN 20</t>
  </si>
  <si>
    <t>1743333617</t>
  </si>
  <si>
    <t>55261673</t>
  </si>
  <si>
    <t>přechodka s vnějším závitem Cu, rozvod plynu, DN 20</t>
  </si>
  <si>
    <t>-249425178</t>
  </si>
  <si>
    <t>42391502</t>
  </si>
  <si>
    <t>třmen kruhový DN 20</t>
  </si>
  <si>
    <t>-1134258899</t>
  </si>
  <si>
    <t>723181025</t>
  </si>
  <si>
    <t>Potrubí měděné tvrdé spojované lisováním DN 32 ZTI</t>
  </si>
  <si>
    <t>753540819</t>
  </si>
  <si>
    <t>Potrubí z měděných trubek tvrdých, spojovaných lisováním DN 32</t>
  </si>
  <si>
    <t>14,25</t>
  </si>
  <si>
    <t>55261605</t>
  </si>
  <si>
    <t>koleno 90 ° Cu lisovací spoj pro rozvod plynu DN 32</t>
  </si>
  <si>
    <t>1344397672</t>
  </si>
  <si>
    <t>723231163</t>
  </si>
  <si>
    <t>Kohout kulový přímý G 3/4 PN 42 do 185°C plnoprůtokový vnitřní závit těžká řada</t>
  </si>
  <si>
    <t>-281648319</t>
  </si>
  <si>
    <t>Armatury se dvěma závity kohouty kulové PN 42 do 185°C plnoprůtokové vnitřní závit těžká řada G 3/4</t>
  </si>
  <si>
    <t>771224286</t>
  </si>
  <si>
    <t>55261668</t>
  </si>
  <si>
    <t>redukce Cu, rozvod plynu, DN 25/20</t>
  </si>
  <si>
    <t>1944563913</t>
  </si>
  <si>
    <t>redukce Cu, rozvod plynu, DN 32/20</t>
  </si>
  <si>
    <t>42391504</t>
  </si>
  <si>
    <t>třmen kruhový DN 32</t>
  </si>
  <si>
    <t>-1997398395</t>
  </si>
  <si>
    <t>998723101</t>
  </si>
  <si>
    <t>Přesun hmot tonážní pro vnitřní plynovod v objektech v do 6 m</t>
  </si>
  <si>
    <t>-749481041</t>
  </si>
  <si>
    <t>Přesun hmot pro vnitřní plynovod stanovený z hmotnosti přesunovaného materiálu vodorovná dopravní vzdálenost do 50 m v objektech výšky do 6 m</t>
  </si>
  <si>
    <t>789</t>
  </si>
  <si>
    <t>Povrchové úpravy ocelových konstrukcí a technologických zařízení</t>
  </si>
  <si>
    <t>789331120</t>
  </si>
  <si>
    <t>Zhotovení nátěru potrubí do DN 50 jednosložkového krycího (vrchního) tl do 40 µm</t>
  </si>
  <si>
    <t>1530983131</t>
  </si>
  <si>
    <t>Zhotovení nátěru potrubí do DN 50 jednosložkového krycího (vrchního), tloušťky do 40 μm</t>
  </si>
  <si>
    <t>14,25/2*(2*3,14*0,032) "nátěr pruhů na potrubí</t>
  </si>
  <si>
    <t>29,35/2*(2*3,14*0,020) "nátěr pruhů na potrubí</t>
  </si>
  <si>
    <t>24621533</t>
  </si>
  <si>
    <t>hmota nátěrová syntetická samozákladující na kovy</t>
  </si>
  <si>
    <t>45227122</t>
  </si>
  <si>
    <t>Poznámka k položce:
Vydatnost: 4,5 m2/1 litr</t>
  </si>
  <si>
    <t>230170011</t>
  </si>
  <si>
    <t>Zkouška těsnosti potrubí DN do 40</t>
  </si>
  <si>
    <t>-352333220</t>
  </si>
  <si>
    <t>29,35 " DN 20</t>
  </si>
  <si>
    <t>14,25 "DN 32</t>
  </si>
  <si>
    <t>580506002</t>
  </si>
  <si>
    <t>Domovní plynovody kontrola souladu provedené instalace s projektovou dokumentací plynovodu</t>
  </si>
  <si>
    <t>-1743285169</t>
  </si>
  <si>
    <t>Domovní plynovody kontrola souladu provedené instalace s projektovou dokumentací plynovodu délky přes 20 do 50 m</t>
  </si>
  <si>
    <t>580506036</t>
  </si>
  <si>
    <t>Domovní plynovody odvzdušnění plynovodu DN do 50 délky přes 20 do 50 m</t>
  </si>
  <si>
    <t>1665002373</t>
  </si>
  <si>
    <t>Domovní plynovody vypracování protokolu o tlakové zkoušce</t>
  </si>
  <si>
    <t>1168807404</t>
  </si>
  <si>
    <t>2101295499</t>
  </si>
  <si>
    <t>ZTI 2 - Ústřední topení</t>
  </si>
  <si>
    <t xml:space="preserve">    731 - Ústřední vytápění - kotelny</t>
  </si>
  <si>
    <t xml:space="preserve">    733 - Ústřední vytápění - rozvodné potrubí</t>
  </si>
  <si>
    <t xml:space="preserve">    735 - Ústřední vytápění - otopná tělesa</t>
  </si>
  <si>
    <t>731</t>
  </si>
  <si>
    <t>Ústřední vytápění - kotelny</t>
  </si>
  <si>
    <t>731244101</t>
  </si>
  <si>
    <t>Kotel ocelový závěsný na plyn kondenzační o výkonu 0,9-9,5 kW pro vytápění</t>
  </si>
  <si>
    <t>1689061554</t>
  </si>
  <si>
    <t>Kotle ocelové teplovodní plynové závěsné kondenzační pro vytápění 0,9-9,5 kW</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</si>
  <si>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</si>
  <si>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731810332</t>
  </si>
  <si>
    <t>Nucený odtah spalin soustředným potrubím pro kondenzační kotel svislý 80/125 mm přes šikmou střechu</t>
  </si>
  <si>
    <t>-249656870</t>
  </si>
  <si>
    <t>Nucené odtahy spalin od kondenzačních kotlů soustředným potrubím vedeným svisle šikmou střechou, průměru 80/125 mm</t>
  </si>
  <si>
    <t xml:space="preserve">Poznámka k souboru cen:
1. Délka potrubí odtahu spalin vedených vodorovně nebo svisle, mezi napojením kotle a příslušným napojením na komínovou šachtu, prostupu stěnou nebo po napojení střešního komínku se oceňuje cenami prodloužení potrubí.
</t>
  </si>
  <si>
    <t>731810342</t>
  </si>
  <si>
    <t>Prodloužení soustředného potrubí pro kondenzační kotel průměru 80/125 mm</t>
  </si>
  <si>
    <t>-1825706213</t>
  </si>
  <si>
    <t>Nucené odtahy spalin od kondenzačních kotlů prodloužení soustředného potrubí, průměru 80/125 mm</t>
  </si>
  <si>
    <t>998731101</t>
  </si>
  <si>
    <t>Přesun hmot tonážní pro kotelny v objektech v do 6 m</t>
  </si>
  <si>
    <t>-689232078</t>
  </si>
  <si>
    <t>Přesun hmot pro kotelny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</si>
  <si>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</si>
  <si>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733</t>
  </si>
  <si>
    <t>Ústřední vytápění - rozvodné potrubí</t>
  </si>
  <si>
    <t>733222204</t>
  </si>
  <si>
    <t>Potrubí měděné polotvrdé spojované tvrdým pájením D 22x1</t>
  </si>
  <si>
    <t>-979751629</t>
  </si>
  <si>
    <t>Potrubí z trubek měděných polotvrdých spojovaných tvrdým pájením Ø 22/1,0</t>
  </si>
  <si>
    <t>2+2 "propojení kotle s rozdělovačem</t>
  </si>
  <si>
    <t>733291101</t>
  </si>
  <si>
    <t>Zkouška těsnosti potrubí měděné do D 35x1,5</t>
  </si>
  <si>
    <t>-871028690</t>
  </si>
  <si>
    <t>Zkoušky těsnosti potrubí z trubek měděných Ø do 35/1,5</t>
  </si>
  <si>
    <t>998733101</t>
  </si>
  <si>
    <t>Přesun hmot tonážní pro rozvody potrubí v objektech v do 6 m</t>
  </si>
  <si>
    <t>1817945849</t>
  </si>
  <si>
    <t>Přesun hmot pro rozvody potrubí stanovený z hmotnosti přesunovaného materiálu vodorovná dopravní vzdálenost do 50 m v objektech výšky do 6 m</t>
  </si>
  <si>
    <t>735</t>
  </si>
  <si>
    <t>Ústřední vytápění - otopná tělesa</t>
  </si>
  <si>
    <t>735511062</t>
  </si>
  <si>
    <t>Podlahové vytápění - obvodový dilatační pás samolepící s folií</t>
  </si>
  <si>
    <t>-817029021</t>
  </si>
  <si>
    <t>Trubkové teplovodní podlahové vytápění doplňkové prvky okrajový izolační pruh</t>
  </si>
  <si>
    <t xml:space="preserve">Poznámka k souboru cen:
1. Montáž tepelné izolace se oceňuje cenou 713 12-1...
</t>
  </si>
  <si>
    <t>9,625+5,75+5,875+4+3,75+9,75 "garáž + technické prostředky</t>
  </si>
  <si>
    <t>4*1,55+4*0,9 "WC muži</t>
  </si>
  <si>
    <t>4*2,1+4*0,9 "sprcha 1, 2</t>
  </si>
  <si>
    <t>2*1,67+2*1,95 "umývárna</t>
  </si>
  <si>
    <t>2*2,95+2*5,575 "šatna čistá</t>
  </si>
  <si>
    <t>2*2,9+2*5,575 "šatna špinavá</t>
  </si>
  <si>
    <t>2*0,9+2*0,945+4*1,4 "WC ženy</t>
  </si>
  <si>
    <t>2*1,96+2*2,21 "technická místnost</t>
  </si>
  <si>
    <t>2*2+2*3,75 "zádveří</t>
  </si>
  <si>
    <t>735511087</t>
  </si>
  <si>
    <t>Podlahové vytápění - rozdělovač mosazný s průtokoměry osmiokruhový</t>
  </si>
  <si>
    <t>-348294935</t>
  </si>
  <si>
    <t>Trubkové teplovodní podlahové vytápění rozdělovače mosazné s průtokoměry osmiokruhové</t>
  </si>
  <si>
    <t>735511103</t>
  </si>
  <si>
    <t>Podlahové vytápění - skříň podomítková pro rozdělovač s 6-9 okruhy</t>
  </si>
  <si>
    <t>1660165637</t>
  </si>
  <si>
    <t>Trubkové teplovodní podlahové vytápění skříně rozdělovače pod omítku, pro rozdělovač s počtem okruhů 6-9</t>
  </si>
  <si>
    <t>R557SAYW08</t>
  </si>
  <si>
    <t>R - Specifikace</t>
  </si>
  <si>
    <t>-1768306947</t>
  </si>
  <si>
    <t>Směšovací rozdělovač R557, oběhové čerpadlo Wilo PARA 25/7, termostatický vntil, regulační šroubení, termostatická hlavice, skříň pro zazdění R557R - SADA</t>
  </si>
  <si>
    <t>735511026</t>
  </si>
  <si>
    <t>Podlahové vytápění - systémová deska s kombinovanou tepelnou a kročejovou izolací celkové výšky 31 mm</t>
  </si>
  <si>
    <t>-622148931</t>
  </si>
  <si>
    <t>Trubkové teplovodní podlahové vytápění rozvod v systémové desce systémová deska s tepelnou izolací, celkové výšky 31 mm, systémová deska R979 T50 h30</t>
  </si>
  <si>
    <t>Poznámka k položce:
plochy VV dle členěny dle ploch jednotlivých topných okruhů dle PD</t>
  </si>
  <si>
    <t>14,8 "1.06 špinavá šatna</t>
  </si>
  <si>
    <t>12,8 "1.07 čistá šatna</t>
  </si>
  <si>
    <t xml:space="preserve">5,6 "1.08 koupelna-umývárna </t>
  </si>
  <si>
    <t>2,9  "1.11 WC muži</t>
  </si>
  <si>
    <t>26 "1.15 garáž</t>
  </si>
  <si>
    <t>12 "1.16 technické prostředky</t>
  </si>
  <si>
    <t>2,6 " WC ženy</t>
  </si>
  <si>
    <t>735511071</t>
  </si>
  <si>
    <t>Podlahové vytápění - rozvodné potrubí polybutylen 18x2,0 mm pro vodící lištu rozteč 50 mm</t>
  </si>
  <si>
    <t>1279463878</t>
  </si>
  <si>
    <t>Trubkové teplovodní podlahové vytápění rozvod s uchycením ve vodící liště potrubí polybutylen rozvodné potrubí 18x2 mm, rozteč 50 mm</t>
  </si>
  <si>
    <t>143,9 "1.08 koupelna-umývárna</t>
  </si>
  <si>
    <t>735511073</t>
  </si>
  <si>
    <t>Podlahové vytápění - rozvodné potrubí polybutylen 18x2,0 mm pro vodící lištu rozteč 150 mm</t>
  </si>
  <si>
    <t>191306387</t>
  </si>
  <si>
    <t>Trubkové teplovodní podlahové vytápění rozvod s uchycením ve vodící liště potrubí polybutylen rozvodné potrubí 18x2 mm, rozteč 150 mm</t>
  </si>
  <si>
    <t>114,9 "1.06 špinavá šatna</t>
  </si>
  <si>
    <t>106,9 "1.07 čistá šatna</t>
  </si>
  <si>
    <t>735511075</t>
  </si>
  <si>
    <t>Podlahové vytápění - rozvodné potrubí polybutylen 18x2,0 mm pro vodící lištu rozteč 300 mm</t>
  </si>
  <si>
    <t>2108701326</t>
  </si>
  <si>
    <t>Trubkové teplovodní podlahové vytápění rozvod s uchycením ve vodící liště potrubí polybutylen rozvodné potrubí 18x2 mm, rozteč 300 mm</t>
  </si>
  <si>
    <t>34,8 "1.11 WC muži</t>
  </si>
  <si>
    <t>125,3 "1.15 garáž</t>
  </si>
  <si>
    <t>131 "1.15 garáž</t>
  </si>
  <si>
    <t>60,8 "1.16 technické prostředky</t>
  </si>
  <si>
    <t>20,6 "WC ženy</t>
  </si>
  <si>
    <t>998735101</t>
  </si>
  <si>
    <t>Přesun hmot tonážní pro otopná tělesa v objektech v do 6 m</t>
  </si>
  <si>
    <t>-1196282483</t>
  </si>
  <si>
    <t>Přesun hmot pro otopná tělesa stanovený z hmotnosti přesunovaného materiálu vodorovná dopravní vzdálenost do 50 m v objektech výšky do 6 m</t>
  </si>
  <si>
    <t>ZTI 3 - Vodoinstalace</t>
  </si>
  <si>
    <t xml:space="preserve">    722 - Zdravotechnika - vnitřní vodovod</t>
  </si>
  <si>
    <t xml:space="preserve">    726 - Zdravotechnika - předstěnové instalace</t>
  </si>
  <si>
    <t xml:space="preserve">    732 - Ústřední vytápění - strojovny</t>
  </si>
  <si>
    <t>722</t>
  </si>
  <si>
    <t>Zdravotechnika - vnitřní vodovod</t>
  </si>
  <si>
    <t>722174002</t>
  </si>
  <si>
    <t>Potrubí vodovodní plastové PPR svar polyfuze PN 16 D 20 x 2,8 mm</t>
  </si>
  <si>
    <t>-391133624</t>
  </si>
  <si>
    <t>Potrubí z plastových trubek z polypropylenu (PPR) svařovaných polyfuzně PN 16 (SDR 7,4) D 20 x 2,8</t>
  </si>
  <si>
    <t xml:space="preserve">Poznámka k souboru cen:
1. V cenách -4001 až -4088 jsou započteny náklady na montáž a dodávku potrubí a tvarovek.
</t>
  </si>
  <si>
    <t>0,4+0,75+2,5+4,5+2+5+0,2 "cirkulace</t>
  </si>
  <si>
    <t>3,7+2 "SV (v podlaze)</t>
  </si>
  <si>
    <t>3,7+2 "TUV (v podlaze)</t>
  </si>
  <si>
    <t>1+1+1+0,5+1+2+0,5+0,8+1+1+0,8+0,8"SV (ve zdivu)</t>
  </si>
  <si>
    <t>0,8+0,5+1,25+0,8+1,5+0,8+1+1+0,8+0,8"TUV (ve zdivu)</t>
  </si>
  <si>
    <t>722240101</t>
  </si>
  <si>
    <t>Ventily plastové PPR přímé DN 20</t>
  </si>
  <si>
    <t>837104104</t>
  </si>
  <si>
    <t>Armatury z plastických hmot ventily (PPR) přímé DN 20</t>
  </si>
  <si>
    <t>1 "cirkulace</t>
  </si>
  <si>
    <t>722181211</t>
  </si>
  <si>
    <t>Ochrana vodovodního potrubí přilepenými termoizolačními trubicemi z PE tl do 6 mm DN do 22 mm</t>
  </si>
  <si>
    <t>-1243637244</t>
  </si>
  <si>
    <t>Ochrana potrubí termoizolačními trubicemi z pěnového polyetylenu PE přilepenými v příčných a podélných spojích, tloušťky izolace do 6 mm, vnitřního průměru izolace DN do 22 mm</t>
  </si>
  <si>
    <t xml:space="preserve">Poznámka k souboru cen:
1. V cenách -1211 až -1256 jsou započteny i náklady na dodání tepelně izolačních trubic.
</t>
  </si>
  <si>
    <t>722181241</t>
  </si>
  <si>
    <t>Ochrana vodovodního potrubí přilepenými termoizolačními trubicemi z PE tl do 20 mm DN do 22 mm</t>
  </si>
  <si>
    <t>-1375539569</t>
  </si>
  <si>
    <t>Ochrana potrubí termoizolačními trubicemi z pěnového polyetylenu PE přilepenými v příčných a podélných spojích, tloušťky izolace přes 13 do 20 mm, vnitřního průměru izolace DN do 22 mm</t>
  </si>
  <si>
    <t>722174003</t>
  </si>
  <si>
    <t>Potrubí vodovodní plastové PPR svar polyfuze PN 16 D 25 x 3,5 mm</t>
  </si>
  <si>
    <t>-193687705</t>
  </si>
  <si>
    <t>Potrubí z plastových trubek z polypropylenu (PPR) svařovaných polyfuzně PN 16 (SDR 7,4) D 25 x 3,5</t>
  </si>
  <si>
    <t>0,4+0,9+2,5+4,5+2+1,5 "SV</t>
  </si>
  <si>
    <t>0,4+0,6+2,5+4,5+2+1,5 "TUV</t>
  </si>
  <si>
    <t>722240102</t>
  </si>
  <si>
    <t>Ventily plastové PPR přímé DN 25</t>
  </si>
  <si>
    <t>-272267568</t>
  </si>
  <si>
    <t>Armatury z plastických hmot ventily (PPR) přímé DN 25</t>
  </si>
  <si>
    <t>1 "SV</t>
  </si>
  <si>
    <t>1" TUV</t>
  </si>
  <si>
    <t>722174004</t>
  </si>
  <si>
    <t>Potrubí vodovodní plastové PPR svar polyfuze PN 16 D 32 x 4,4 mm</t>
  </si>
  <si>
    <t>1683760159</t>
  </si>
  <si>
    <t>Potrubí z plastových trubek z polypropylenu (PPR) svařovaných polyfuzně PN 16 (SDR 7,4) D 32 x 4,4</t>
  </si>
  <si>
    <t>1,5+3,5+20+1,5</t>
  </si>
  <si>
    <t>722182013</t>
  </si>
  <si>
    <t>Podpůrný žlab pro potrubí D 32</t>
  </si>
  <si>
    <t>-218709581</t>
  </si>
  <si>
    <t>Podpůrný žlab pro potrubí průměru D 32</t>
  </si>
  <si>
    <t xml:space="preserve">Poznámka k souboru cen:
1. V cenách jsou započítány náklady na dodávku a montáž podpůrného žlabu.
2. Ceny neobsahují náklady na zavěšení potrubí, ty jsou zahrnuty v cenách potrubí.
</t>
  </si>
  <si>
    <t>3,5+20</t>
  </si>
  <si>
    <t>722190401</t>
  </si>
  <si>
    <t>Vyvedení a upevnění výpustku do DN 25</t>
  </si>
  <si>
    <t>623143824</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</si>
  <si>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</si>
  <si>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</si>
  <si>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2 "výlevka</t>
  </si>
  <si>
    <t>1 "pračka</t>
  </si>
  <si>
    <t>1" WC ženy</t>
  </si>
  <si>
    <t>2" umyvadlo WC ženy</t>
  </si>
  <si>
    <t>1" WC muži</t>
  </si>
  <si>
    <t>2" umyvadlo WC muži</t>
  </si>
  <si>
    <t>4" sprchy</t>
  </si>
  <si>
    <t>4" umyvadla umývárna</t>
  </si>
  <si>
    <t>722240103</t>
  </si>
  <si>
    <t>Ventily plastové PPR přímé DN 32</t>
  </si>
  <si>
    <t>611294487</t>
  </si>
  <si>
    <t>Armatury z plastických hmot ventily (PPR) přímé DN 32</t>
  </si>
  <si>
    <t>1 " u napojení stávajícího rozvodu</t>
  </si>
  <si>
    <t>1 " před kotlem v nové přístavbě</t>
  </si>
  <si>
    <t>722181212</t>
  </si>
  <si>
    <t>Ochrana vodovodního potrubí přilepenými termoizolačními trubicemi z PE tl do 6 mm DN do 32 mm</t>
  </si>
  <si>
    <t>1069060235</t>
  </si>
  <si>
    <t>Ochrana potrubí termoizolačními trubicemi z pěnového polyetylenu PE přilepenými v příčných a podélných spojích, tloušťky izolace do 6 mm, vnitřního průměru izolace DN přes 22 do 32 mm</t>
  </si>
  <si>
    <t>1,5+3,5+20+1,5 "SV DN 32</t>
  </si>
  <si>
    <t>0,4+0,9+2,5+4,5+2+1,5 "SV DN 25</t>
  </si>
  <si>
    <t>722181242</t>
  </si>
  <si>
    <t>Ochrana vodovodního potrubí přilepenými termoizolačními trubicemi z PE tl do 20 mm DN do 45 mm</t>
  </si>
  <si>
    <t>-1631689798</t>
  </si>
  <si>
    <t>Ochrana potrubí termoizolačními trubicemi z pěnového polyetylenu PE přilepenými v příčných a podélných spojích, tloušťky izolace přes 13 do 20 mm, vnitřního průměru izolace DN přes 22 do 45 mm</t>
  </si>
  <si>
    <t>0,4+0,6+2,5+4,5+2+1,5 "TUV DN 25</t>
  </si>
  <si>
    <t>722231222</t>
  </si>
  <si>
    <t>Ventil pojistný mosazný G 3/4 PN 6 do 100°C k bojleru s vnitřním x vnějším závitem</t>
  </si>
  <si>
    <t>-888097685</t>
  </si>
  <si>
    <t>Armatury se dvěma závity ventily pojistné k bojleru mosazné PN 6 do 100°C G 3/4</t>
  </si>
  <si>
    <t>1 "aquamat</t>
  </si>
  <si>
    <t>722232171</t>
  </si>
  <si>
    <t>Kohout kulový rohový G 1/2 PN 42 do 185°C plnoprůtokový s vnějším a vnitřním závitem</t>
  </si>
  <si>
    <t>-1776977586</t>
  </si>
  <si>
    <t>Armatury se dvěma závity kulové kohouty PN 42 do 185 °C rohové plnoprůtokové vnější a vnitřní závit G 1/2</t>
  </si>
  <si>
    <t>1" před Aquamat</t>
  </si>
  <si>
    <t>732331612</t>
  </si>
  <si>
    <t>Nádoba tlaková expanzní s membránou závitové připojení PN 0,6 o objemu 12 l</t>
  </si>
  <si>
    <t>1275364718</t>
  </si>
  <si>
    <t>Nádoby expanzní tlakové s membránou bez pojistného ventilu se závitovým připojením PN 0,6 o objemu 12 l</t>
  </si>
  <si>
    <t>6000044930</t>
  </si>
  <si>
    <t>Cirkulační čerpadlo Grundfos UP 15 -14BXA PM Comfort 230 V</t>
  </si>
  <si>
    <t>-1466749243</t>
  </si>
  <si>
    <t>Poznámka k položce:
délka: 110 mm , hmotnost: 1,2 kg , kód výrobce: 97916749 , napětí: 230 V , provozní tlak: max. 10 barů , průtok: 0,5 m3/h , Příkon: 7 W , rozteč: 110 mm , Výrobce: GRUNDFOS</t>
  </si>
  <si>
    <t>722290234</t>
  </si>
  <si>
    <t>Proplach a dezinfekce vodovodního potrubí do DN 80</t>
  </si>
  <si>
    <t>-810089369</t>
  </si>
  <si>
    <t>Zkoušky, proplach a desinfekce vodovodního potrubí proplach a desinfekce vodovodního potrubí do DN 80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</si>
  <si>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</si>
  <si>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26,5 "SV DN 32</t>
  </si>
  <si>
    <t>11,8 "SV DN 25</t>
  </si>
  <si>
    <t>11,5 "TUV DN 25</t>
  </si>
  <si>
    <t>998722101</t>
  </si>
  <si>
    <t>Přesun hmot tonážní pro vnitřní vodovod v objektech v do 6 m</t>
  </si>
  <si>
    <t>-1901230292</t>
  </si>
  <si>
    <t>Přesun hmot pro vnitřní vodovod stanovený z hmotnosti přesunovaného materiálu vodorovná dopravní vzdálenost do 50 m v objektech výšky do 6 m</t>
  </si>
  <si>
    <t>725331111</t>
  </si>
  <si>
    <t>Výlevka bez výtokových armatur keramická se sklopnou plastovou mřížkou 500 mm</t>
  </si>
  <si>
    <t>-677251042</t>
  </si>
  <si>
    <t>Výlevky bez výtokových armatur a splachovací nádrže keramické se sklopnou plastovou mřížkou 425 mm</t>
  </si>
  <si>
    <t>725821312</t>
  </si>
  <si>
    <t>Baterie dřezová nástěnná páková s otáčivým kulatým ústím a délkou ramínka 210 mm</t>
  </si>
  <si>
    <t>625303747</t>
  </si>
  <si>
    <t>Baterie dřezové nástěnné pákové s otáčivým kulatým ústím a délkou ramínka 300 mm</t>
  </si>
  <si>
    <t xml:space="preserve">Poznámka k souboru cen:
1. V ceně -1422 není započten napájecí zdroj.
</t>
  </si>
  <si>
    <t>725813112</t>
  </si>
  <si>
    <t>Ventil rohový pračkový G 3/4</t>
  </si>
  <si>
    <t>1735673334</t>
  </si>
  <si>
    <t>Ventily rohové bez připojovací trubičky nebo flexi hadičky pračkové G 3/4</t>
  </si>
  <si>
    <t>725112022</t>
  </si>
  <si>
    <t>Klozet keramický závěsný na nosné stěny s hlubokým splachováním odpad vodorovný</t>
  </si>
  <si>
    <t>1448948920</t>
  </si>
  <si>
    <t>Zařízení záchodů klozety keramické závěsné na nosné stěny s hlubokým splachováním odpad vodorovný</t>
  </si>
  <si>
    <t>1 "WC ženy</t>
  </si>
  <si>
    <t>380079250</t>
  </si>
  <si>
    <t>725241213</t>
  </si>
  <si>
    <t>Vanička sprchová z litého polymermramoru čtvercová 900x900 mm</t>
  </si>
  <si>
    <t>1351483401</t>
  </si>
  <si>
    <t>Sprchové vaničky z litého polymermramoru čtvercové 900x900 mm</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</si>
  <si>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</si>
  <si>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725865311</t>
  </si>
  <si>
    <t>Zápachová uzávěrka sprchových van DN 40/50 s kulovým kloubem na odtoku</t>
  </si>
  <si>
    <t>1374856650</t>
  </si>
  <si>
    <t>Zápachové uzávěrky zařizovacích předmětů pro vany sprchových koutů s kulovým kloubem na odtoku DN 40/50</t>
  </si>
  <si>
    <t>725244143</t>
  </si>
  <si>
    <t>Dveře sprchové polorámové skleněné tl. 6 mm otvíravé jednokřídlové do niky na vaničku šířky 900 mm</t>
  </si>
  <si>
    <t>2629130</t>
  </si>
  <si>
    <t>Sprchové dveře a zástěny dveře sprchové do niky polorámové skleněné tl. 6 mm dveře otvíravé jednokřídlové, na vaničku šířky 900 mm</t>
  </si>
  <si>
    <t xml:space="preserve">Poznámka k souboru cen:
1. V cenách -4904-4907 nejsou započteny náklady na dodání sprchových dveří a zástěn.
</t>
  </si>
  <si>
    <t>725841312</t>
  </si>
  <si>
    <t>Baterie sprchová nástěnná páková</t>
  </si>
  <si>
    <t>1283783782</t>
  </si>
  <si>
    <t>Baterie sprchové nástěnné pákové</t>
  </si>
  <si>
    <t xml:space="preserve">Poznámka k souboru cen:
1. V cenách –1353-54 není započten napájecí zdroj.
</t>
  </si>
  <si>
    <t>55147070</t>
  </si>
  <si>
    <t>madlo sprchové nerezové pravé/levé 750x450mm</t>
  </si>
  <si>
    <t>-1736379490</t>
  </si>
  <si>
    <t>64294411</t>
  </si>
  <si>
    <t>mýdlenka keramická bílá</t>
  </si>
  <si>
    <t>2061659565</t>
  </si>
  <si>
    <t>-106695830</t>
  </si>
  <si>
    <t>2 "umývárna</t>
  </si>
  <si>
    <t>-2047623316</t>
  </si>
  <si>
    <t>892713921</t>
  </si>
  <si>
    <t>775773921</t>
  </si>
  <si>
    <t>-2012192762</t>
  </si>
  <si>
    <t>2*4 "umyvadla</t>
  </si>
  <si>
    <t>-723384247</t>
  </si>
  <si>
    <t>992341151</t>
  </si>
  <si>
    <t>-2085188296</t>
  </si>
  <si>
    <t>-547885378</t>
  </si>
  <si>
    <t>726</t>
  </si>
  <si>
    <t>Zdravotechnika - předstěnové instalace</t>
  </si>
  <si>
    <t>726111031.GBT</t>
  </si>
  <si>
    <t>Instalační předstěna Geberit Kombifix pro klozet s ovládáním zepředu závěsný do masivní zděné kce</t>
  </si>
  <si>
    <t>R - specifikace</t>
  </si>
  <si>
    <t>149401550</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</si>
  <si>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</si>
  <si>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998726111</t>
  </si>
  <si>
    <t>Přesun hmot tonážní pro instalační prefabrikáty v objektech v do 6 m</t>
  </si>
  <si>
    <t>-1149082643</t>
  </si>
  <si>
    <t>Přesun hmot pro instalační prefabrikáty stanovený z hmotnosti přesunovaného materiálu vodorovná dopravní vzdálenost do 50 m v objektech výšky do 6 m</t>
  </si>
  <si>
    <t>732</t>
  </si>
  <si>
    <t>Ústřední vytápění - strojovny</t>
  </si>
  <si>
    <t>732211113</t>
  </si>
  <si>
    <t>Ohřívač stacionární zásobníkový s jedním výměníkem PN 0,6/1,0 o objemu 148 l v.pl. 1,45 m2</t>
  </si>
  <si>
    <t>770330114</t>
  </si>
  <si>
    <t>HR 160 - ohřívač vody nepřímotopný vysoce výkonný, 160l, smalt, pro kondenzační kotle</t>
  </si>
  <si>
    <t>1" TUV (v setu jako součást kotle)</t>
  </si>
  <si>
    <t>998732101</t>
  </si>
  <si>
    <t>Přesun hmot tonážní pro strojovny v objektech v do 6 m</t>
  </si>
  <si>
    <t>-1579134349</t>
  </si>
  <si>
    <t>Přesun hmot pro strojovny stanovený z hmotnosti přesunovaného materiálu vodorovná dopravní vzdálenost do 50 m v objektech výšky do 6 m</t>
  </si>
  <si>
    <t>ZTI 4 - Kanalizace</t>
  </si>
  <si>
    <t>ZTI 4.1 - Vnitřní kanalizace</t>
  </si>
  <si>
    <t xml:space="preserve">    721 - Zdravotechnika - vnitřní kanalizace</t>
  </si>
  <si>
    <t>132151101</t>
  </si>
  <si>
    <t>Hloubení rýh nezapažených  š do 800 mm v hornině třídy těžitelnosti I, skupiny 1 a 2 objem do 20 m3 strojně</t>
  </si>
  <si>
    <t>-1556577389</t>
  </si>
  <si>
    <t>Hloubení nezapažených rýh šířky do 800 mm strojně s urovnáním dna do předepsaného profilu a spádu v hornině třídy těžitelnosti I skupiny 1 a 2 do 20 m3</t>
  </si>
  <si>
    <t xml:space="preserve">Poznámka k souboru cen:
1. V cenách jsou započteny i náklady na přehození výkopku na přilehlém terénu na vzdálenost do 3 m od podélné osy rýhy nebo naložení na dopravní prostředek.
</t>
  </si>
  <si>
    <t>(11,182+4,121+4,113+0,803+0,865)*0,8*0,8</t>
  </si>
  <si>
    <t>175151101</t>
  </si>
  <si>
    <t>Obsypání potrubí strojně sypaninou bez prohození, uloženou do 3 m</t>
  </si>
  <si>
    <t>1038561044</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</si>
  <si>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</si>
  <si>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</si>
  <si>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58337303</t>
  </si>
  <si>
    <t>štěrkopísek frakce 0/8</t>
  </si>
  <si>
    <t>526615466</t>
  </si>
  <si>
    <t>(11,182+4,121+4,113+0,803+0,865)*0,8*0,4 "objem</t>
  </si>
  <si>
    <t>6,747*2 'Přepočtené koeficientem množství</t>
  </si>
  <si>
    <t>871273121</t>
  </si>
  <si>
    <t>Montáž kanalizačního potrubí z PVC těsněné gumovým kroužkem otevřený výkop sklon do 20 % DN 125</t>
  </si>
  <si>
    <t>822534925</t>
  </si>
  <si>
    <t>Montáž kanalizačního potrubí z plastů z tvrdého PVC těsněných gumovým kroužkem v otevřeném výkopu ve sklonu do 20 % DN 125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</si>
  <si>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</si>
  <si>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3,22 "1´-2´</t>
  </si>
  <si>
    <t>1,56 "2´-3</t>
  </si>
  <si>
    <t>2,07 "3´-4´</t>
  </si>
  <si>
    <t>4,07 "5´ -1</t>
  </si>
  <si>
    <t>3,5 "2 -2´</t>
  </si>
  <si>
    <t>3,5 "3 -3´</t>
  </si>
  <si>
    <t>0,5 "4 -4´</t>
  </si>
  <si>
    <t>0,6 "5 - 5´</t>
  </si>
  <si>
    <t>28611127</t>
  </si>
  <si>
    <t>trubka kanalizační PVC DN 125x2000mm SN4</t>
  </si>
  <si>
    <t>401887269</t>
  </si>
  <si>
    <t>19,02*1,03 'Přepočtené koeficientem množství</t>
  </si>
  <si>
    <t>877275211</t>
  </si>
  <si>
    <t>Montáž tvarovek z tvrdého PVC-systém KG nebo z polypropylenu-systém KG 2000 jednoosé DN 125</t>
  </si>
  <si>
    <t>-616340032</t>
  </si>
  <si>
    <t>Montáž tvarovek na kanalizačním potrubí z trub z plastu z tvrdého PVC nebo z polypropylenu v otevřeném výkopu jednoosých DN 125</t>
  </si>
  <si>
    <t xml:space="preserve">Poznámka k souboru cen:
1. V cenách nejsou započteny náklady na dodání tvarovek. Tvarovky se oceňují ve ve specifikaci.
</t>
  </si>
  <si>
    <t>28611356</t>
  </si>
  <si>
    <t>koleno kanalizační PVC KG 125x45°</t>
  </si>
  <si>
    <t>-1173902612</t>
  </si>
  <si>
    <t>2 "1 -1´</t>
  </si>
  <si>
    <t>1+2+2 "2 -2´</t>
  </si>
  <si>
    <t>1+2+2 "3 -3´</t>
  </si>
  <si>
    <t>1+2 "4 -4´</t>
  </si>
  <si>
    <t>1+2 "5 -5´</t>
  </si>
  <si>
    <t>28611502</t>
  </si>
  <si>
    <t>redukce kanalizační PVC 125/110</t>
  </si>
  <si>
    <t>1183804773</t>
  </si>
  <si>
    <t>1 "3 -3´</t>
  </si>
  <si>
    <t>1 "4 -4´</t>
  </si>
  <si>
    <t>877275221</t>
  </si>
  <si>
    <t>Montáž tvarovek z tvrdého PVC-systém KG nebo z polypropylenu-systém KG 2000 dvouosé DN 125</t>
  </si>
  <si>
    <t>1303665109</t>
  </si>
  <si>
    <t>Montáž tvarovek na kanalizačním potrubí z trub z plastu z tvrdého PVC nebo z polypropylenu v otevřeném výkopu dvouosých DN 125</t>
  </si>
  <si>
    <t>28611389</t>
  </si>
  <si>
    <t>odbočka kanalizační PVC s hrdlem 125/125/45°</t>
  </si>
  <si>
    <t>1841654324</t>
  </si>
  <si>
    <t>1 "2 - 2´</t>
  </si>
  <si>
    <t>1 "5 -5´</t>
  </si>
  <si>
    <t>645441311</t>
  </si>
  <si>
    <t>(13,494-6,747)*1,8 "přebytečný výkopek</t>
  </si>
  <si>
    <t>-1545498552</t>
  </si>
  <si>
    <t>12,145*10 'Přepočtené koeficientem množství</t>
  </si>
  <si>
    <t>-1643608915</t>
  </si>
  <si>
    <t>998276101</t>
  </si>
  <si>
    <t>Přesun hmot pro trubní vedení z trub z plastických hmot otevřený výkop</t>
  </si>
  <si>
    <t>530867872</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</si>
  <si>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</si>
  <si>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</si>
  <si>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721</t>
  </si>
  <si>
    <t>Zdravotechnika - vnitřní kanalizace</t>
  </si>
  <si>
    <t>721174042</t>
  </si>
  <si>
    <t>Potrubí kanalizační z PP připojovací DN 40</t>
  </si>
  <si>
    <t>549516251</t>
  </si>
  <si>
    <t>Potrubí z trub polypropylenových připojovací DN 40</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</si>
  <si>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</si>
  <si>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1,2 "větev 1</t>
  </si>
  <si>
    <t>1,25 "větev 2</t>
  </si>
  <si>
    <t>1 "větev 3</t>
  </si>
  <si>
    <t>1" větev 5</t>
  </si>
  <si>
    <t>721174043</t>
  </si>
  <si>
    <t>Potrubí kanalizační z PP připojovací DN 50</t>
  </si>
  <si>
    <t>-1852370100</t>
  </si>
  <si>
    <t>Potrubí z trub polypropylenových připojovací DN 50</t>
  </si>
  <si>
    <t>0,8 "větev 2</t>
  </si>
  <si>
    <t>1,5 "větev 5</t>
  </si>
  <si>
    <t>721174045</t>
  </si>
  <si>
    <t>Potrubí kanalizační z PP připojovací DN 110</t>
  </si>
  <si>
    <t>-1941512835</t>
  </si>
  <si>
    <t>Potrubí z trub polypropylenových připojovací DN 110</t>
  </si>
  <si>
    <t>3 "WC + výlevka</t>
  </si>
  <si>
    <t>721174063</t>
  </si>
  <si>
    <t>Potrubí kanalizační z PP větrací DN 110</t>
  </si>
  <si>
    <t>-60546111</t>
  </si>
  <si>
    <t>Potrubí z trub polypropylenových větrací DN 110</t>
  </si>
  <si>
    <t>4,5 "větev 3</t>
  </si>
  <si>
    <t>4,2 "větev 4</t>
  </si>
  <si>
    <t>721226511</t>
  </si>
  <si>
    <t>Zápachová uzávěrka podomítková pro pračku a myčku DN 40</t>
  </si>
  <si>
    <t>-201721486</t>
  </si>
  <si>
    <t>Zápachové uzávěrky podomítkové (Pe) s krycí deskou pro pračku a myčku DN 40</t>
  </si>
  <si>
    <t>1" odvod kondenzátu kotel</t>
  </si>
  <si>
    <t>1" pračka</t>
  </si>
  <si>
    <t>721273153</t>
  </si>
  <si>
    <t>Hlavice ventilační polypropylen PP DN 110</t>
  </si>
  <si>
    <t>-80981041</t>
  </si>
  <si>
    <t>Ventilační hlavice z polypropylenu (PP) DN 110</t>
  </si>
  <si>
    <t>1" 4-4´</t>
  </si>
  <si>
    <t>28615636</t>
  </si>
  <si>
    <t>redukce nesouosá HTR DN 75/50</t>
  </si>
  <si>
    <t>-1641632028</t>
  </si>
  <si>
    <t>1 "1-1´</t>
  </si>
  <si>
    <t>1" 5 -5´</t>
  </si>
  <si>
    <t>28615635</t>
  </si>
  <si>
    <t>redukce nesouosá HTR DN 50/40</t>
  </si>
  <si>
    <t>-1930615764</t>
  </si>
  <si>
    <t>1 "1 -1´</t>
  </si>
  <si>
    <t>1 "2 -2´</t>
  </si>
  <si>
    <t>OSM.115720</t>
  </si>
  <si>
    <t>HTR redukce dlouhá DN110/ 50</t>
  </si>
  <si>
    <t>-673829434</t>
  </si>
  <si>
    <t>1 " 2 -2´</t>
  </si>
  <si>
    <t>1 " 3 -3´</t>
  </si>
  <si>
    <t>OSM.116710</t>
  </si>
  <si>
    <t>HTR redukce dlouhá DN125/110</t>
  </si>
  <si>
    <t>1648502200</t>
  </si>
  <si>
    <t>OSM.115715</t>
  </si>
  <si>
    <t>HTR redukce krátká DN110/ 75</t>
  </si>
  <si>
    <t>-813478587</t>
  </si>
  <si>
    <t>28615629</t>
  </si>
  <si>
    <t>odbočka HTEA úhel 87° DN 40/40</t>
  </si>
  <si>
    <t>-1045943285</t>
  </si>
  <si>
    <t>4 "výtoky umyvadla</t>
  </si>
  <si>
    <t>28615551</t>
  </si>
  <si>
    <t>odbočka HTEA úhel 45° DN 75/50</t>
  </si>
  <si>
    <t>916740202</t>
  </si>
  <si>
    <t>28615550</t>
  </si>
  <si>
    <t>odbočka HTEA úhel 45° DN 50/40</t>
  </si>
  <si>
    <t>-1087671640</t>
  </si>
  <si>
    <t>28615623</t>
  </si>
  <si>
    <t>odbočka HTEA úhel 45° DN 50/50</t>
  </si>
  <si>
    <t>-1576449649</t>
  </si>
  <si>
    <t>28615625</t>
  </si>
  <si>
    <t>odbočka HTEA úhel 45° DN 110/110</t>
  </si>
  <si>
    <t>-995737611</t>
  </si>
  <si>
    <t>2 "4 -4´</t>
  </si>
  <si>
    <t>OSM.115600</t>
  </si>
  <si>
    <t>HTRE čistící tvarovka DN110</t>
  </si>
  <si>
    <t>-392331112</t>
  </si>
  <si>
    <t>2 "větrací potrubí 3,4</t>
  </si>
  <si>
    <t>721290111</t>
  </si>
  <si>
    <t>Zkouška těsnosti potrubí kanalizace vodou do DN 125</t>
  </si>
  <si>
    <t>-1598566963</t>
  </si>
  <si>
    <t>Zkouška těsnosti kanalizace v objektech vodou do DN 125</t>
  </si>
  <si>
    <t xml:space="preserve">Poznámka k souboru cen:
1. V ceně -0123 není započteno dodání média; jeho dodávka se oceňuje ve specifikaci.
</t>
  </si>
  <si>
    <t>11,182+4,121+4,113+0,803+0,865 "125</t>
  </si>
  <si>
    <t>8,7 "110</t>
  </si>
  <si>
    <t>3,5 "50</t>
  </si>
  <si>
    <t>4,45 "40</t>
  </si>
  <si>
    <t>998721101</t>
  </si>
  <si>
    <t>Přesun hmot tonážní pro vnitřní kanalizace v objektech v do 6 m</t>
  </si>
  <si>
    <t>883647593</t>
  </si>
  <si>
    <t>Přesun hmot pro vnitřní kanalizace stanovený z hmotnosti přesunovaného materiálu vodorovná dopravní vzdálenost do 50 m v objektech výšky do 6 m</t>
  </si>
  <si>
    <t>ZTI 4.2 - Přípojka splaškové kanalizace</t>
  </si>
  <si>
    <t>59995114</t>
  </si>
  <si>
    <t>1 "odstraňované obruby u gabionové zdi - pro provedení výkopu rýhy</t>
  </si>
  <si>
    <t>-918647842</t>
  </si>
  <si>
    <t>(1,7+0,95)/2*0,8*6 "RŠ1-RŠ2</t>
  </si>
  <si>
    <t>132154101</t>
  </si>
  <si>
    <t>Hloubení rýh zapažených š do 800 mm v hornině třídy těžitelnosti I, skupiny 1 a 2 objem do 20 m3 strojně</t>
  </si>
  <si>
    <t>-87750476</t>
  </si>
  <si>
    <t>Hloubení zapažených rýh šířky do 800 mm strojně s urovnáním dna do předepsaného profilu a spádu v hornině třídy těžitelnosti I skupiny 1 a 2 do 20 m3</t>
  </si>
  <si>
    <t>(1,7+2,2)/2*0,8*3 "RŠ2-RŠS</t>
  </si>
  <si>
    <t>-1757584870</t>
  </si>
  <si>
    <t>0,8*0,6*9 "podsyp a obsyp potrubí pískem</t>
  </si>
  <si>
    <t>(6,32+4,68)-4,32 "zásyp rýhy sypaninou z výkopku</t>
  </si>
  <si>
    <t>-843974984</t>
  </si>
  <si>
    <t>0,8*0,6*9 "podsyp a obsyp potrubí</t>
  </si>
  <si>
    <t>4,32*2 'Přepočtené koeficientem množství</t>
  </si>
  <si>
    <t>871313121</t>
  </si>
  <si>
    <t>Montáž kanalizačního potrubí z PVC těsněné gumovým kroužkem otevřený výkop sklon do 20 % DN 160</t>
  </si>
  <si>
    <t>1499620914</t>
  </si>
  <si>
    <t>Montáž kanalizačního potrubí z plastů z tvrdého PVC těsněných gumovým kroužkem v otevřeném výkopu ve sklonu do 20 % DN 160</t>
  </si>
  <si>
    <t>3+6</t>
  </si>
  <si>
    <t>28617275</t>
  </si>
  <si>
    <t>trubka kanalizační PP korugovaná DN 150x6000mm SN16</t>
  </si>
  <si>
    <t>-1401689166</t>
  </si>
  <si>
    <t>9*1,03 'Přepočtené koeficientem množství</t>
  </si>
  <si>
    <t>894812112</t>
  </si>
  <si>
    <t>Revizní a čistící šachta z PP šachtové dno DN 315/150 pravý nebo levý přítok</t>
  </si>
  <si>
    <t>727844353</t>
  </si>
  <si>
    <t>Revizní a čistící šachta z polypropylenu PP pro hladké trouby DN 315 šachtové dno (DN šachty / DN trubního vedení) DN 315/150 pravý nebo levý přítok</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</si>
  <si>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</si>
  <si>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894812131</t>
  </si>
  <si>
    <t>Revizní a čistící šachta z PP DN 315 šachtová roura korugovaná bez hrdla světlé hloubky 1250 mm</t>
  </si>
  <si>
    <t>1783262222</t>
  </si>
  <si>
    <t>Revizní a čistící šachta z polypropylenu PP pro hladké trouby DN 315 roura šachtová korugovaná bez hrdla, světlé hloubky 1250 mm</t>
  </si>
  <si>
    <t>1 "RŠ1</t>
  </si>
  <si>
    <t>894812132</t>
  </si>
  <si>
    <t>Revizní a čistící šachta z PP DN 315 šachtová roura korugovaná bez hrdla světlé hloubky 2000 mm</t>
  </si>
  <si>
    <t>-1139677026</t>
  </si>
  <si>
    <t>Revizní a čistící šachta z polypropylenu PP pro hladké trouby DN 315 roura šachtová korugovaná bez hrdla, světlé hloubky 2000 mm</t>
  </si>
  <si>
    <t>1 "RŠ2</t>
  </si>
  <si>
    <t>894812149</t>
  </si>
  <si>
    <t>Příplatek k rourám revizní a čistící šachty z PP DN 315 za uříznutí šachtové roury</t>
  </si>
  <si>
    <t>1744363175</t>
  </si>
  <si>
    <t>Revizní a čistící šachta z polypropylenu PP pro hladké trouby DN 315 roura šachtová korugovaná Příplatek k cenám 2131 - 2142 za uříznutí šachtové roury</t>
  </si>
  <si>
    <t>1+1 "RŠ1, RŠ2</t>
  </si>
  <si>
    <t>894812162</t>
  </si>
  <si>
    <t>Revizní a čistící šachta z PP DN 315 poklop litinový s rámem na betonový konus pro třídu zatížení B125</t>
  </si>
  <si>
    <t>-823047735</t>
  </si>
  <si>
    <t>Revizní a čistící šachta z polypropylenu PP pro hladké trouby DN 315 poklop litinový (pro třídu zatížení) s rámem na betonový konus (B125)</t>
  </si>
  <si>
    <t>364694626</t>
  </si>
  <si>
    <t>1 "úprava - doplnění vytržené obruby po provedení zásypu rýhy</t>
  </si>
  <si>
    <t>1863893967</t>
  </si>
  <si>
    <t>-1204136826</t>
  </si>
  <si>
    <t>0,205 "betony</t>
  </si>
  <si>
    <t>12,096 "zemina(výkopek)</t>
  </si>
  <si>
    <t>496096154</t>
  </si>
  <si>
    <t>12,301*10 'Přepočtené koeficientem množství</t>
  </si>
  <si>
    <t>327728316</t>
  </si>
  <si>
    <t>-1202380750</t>
  </si>
  <si>
    <t>(6,36+4,68-4,32)*1,8 "přebytečný výkopek</t>
  </si>
  <si>
    <t>-663801341</t>
  </si>
  <si>
    <t>ZTI 4.3 - Přípojka dešťové kanalizace</t>
  </si>
  <si>
    <t>1013723868</t>
  </si>
  <si>
    <t>-154022950</t>
  </si>
  <si>
    <t>(1,7+0,95)/2*0,8*16 "lom - geiger č. 3</t>
  </si>
  <si>
    <t>1709055743</t>
  </si>
  <si>
    <t>(1,7+2,2)/2*0,8*4 "lom -RŠ-S</t>
  </si>
  <si>
    <t>859602293</t>
  </si>
  <si>
    <t>16,96+6,24</t>
  </si>
  <si>
    <t>1936235327</t>
  </si>
  <si>
    <t>0,8*0,6*20 "podsyp a obsyp potrubí</t>
  </si>
  <si>
    <t>9,6*2 'Přepočtené koeficientem množství</t>
  </si>
  <si>
    <t>-1972176730</t>
  </si>
  <si>
    <t>10+0,6 "přípojka geiger č.3</t>
  </si>
  <si>
    <t>28611126</t>
  </si>
  <si>
    <t>trubka kanalizační PVC DN 125x1000mm SN4</t>
  </si>
  <si>
    <t>1597844009</t>
  </si>
  <si>
    <t>10,6*1,03 'Přepočtené koeficientem množství</t>
  </si>
  <si>
    <t>1975594048</t>
  </si>
  <si>
    <t>-1746014466</t>
  </si>
  <si>
    <t>2 "geiger č. 1</t>
  </si>
  <si>
    <t>2" geiger č. 2</t>
  </si>
  <si>
    <t>2+2 "geiger č. 3</t>
  </si>
  <si>
    <t>1068115832</t>
  </si>
  <si>
    <t>28611131</t>
  </si>
  <si>
    <t>trubka kanalizační PVC DN 160x1000mm SN4</t>
  </si>
  <si>
    <t>781657072</t>
  </si>
  <si>
    <t>1,5 "přípojka UV</t>
  </si>
  <si>
    <t>1,5*1,03 'Přepočtené koeficientem množství</t>
  </si>
  <si>
    <t>877315211</t>
  </si>
  <si>
    <t>Montáž tvarovek z tvrdého PVC-systém KG nebo z polypropylenu-systém KG 2000 jednoosé DN 160</t>
  </si>
  <si>
    <t>-1606676921</t>
  </si>
  <si>
    <t>Montáž tvarovek na kanalizačním potrubí z trub z plastu z tvrdého PVC nebo z polypropylenu v otevřeném výkopu jednoosých DN 160</t>
  </si>
  <si>
    <t>28611361</t>
  </si>
  <si>
    <t>koleno kanalizační PVC KG 160x45°</t>
  </si>
  <si>
    <t>1709228051</t>
  </si>
  <si>
    <t>2 "přípojka UV</t>
  </si>
  <si>
    <t>28611506</t>
  </si>
  <si>
    <t>redukce kanalizační PVC 160/125</t>
  </si>
  <si>
    <t>-1298384807</t>
  </si>
  <si>
    <t>28611722</t>
  </si>
  <si>
    <t>víčko kanalizace plastové KG DN 160</t>
  </si>
  <si>
    <t>-2145022411</t>
  </si>
  <si>
    <t>877315221</t>
  </si>
  <si>
    <t>Montáž tvarovek z tvrdého PVC-systém KG nebo z polypropylenu-systém KG 2000 dvouosé DN 160</t>
  </si>
  <si>
    <t>-2008138888</t>
  </si>
  <si>
    <t>Montáž tvarovek na kanalizačním potrubí z trub z plastu z tvrdého PVC nebo z polypropylenu v otevřeném výkopu dvouosých DN 160</t>
  </si>
  <si>
    <t>28611914</t>
  </si>
  <si>
    <t>odbočka kanalizační plastová s hrdlem KG 160/125/45°</t>
  </si>
  <si>
    <t>-724078987</t>
  </si>
  <si>
    <t>1 "geiger č.1</t>
  </si>
  <si>
    <t>1" geiger č.2</t>
  </si>
  <si>
    <t>871353121</t>
  </si>
  <si>
    <t>Montáž kanalizačního potrubí z PVC těsněné gumovým kroužkem otevřený výkop sklon do 20 % DN 200</t>
  </si>
  <si>
    <t>1588253406</t>
  </si>
  <si>
    <t>Montáž kanalizačního potrubí z plastů z tvrdého PVC těsněných gumovým kroužkem v otevřeném výkopu ve sklonu do 20 % DN 200</t>
  </si>
  <si>
    <t>28611136</t>
  </si>
  <si>
    <t>trubka kanalizační PVC DN 200x1000mm SN4</t>
  </si>
  <si>
    <t>-1424023299</t>
  </si>
  <si>
    <t>1*1,03 'Přepočtené koeficientem množství</t>
  </si>
  <si>
    <t>28611137</t>
  </si>
  <si>
    <t>trubka kanalizační PVC DN 200x2000mm SN4</t>
  </si>
  <si>
    <t>-24167107</t>
  </si>
  <si>
    <t>2+2+2</t>
  </si>
  <si>
    <t>6*1,03 'Přepočtené koeficientem množství</t>
  </si>
  <si>
    <t>877355211</t>
  </si>
  <si>
    <t>Montáž tvarovek z tvrdého PVC-systém KG nebo z polypropylenu-systém KG 2000 jednoosé DN 200</t>
  </si>
  <si>
    <t>142260543</t>
  </si>
  <si>
    <t>Montáž tvarovek na kanalizačním potrubí z trub z plastu z tvrdého PVC nebo z polypropylenu v otevřeném výkopu jednoosých DN 200</t>
  </si>
  <si>
    <t>28611365</t>
  </si>
  <si>
    <t>koleno kanalizace PVC KG 200x30°</t>
  </si>
  <si>
    <t>2151091</t>
  </si>
  <si>
    <t>28611508</t>
  </si>
  <si>
    <t>redukce kanalizační PVC 200/160</t>
  </si>
  <si>
    <t>-1413916212</t>
  </si>
  <si>
    <t>877355221</t>
  </si>
  <si>
    <t>Montáž tvarovek z tvrdého PVC-systém KG nebo z polypropylenu-systém KG 2000 dvouosé DN 200</t>
  </si>
  <si>
    <t>560019093</t>
  </si>
  <si>
    <t>Montáž tvarovek na kanalizačním potrubí z trub z plastu z tvrdého PVC nebo z polypropylenu v otevřeném výkopu dvouosých DN 200</t>
  </si>
  <si>
    <t>28611395</t>
  </si>
  <si>
    <t>odbočka kanalizační plastová s hrdlem KG 200/150/45°</t>
  </si>
  <si>
    <t>-1466448838</t>
  </si>
  <si>
    <t>1 "přípojka UV</t>
  </si>
  <si>
    <t>1" přípojka geigry č. 1+2</t>
  </si>
  <si>
    <t>895941111</t>
  </si>
  <si>
    <t>Zřízení vpusti kanalizační uliční z betonových dílců typ UV-50 normální</t>
  </si>
  <si>
    <t>-1164478777</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</si>
  <si>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</si>
  <si>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59223850</t>
  </si>
  <si>
    <t>dno pro uliční vpusť s výtokovým otvorem betonové 450x330x50mm</t>
  </si>
  <si>
    <t>-874463037</t>
  </si>
  <si>
    <t>59223854</t>
  </si>
  <si>
    <t>skruž pro uliční vpusť s výtokovým otvorem PVC betonová 450x350x50mm</t>
  </si>
  <si>
    <t>589508321</t>
  </si>
  <si>
    <t>59223857</t>
  </si>
  <si>
    <t>skruž pro uliční vpusť horní betonová 450x295x50mm</t>
  </si>
  <si>
    <t>49966843</t>
  </si>
  <si>
    <t>59223860</t>
  </si>
  <si>
    <t>skruž pro uliční vpusť středová betonová 450x195x50mm</t>
  </si>
  <si>
    <t>-1789372433</t>
  </si>
  <si>
    <t>59223864</t>
  </si>
  <si>
    <t>prstenec pro uliční vpusť vyrovnávací betonový 390x60x130mm</t>
  </si>
  <si>
    <t>1044699400</t>
  </si>
  <si>
    <t>59223866</t>
  </si>
  <si>
    <t>skruž pro uliční vpusť přechodová betonová 450-270x295x50m</t>
  </si>
  <si>
    <t>671073267</t>
  </si>
  <si>
    <t>59223875</t>
  </si>
  <si>
    <t>koš nízký pro uliční vpusti žárově Pz plech pro rám 500/500mm</t>
  </si>
  <si>
    <t>114173972</t>
  </si>
  <si>
    <t>55242320</t>
  </si>
  <si>
    <t>mříž vtoková litinová plochá 500x500mm</t>
  </si>
  <si>
    <t>540683390</t>
  </si>
  <si>
    <t>-74305208</t>
  </si>
  <si>
    <t>243023206</t>
  </si>
  <si>
    <t>1014447343</t>
  </si>
  <si>
    <t>24,48 "zemina</t>
  </si>
  <si>
    <t>-1403596836</t>
  </si>
  <si>
    <t>24,685*10 'Přepočtené koeficientem množství</t>
  </si>
  <si>
    <t>-1028912834</t>
  </si>
  <si>
    <t>1087527000</t>
  </si>
  <si>
    <t>(16,96+6,24-9,6)*1,8 "přebytečný výkopek</t>
  </si>
  <si>
    <t>1641274729</t>
  </si>
  <si>
    <t>721242106</t>
  </si>
  <si>
    <t>Lapač střešních splavenin z PP se zápachovou klapkou a lapacím košem DN 125</t>
  </si>
  <si>
    <t>1339751870</t>
  </si>
  <si>
    <t>Lapače střešních splavenin polypropylenové (PP) se svislým odtokem DN 125</t>
  </si>
  <si>
    <t>973273671</t>
  </si>
  <si>
    <t>ZTI 5 - Vzduchotechnika</t>
  </si>
  <si>
    <t xml:space="preserve">    751 - Vzduchotechnika</t>
  </si>
  <si>
    <t>VRN - Vedlejší rozpočtové náklady</t>
  </si>
  <si>
    <t xml:space="preserve">    VRN1 - Průzkumné, geodetické a projektové práce</t>
  </si>
  <si>
    <t>713461121</t>
  </si>
  <si>
    <t>Montáž izolace tepelné potrubí a ohybů skružemi na tmel za studena 1x</t>
  </si>
  <si>
    <t>-1111336593</t>
  </si>
  <si>
    <t>Montáž izolace tepelné potrubí a ohybů tvarovkami nebo deskami bez povrchové úpravy skružemi z lehčených hmot (izolační materiál ve specifikaci) připevněnými na tmel za studena, s vyspárováním a provedením spodního nátěru lakem potrubí a ohybů jednovrstvá</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</si>
  <si>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</si>
  <si>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3,14*(0,625)^2*(1,7+1,5+1,15) " izolace svislého vedení zařízení 1,2, a 3</t>
  </si>
  <si>
    <t>RKW.189383</t>
  </si>
  <si>
    <t>-1786082111</t>
  </si>
  <si>
    <t>lamelová rohož LAROCK 40 ALS 1000x1000x40</t>
  </si>
  <si>
    <t>5,336*1,2 'Přepočtené koeficientem množství</t>
  </si>
  <si>
    <t>469177620</t>
  </si>
  <si>
    <t>751</t>
  </si>
  <si>
    <t>751511122</t>
  </si>
  <si>
    <t>Mtž potrubí plech skupiny I kruh s přírubou tloušťky plechu 0,6 mm D do 200 mm</t>
  </si>
  <si>
    <t>-1814315559</t>
  </si>
  <si>
    <t>Montáž potrubí plechového skupiny I kruhového s přírubou tloušťky plechu 0,6 mm, průměru přes 100 do 200 mm</t>
  </si>
  <si>
    <t>1,2 "zařízení č.1 - vodorovná část</t>
  </si>
  <si>
    <t>1,7 "zařízení č.1 - svislá část</t>
  </si>
  <si>
    <t>1,2 "zařízení č.2 - vodorovná část</t>
  </si>
  <si>
    <t>1,5 "zařízení č.2 - svislá část</t>
  </si>
  <si>
    <t>1,2 "zařízení č.3 - vodorovná část</t>
  </si>
  <si>
    <t>1,15 "zařízení č.3 - svislá část</t>
  </si>
  <si>
    <t>42981011</t>
  </si>
  <si>
    <t>trouba VZT kruhová spirálně vinutá Pz tl 0,5mm D 100mm</t>
  </si>
  <si>
    <t>-383592989</t>
  </si>
  <si>
    <t>trouba VZT kruhová spirálně vinutá Pz tl 0,5mm D 125mm</t>
  </si>
  <si>
    <t>7,95*1,05 'Přepočtené koeficientem množství</t>
  </si>
  <si>
    <t>751133012</t>
  </si>
  <si>
    <t>Mtž vent diag ntl potrubního nevýbušného D do 200 mm</t>
  </si>
  <si>
    <t>-1562074884</t>
  </si>
  <si>
    <t>Montáž ventilátoru diagonálního nízkotlakého potrubního nevýbušného, průměru přes 100 do 200 mm</t>
  </si>
  <si>
    <t>1 "zařízení č.1</t>
  </si>
  <si>
    <t>1 "zařízení č.2</t>
  </si>
  <si>
    <t>1 "zařízení č.3</t>
  </si>
  <si>
    <t>10.041.032</t>
  </si>
  <si>
    <t>Ventilátor TD  350/125</t>
  </si>
  <si>
    <t>524103864</t>
  </si>
  <si>
    <t>Poznámka k položce:
diagonální dvouotáčkový ventilátor do kruhového potrubí</t>
  </si>
  <si>
    <t>751322012</t>
  </si>
  <si>
    <t>Mtž talířového ventilu D do 200 mm</t>
  </si>
  <si>
    <t>546920461</t>
  </si>
  <si>
    <t>Montáž talířových ventilů, anemostatů, dýz talířového ventilu, průměru přes 100 do 200 mm</t>
  </si>
  <si>
    <t>2 "zařízení č.1</t>
  </si>
  <si>
    <t>2 "zařízení č.2</t>
  </si>
  <si>
    <t>2 "zařízení č.3</t>
  </si>
  <si>
    <t>10.572.836</t>
  </si>
  <si>
    <t>Ventil KK 125 talířový</t>
  </si>
  <si>
    <t>1245711972</t>
  </si>
  <si>
    <t>Poznámka k položce:
talířový ventil odvodní kovový</t>
  </si>
  <si>
    <t>751691111</t>
  </si>
  <si>
    <t>Zaregulování systému vzduchotechnického zařízení - 1 koncový (distribuční) prvek</t>
  </si>
  <si>
    <t>-1423899335</t>
  </si>
  <si>
    <t>Zaregulování systému vzduchotechnického zařízení za 1 koncový (distribuční) prvek</t>
  </si>
  <si>
    <t>751514162</t>
  </si>
  <si>
    <t>Mtž oblouku do plech potrubí kruh s přírubou D do 200 mm</t>
  </si>
  <si>
    <t>-817230217</t>
  </si>
  <si>
    <t>Montáž oblouku do plechového potrubí kruhového s přírubou, průměru přes 100 do 200 mm</t>
  </si>
  <si>
    <t>3 "zařízení č.2</t>
  </si>
  <si>
    <t>3 "zařízení č.3</t>
  </si>
  <si>
    <t>11.137.014</t>
  </si>
  <si>
    <t>Spiro koleno DN125/90°</t>
  </si>
  <si>
    <t>-1820218177</t>
  </si>
  <si>
    <t>Poznámka k položce:
oblouk s těsněním pro spiro potrubí,průměr DN125 mm,silně, mechanicky odolné, pozinkovaný plech</t>
  </si>
  <si>
    <t>751514362</t>
  </si>
  <si>
    <t>Mtž odbočky oboustranné do plech potrubí kruh s přírubou D do 200 mm</t>
  </si>
  <si>
    <t>553006689</t>
  </si>
  <si>
    <t>Montáž odbočky oboustranné do plechového potrubí kruhového s přírubou, průměru přes 100 do 200 mm</t>
  </si>
  <si>
    <t>11.137.011</t>
  </si>
  <si>
    <t>Spiro T-kus DN125</t>
  </si>
  <si>
    <t>-2087929513</t>
  </si>
  <si>
    <t>Poznámka k položce:
odbočka s těsněním pro spiro potrubí,průměr DN125 mm,silně, mechanicky odolné, pozinkovaný plech</t>
  </si>
  <si>
    <t>751514762</t>
  </si>
  <si>
    <t>Mtž protidešťové stříšky plech potrubí kruhové s přírubou D do 200 mm</t>
  </si>
  <si>
    <t>-754333545</t>
  </si>
  <si>
    <t>Montáž protidešťové stříšky nebo výfukové hlavice do plechového potrubí kruhové s přírubou, průměru přes 100 do 200 mm</t>
  </si>
  <si>
    <t>55381012</t>
  </si>
  <si>
    <t>turbína ventilační Al samostatná rotační hlavice D 305mm</t>
  </si>
  <si>
    <t>-1655596515</t>
  </si>
  <si>
    <t>998751101</t>
  </si>
  <si>
    <t>Přesun hmot tonážní pro vzduchotechniku v objektech v do 12 m</t>
  </si>
  <si>
    <t>85318923</t>
  </si>
  <si>
    <t>Přesun hmot pro vzduchotechniku stanovený z hmotnosti přesunovaného materiálu vodorovná dopravní vzdálenost do 100 m v objektech výšky do 12 m</t>
  </si>
  <si>
    <t>766660720</t>
  </si>
  <si>
    <t>Osazení větrací mřížky s vyříznutím otvoru</t>
  </si>
  <si>
    <t>-1091138465</t>
  </si>
  <si>
    <t>Montáž dveřních doplňků větrací mřížky s vyříznutím otvoru</t>
  </si>
  <si>
    <t>RF550100010</t>
  </si>
  <si>
    <t>-1136451525</t>
  </si>
  <si>
    <t>Dveřní mřížka bílá PT 489 B</t>
  </si>
  <si>
    <t>3 "zařízení č. 1</t>
  </si>
  <si>
    <t>2 "zařízení č. 2</t>
  </si>
  <si>
    <t>2 "zařízení č. 3</t>
  </si>
  <si>
    <t>VRN1</t>
  </si>
  <si>
    <t>Průzkumné, geodetické a projektové práce</t>
  </si>
  <si>
    <t>011434000</t>
  </si>
  <si>
    <t>Měření (monitoring) hlukové hladiny</t>
  </si>
  <si>
    <t>…</t>
  </si>
  <si>
    <t>1024</t>
  </si>
  <si>
    <t>-1411000368</t>
  </si>
  <si>
    <t>EL - Elektroinstalace</t>
  </si>
  <si>
    <t xml:space="preserve">    469 - Stavební práce při elektromontážích</t>
  </si>
  <si>
    <t xml:space="preserve">    749 - Elektromontáže - ostatní práce a konstrukce</t>
  </si>
  <si>
    <t xml:space="preserve">    M21 - Demontáže</t>
  </si>
  <si>
    <t xml:space="preserve">    21-M - Elektromontáže</t>
  </si>
  <si>
    <t>OST - Ostatní</t>
  </si>
  <si>
    <t xml:space="preserve">    VRN6 - Územní vlivy</t>
  </si>
  <si>
    <t>469</t>
  </si>
  <si>
    <t>Stavební práce při elektromontážích</t>
  </si>
  <si>
    <t>Soubor</t>
  </si>
  <si>
    <t>1894117795</t>
  </si>
  <si>
    <t>Pomocné stavební práce - opravy a údržba</t>
  </si>
  <si>
    <t>Poznámka k položce:
sumou dle procentní sazby dle pravidel M21/M22 v obvyklé výši 3,4 %</t>
  </si>
  <si>
    <t>-741617848</t>
  </si>
  <si>
    <t>Pomocné stavební práce - bourání konstrukcí</t>
  </si>
  <si>
    <t>Poznámka k položce:
sumou dle procentní sazby dle pravidel M21/M22 v obvyklé výši 2,0 %</t>
  </si>
  <si>
    <t>749</t>
  </si>
  <si>
    <t>Elektromontáže - ostatní práce a konstrukce</t>
  </si>
  <si>
    <t>ER1</t>
  </si>
  <si>
    <t>rozvaděč elektroměrový ER122 / N V P 7 P</t>
  </si>
  <si>
    <t>-200520767</t>
  </si>
  <si>
    <t>rozvaděč elektroměrový ER122 / N V P 7 P,
včetně 2 jistič C3x25 A</t>
  </si>
  <si>
    <t xml:space="preserve">Poznámka k položce:
rozvaděč elektroměrový
</t>
  </si>
  <si>
    <t>RH1</t>
  </si>
  <si>
    <t>Ks</t>
  </si>
  <si>
    <t>-1418960079</t>
  </si>
  <si>
    <t>Skříň s dveřmi na omítku, IP54</t>
  </si>
  <si>
    <t>Poznámka k položce:
Rozvaděč RH</t>
  </si>
  <si>
    <t>RH2</t>
  </si>
  <si>
    <t>1625578823</t>
  </si>
  <si>
    <t>Hlavní spínač 3/40</t>
  </si>
  <si>
    <t>RH3</t>
  </si>
  <si>
    <t>-377630529</t>
  </si>
  <si>
    <t>Svodič přepětí 3p tř. I + II</t>
  </si>
  <si>
    <t>RH4</t>
  </si>
  <si>
    <t>1275732838</t>
  </si>
  <si>
    <t>MCB 1p Kl.3/ 6KA, IN= 6A /B</t>
  </si>
  <si>
    <t>RH5</t>
  </si>
  <si>
    <t>-131052640</t>
  </si>
  <si>
    <t>MCB 1p Kl.3/ 6KA, IN= 10A /B</t>
  </si>
  <si>
    <t>RH6</t>
  </si>
  <si>
    <t>-406046440</t>
  </si>
  <si>
    <t>MCB 1p Kl.3/ 6KA, IN= 16A /B</t>
  </si>
  <si>
    <t>RH7</t>
  </si>
  <si>
    <t>-1424711446</t>
  </si>
  <si>
    <t>jistič  Kl.3/ 6KA, IN= 10A /C</t>
  </si>
  <si>
    <t>RH8</t>
  </si>
  <si>
    <t>-1258529087</t>
  </si>
  <si>
    <t xml:space="preserve">MCB 3p, 6kA, IN= 16A, typ B, 3H </t>
  </si>
  <si>
    <t>RH9</t>
  </si>
  <si>
    <t>-282672213</t>
  </si>
  <si>
    <t xml:space="preserve">MCB 3p, 6kA, IN= 20A, typ B, 3H </t>
  </si>
  <si>
    <t>RH10</t>
  </si>
  <si>
    <t>1729742941</t>
  </si>
  <si>
    <t xml:space="preserve">RCD 4 póly, 6kA, IN=40 A 30 mA  </t>
  </si>
  <si>
    <t>RH11</t>
  </si>
  <si>
    <t>604096951</t>
  </si>
  <si>
    <t>spínač volby A-0-M</t>
  </si>
  <si>
    <t>RH12</t>
  </si>
  <si>
    <t>-171684576</t>
  </si>
  <si>
    <t>Impulzní spínač 1S</t>
  </si>
  <si>
    <t>RH13</t>
  </si>
  <si>
    <t>1854829977</t>
  </si>
  <si>
    <t>propojovací systém</t>
  </si>
  <si>
    <t>RH14</t>
  </si>
  <si>
    <t>1302871999</t>
  </si>
  <si>
    <t>Přepínač sítí OT40F3C</t>
  </si>
  <si>
    <t>RH15</t>
  </si>
  <si>
    <t>-1187173727</t>
  </si>
  <si>
    <t>pom kontakt</t>
  </si>
  <si>
    <t>RH16</t>
  </si>
  <si>
    <t>-1528579556</t>
  </si>
  <si>
    <t>revize rozvaděče</t>
  </si>
  <si>
    <t>M21</t>
  </si>
  <si>
    <t>Demontáže</t>
  </si>
  <si>
    <t>Pol4</t>
  </si>
  <si>
    <t>demontaz</t>
  </si>
  <si>
    <t>318</t>
  </si>
  <si>
    <t>demontáže stávajících zařízení</t>
  </si>
  <si>
    <t>Pol6</t>
  </si>
  <si>
    <t>Podružný materiál</t>
  </si>
  <si>
    <t>322</t>
  </si>
  <si>
    <t>Pol7</t>
  </si>
  <si>
    <t>Přesun</t>
  </si>
  <si>
    <t>324</t>
  </si>
  <si>
    <t>Poznámka k položce:
PPV</t>
  </si>
  <si>
    <t>21-M</t>
  </si>
  <si>
    <t>Elektromontáže</t>
  </si>
  <si>
    <t>2100-10351</t>
  </si>
  <si>
    <t>KRAB.rozvodka do 4mm2 vč.zapoj.</t>
  </si>
  <si>
    <t>-1957888494</t>
  </si>
  <si>
    <t>Montáž KRAB. rozvodek do 4mm2 vč.zapojení</t>
  </si>
  <si>
    <t>10.074.715</t>
  </si>
  <si>
    <t>Krabice  IP54</t>
  </si>
  <si>
    <t>KS</t>
  </si>
  <si>
    <t>877173174</t>
  </si>
  <si>
    <t>10.075.230</t>
  </si>
  <si>
    <t>Svorka WAGO 273-104  3x1-2,5mm</t>
  </si>
  <si>
    <t>-811830893</t>
  </si>
  <si>
    <t>10.076.069</t>
  </si>
  <si>
    <t>Svorka WAGO 273-105  5x1-2,5mm</t>
  </si>
  <si>
    <t>-140380451</t>
  </si>
  <si>
    <t>10.076.323</t>
  </si>
  <si>
    <t>Svorka WAGO 273-112  2x1-2,5mm</t>
  </si>
  <si>
    <t>23871484</t>
  </si>
  <si>
    <t>210010002</t>
  </si>
  <si>
    <t>trubka oheb.el.inst. R=16mm (PO)</t>
  </si>
  <si>
    <t>1836543699</t>
  </si>
  <si>
    <t>Montáž trubek oheb.el.inst. R=16mm (PO)</t>
  </si>
  <si>
    <t>10.074.514</t>
  </si>
  <si>
    <t>Trubka oheb. pr.16 125N</t>
  </si>
  <si>
    <t>866246089</t>
  </si>
  <si>
    <t>Trubka ohebná pr.16 125N</t>
  </si>
  <si>
    <t>210010003</t>
  </si>
  <si>
    <t>trubka oheb.el.inst.R=20-23mm (PO)</t>
  </si>
  <si>
    <t>-670707284</t>
  </si>
  <si>
    <t>Montáž trubek oheb.el.inst.R=20-23mm (PO)</t>
  </si>
  <si>
    <t>10.152.290</t>
  </si>
  <si>
    <t>Trubka oheb.2320/ pr.20 125N b.</t>
  </si>
  <si>
    <t>755564706</t>
  </si>
  <si>
    <t>210010022</t>
  </si>
  <si>
    <t>TRUBKA tuhá el.inst.z PVC  R=20mm (PU)</t>
  </si>
  <si>
    <t>-2142899994</t>
  </si>
  <si>
    <t>Montáž trubek tuhých el.inst.z PVC R=20mm (PU)</t>
  </si>
  <si>
    <t>10.076.526</t>
  </si>
  <si>
    <t>Příchytka</t>
  </si>
  <si>
    <t>-1423838900</t>
  </si>
  <si>
    <t>10.076.674</t>
  </si>
  <si>
    <t>Trubka pevná 1520 pr.20 320N bílá</t>
  </si>
  <si>
    <t>1882041826</t>
  </si>
  <si>
    <t>210010023</t>
  </si>
  <si>
    <t>trubka tuhá el.inst.z PVC  R=25-29mm (PU)</t>
  </si>
  <si>
    <t>1985444865</t>
  </si>
  <si>
    <t>Montáž trubek tuhých el.inst.z PVC R=25-29mm (PU)</t>
  </si>
  <si>
    <t>10.032.297</t>
  </si>
  <si>
    <t>2028505379</t>
  </si>
  <si>
    <t>10.077.000</t>
  </si>
  <si>
    <t>Trubka pevná 1525 pr.25 320N bílá</t>
  </si>
  <si>
    <t>-1710758398</t>
  </si>
  <si>
    <t>210010301</t>
  </si>
  <si>
    <t>Krab.přístrojová bez zap</t>
  </si>
  <si>
    <t>295591771</t>
  </si>
  <si>
    <t>Montáž krabic přístrojových bez zap</t>
  </si>
  <si>
    <t>10.076.145</t>
  </si>
  <si>
    <t>Krabice KP 67/3 přístrojová</t>
  </si>
  <si>
    <t>-1994448661</t>
  </si>
  <si>
    <t>21002-3021</t>
  </si>
  <si>
    <t>kab.žlab drateny 50/50mm vč.podpěrek</t>
  </si>
  <si>
    <t>163027477</t>
  </si>
  <si>
    <t>Montáž kabelových žlabů drátěných 50/50mm vč.podpěrek</t>
  </si>
  <si>
    <t>10.076.266</t>
  </si>
  <si>
    <t>Žlab MERKUR  50/50 žár.zinek</t>
  </si>
  <si>
    <t>-154207937</t>
  </si>
  <si>
    <t>10.078.049</t>
  </si>
  <si>
    <t>Spojka MERKUR SZ 1 žár.zinek</t>
  </si>
  <si>
    <t>-1586814225</t>
  </si>
  <si>
    <t>10.078.773</t>
  </si>
  <si>
    <t>Nosník MERKUR NZM  50 ŽZ</t>
  </si>
  <si>
    <t>664139840</t>
  </si>
  <si>
    <t>210100001</t>
  </si>
  <si>
    <t>ukonč.vod.v rozv.vč.zap.a konc.do 2.5mm2</t>
  </si>
  <si>
    <t>1156660663</t>
  </si>
  <si>
    <t>210100002</t>
  </si>
  <si>
    <t>ukonč.vod.v rozv.vč.zap.a konc.do 6mm2</t>
  </si>
  <si>
    <t>-1892504813</t>
  </si>
  <si>
    <t>210100003</t>
  </si>
  <si>
    <t>ukonč.vod.v rozv.vč.zap.a konc.do 16mm2</t>
  </si>
  <si>
    <t>1520594697</t>
  </si>
  <si>
    <t>854967651</t>
  </si>
  <si>
    <t>210100101</t>
  </si>
  <si>
    <t>ukonč. 1 žil. vodičů do 16 mm2</t>
  </si>
  <si>
    <t>-120612231</t>
  </si>
  <si>
    <t>1418125802</t>
  </si>
  <si>
    <t>21011-0001</t>
  </si>
  <si>
    <t>spín.nást.prost.vlhké 1-pólový  2-polovy řazení 1-2</t>
  </si>
  <si>
    <t>2065074589</t>
  </si>
  <si>
    <t>Montáž spínačů nástěnných prostory vlhké 1-pólový 2-polovy řazení 1-2</t>
  </si>
  <si>
    <t>10.069.859</t>
  </si>
  <si>
    <t>Spínač VARIANT 3558N-C01510 B IP54</t>
  </si>
  <si>
    <t>1968627334</t>
  </si>
  <si>
    <t>21011-0001.1</t>
  </si>
  <si>
    <t>TLACITKO.nást.prost.vlhké 1-pólový řazení 1 s kontrolkou</t>
  </si>
  <si>
    <t>1827037442</t>
  </si>
  <si>
    <t>Montáž tlačítek nástěnných prostory vlhké 1-pólový řazení 1 s kontrolkou</t>
  </si>
  <si>
    <t>10.024.732</t>
  </si>
  <si>
    <t>Doutnavka 3916-12221 orient.</t>
  </si>
  <si>
    <t>384919122</t>
  </si>
  <si>
    <t>10.070.055</t>
  </si>
  <si>
    <t>Spínač VARIANT 3558N-C91512 B</t>
  </si>
  <si>
    <t>1308714476</t>
  </si>
  <si>
    <t>21011-0003</t>
  </si>
  <si>
    <t>sériový přep. řazení 5 nást. prost.vlhké</t>
  </si>
  <si>
    <t>1985154609</t>
  </si>
  <si>
    <t>Montáž sériový přep. řazení 5 nást. prost.vlhké</t>
  </si>
  <si>
    <t>10.069.860</t>
  </si>
  <si>
    <t>Spínač VARIANT 3558N-C05510 B IP54</t>
  </si>
  <si>
    <t>-1348838185</t>
  </si>
  <si>
    <t>21011-0004</t>
  </si>
  <si>
    <t>přepinac řazení 6 nást. prost.vlhké</t>
  </si>
  <si>
    <t>1632649310</t>
  </si>
  <si>
    <t>Montáž přepinače řazení 6 nást. prost.vlhké</t>
  </si>
  <si>
    <t>10.069.861</t>
  </si>
  <si>
    <t>Spínač VARIANT 3558N-C06510 B IP54</t>
  </si>
  <si>
    <t>-2080996122</t>
  </si>
  <si>
    <t>21011-0041</t>
  </si>
  <si>
    <t>spín.zápust.vč.zap.1-pólový - řazení 1</t>
  </si>
  <si>
    <t>429518334</t>
  </si>
  <si>
    <t>Montáž spínače zápustného vč. zapojení 1-pólový - řazení 1</t>
  </si>
  <si>
    <t>10.071.422</t>
  </si>
  <si>
    <t>Tělo ABB 3558-A01340 spínače č.1</t>
  </si>
  <si>
    <t>1464192191</t>
  </si>
  <si>
    <t>10.071.430</t>
  </si>
  <si>
    <t>Ovladač TANGO 3558A-A651 B</t>
  </si>
  <si>
    <t>-1945657476</t>
  </si>
  <si>
    <t>10.071.439</t>
  </si>
  <si>
    <t>Rámeček TANGO 3901A-B10 B</t>
  </si>
  <si>
    <t>-919774057</t>
  </si>
  <si>
    <t>21011-0045</t>
  </si>
  <si>
    <t>přepínač.zápust.vč.zap. - řazení  c 6</t>
  </si>
  <si>
    <t>-911438971</t>
  </si>
  <si>
    <t>Montáž přepínače zápustného vč. zapojení - řazení č. 6</t>
  </si>
  <si>
    <t>10.070.413</t>
  </si>
  <si>
    <t>Tělo ABB 3559-A06345 spínače č.6</t>
  </si>
  <si>
    <t>1386727680</t>
  </si>
  <si>
    <t>-1043699657</t>
  </si>
  <si>
    <t>2128512680</t>
  </si>
  <si>
    <t>21011-0046</t>
  </si>
  <si>
    <t>přepínač.zápust.vč.zap. - řazení  c 7</t>
  </si>
  <si>
    <t>1625497615</t>
  </si>
  <si>
    <t>Montáž přepínače zápustného vč. zapojení - řazení c 7</t>
  </si>
  <si>
    <t>10.070.414</t>
  </si>
  <si>
    <t>Tělo ABB 3559-A07345 spínače č.7</t>
  </si>
  <si>
    <t>-1963733190</t>
  </si>
  <si>
    <t>-1125801669</t>
  </si>
  <si>
    <t>876005169</t>
  </si>
  <si>
    <t>21011-1016</t>
  </si>
  <si>
    <t>zasuvka zap 10/16A 250V šroubové připojení</t>
  </si>
  <si>
    <t>-1051754087</t>
  </si>
  <si>
    <t>Montáž zasuvky zapuštěné 10/16A 250V šroubové připojení</t>
  </si>
  <si>
    <t>10.079.613</t>
  </si>
  <si>
    <t>Dvojzásuvka TANGO 5513A-C02357 B</t>
  </si>
  <si>
    <t>-1004061853</t>
  </si>
  <si>
    <t>21011-1021</t>
  </si>
  <si>
    <t>zás.v krabici prost.vlhké 10/16A 250V 2P+Z</t>
  </si>
  <si>
    <t>1784078895</t>
  </si>
  <si>
    <t>Montáž zásuvky v krabici prostředí vlhké 10/16A 250V 2P+Z</t>
  </si>
  <si>
    <t>10.081.326</t>
  </si>
  <si>
    <t>Zásuvka PRAKTIK 5518-2929 B IP44</t>
  </si>
  <si>
    <t>1167161519</t>
  </si>
  <si>
    <t>210110019</t>
  </si>
  <si>
    <t>pohybový.spínač vnitřní</t>
  </si>
  <si>
    <t>-164875004</t>
  </si>
  <si>
    <t>Momtáž pohybového spínače vnitřního</t>
  </si>
  <si>
    <t>10.043.239</t>
  </si>
  <si>
    <t>Čidlo LX28B 1200W pohybové bílé 360°</t>
  </si>
  <si>
    <t>1460420837</t>
  </si>
  <si>
    <t>210110029</t>
  </si>
  <si>
    <t>pohybový.spínač venkovni</t>
  </si>
  <si>
    <t>1470463149</t>
  </si>
  <si>
    <t>210111011</t>
  </si>
  <si>
    <t>zasuvka  zapusteny 10/16A 250V šroubové připojení</t>
  </si>
  <si>
    <t>-492769533</t>
  </si>
  <si>
    <t>315140756</t>
  </si>
  <si>
    <t>10.079.558</t>
  </si>
  <si>
    <t>Zásuvka TANGO 5519A-A02357 B</t>
  </si>
  <si>
    <t>782438768</t>
  </si>
  <si>
    <t>210111062</t>
  </si>
  <si>
    <t>zás.nastenná 16A/500V Z 3P+PE+N</t>
  </si>
  <si>
    <t>931299855</t>
  </si>
  <si>
    <t>Montáž zásuvky nastenné 16A/500V Z 3P+PE+N</t>
  </si>
  <si>
    <t>10.081.291</t>
  </si>
  <si>
    <t>Zásuvka D19 609 33 16A/415V 5-pól. IP44</t>
  </si>
  <si>
    <t>-203247070</t>
  </si>
  <si>
    <t>2101111062</t>
  </si>
  <si>
    <t>PŘÍVODKA - zás.CEE 16A/500V Z 3P+PE+N</t>
  </si>
  <si>
    <t>1255572650</t>
  </si>
  <si>
    <t>Montáž přívodky - zás.CEE 16A/500V Z 3P+PE+N</t>
  </si>
  <si>
    <t>2101111062R</t>
  </si>
  <si>
    <t>přívodka400V 16A s vypínačem</t>
  </si>
  <si>
    <t>-1569717818</t>
  </si>
  <si>
    <t>210111328</t>
  </si>
  <si>
    <t>zasuvka datová RJ45 - 1x přístroj</t>
  </si>
  <si>
    <t>-1252010407</t>
  </si>
  <si>
    <t>Montáž zasuvky datové RJ45 - 1x přístroj</t>
  </si>
  <si>
    <t>10.042.004</t>
  </si>
  <si>
    <t>Zásuvka RJ45-8 Cat.5e UTP</t>
  </si>
  <si>
    <t>1509766825</t>
  </si>
  <si>
    <t>-2077932812</t>
  </si>
  <si>
    <t>10.081.221</t>
  </si>
  <si>
    <t>Kryt TANGO 5014A-A100 B</t>
  </si>
  <si>
    <t>-1352933762</t>
  </si>
  <si>
    <t>10.081.304</t>
  </si>
  <si>
    <t>Maska 5014A-B1017 (1764-0-0174)</t>
  </si>
  <si>
    <t>365334426</t>
  </si>
  <si>
    <t>210120102</t>
  </si>
  <si>
    <t>nožové patrony do 500V gG</t>
  </si>
  <si>
    <t>1117390213</t>
  </si>
  <si>
    <t>Montáž nožové patrony do 500V gG</t>
  </si>
  <si>
    <t>10.081.643</t>
  </si>
  <si>
    <t>Pojistka nožová 80A PNA1 GG</t>
  </si>
  <si>
    <t>-1232011612</t>
  </si>
  <si>
    <t>210190002</t>
  </si>
  <si>
    <t>mont.oceloplech.nebo plastových rozvodnic do 50kg</t>
  </si>
  <si>
    <t>-1006610491</t>
  </si>
  <si>
    <t>Montáž oceloplechových nebo plastových rozvodnic do 50kg</t>
  </si>
  <si>
    <t>21020-1015</t>
  </si>
  <si>
    <t>svít.stropní s krytem 1 zdroj</t>
  </si>
  <si>
    <t>551285162</t>
  </si>
  <si>
    <t>Montáž svítidel stropních s krytem 1 zdroj</t>
  </si>
  <si>
    <t>DEOS 1</t>
  </si>
  <si>
    <t>svítidlo LED 24W S602.1x24W (LEDplate ), opal</t>
  </si>
  <si>
    <t>1589649227</t>
  </si>
  <si>
    <t>1779803019</t>
  </si>
  <si>
    <t>DEOS 1.1</t>
  </si>
  <si>
    <t>svítidlo  LED 18W .1x18W(plate) , opal</t>
  </si>
  <si>
    <t>-450397569</t>
  </si>
  <si>
    <t>21020-1069</t>
  </si>
  <si>
    <t>svít.zářiv.průmyslové 1 zdroj s krytem</t>
  </si>
  <si>
    <t>-900073839</t>
  </si>
  <si>
    <t>Montáž svítidel zářivkových průmyslových 1 zdroj s krytem</t>
  </si>
  <si>
    <t>Pol2</t>
  </si>
  <si>
    <t>svítidlo LED 1x38W prachotěsné</t>
  </si>
  <si>
    <t>1755882945</t>
  </si>
  <si>
    <t>-1168666565</t>
  </si>
  <si>
    <t>Pol3</t>
  </si>
  <si>
    <t>LED  1x20W prachotěsné</t>
  </si>
  <si>
    <t>1023194001</t>
  </si>
  <si>
    <t>21020-1073</t>
  </si>
  <si>
    <t>svít.zářiv.průmyslové 2 zdroj s krytem</t>
  </si>
  <si>
    <t>-1007217743</t>
  </si>
  <si>
    <t>Montáž svítidel zářivkových průmyslových 2 zdroje s krytem</t>
  </si>
  <si>
    <t>10.024.425</t>
  </si>
  <si>
    <t>Trubice 36W/840 PHILIPS</t>
  </si>
  <si>
    <t>1471139137</t>
  </si>
  <si>
    <t>10.030.661</t>
  </si>
  <si>
    <t>Sví.zář. P 2x36W IP65 PCE EP</t>
  </si>
  <si>
    <t>1954804690</t>
  </si>
  <si>
    <t>r02</t>
  </si>
  <si>
    <t>recyklacní poplatek svítidla</t>
  </si>
  <si>
    <t>1138020794</t>
  </si>
  <si>
    <t>r04</t>
  </si>
  <si>
    <t>recyklacní poplatek zářivky-trubice</t>
  </si>
  <si>
    <t>1363465003</t>
  </si>
  <si>
    <t>2102000114</t>
  </si>
  <si>
    <t>Svit prisazene 1 zdroj</t>
  </si>
  <si>
    <t>338697304</t>
  </si>
  <si>
    <t>Montáž svítidla přisazeného 1 zdroj</t>
  </si>
  <si>
    <t>10.588.194</t>
  </si>
  <si>
    <t>Žár.hal.   42W 230V E27 64543 P ECO</t>
  </si>
  <si>
    <t>218206281</t>
  </si>
  <si>
    <t>st644017 6</t>
  </si>
  <si>
    <t>svit se senzorem  180',100W,IP44</t>
  </si>
  <si>
    <t>-1960500715</t>
  </si>
  <si>
    <t>210201056</t>
  </si>
  <si>
    <t>svít. přisazené 1 zdroj</t>
  </si>
  <si>
    <t>315712162</t>
  </si>
  <si>
    <t>MODUS1</t>
  </si>
  <si>
    <t>Nouzové svítidlo 8W IP65 1h svítící při výpadku, 1x8 W</t>
  </si>
  <si>
    <t>-1253625314</t>
  </si>
  <si>
    <t>250689833</t>
  </si>
  <si>
    <t>MODUS1.1</t>
  </si>
  <si>
    <t>Nouzové svítidlo 11W IP65 1h svítící při výpadku, 1x11 W</t>
  </si>
  <si>
    <t>-1005286117</t>
  </si>
  <si>
    <t>210203502</t>
  </si>
  <si>
    <t>reflektor do 150W</t>
  </si>
  <si>
    <t>-1079765193</t>
  </si>
  <si>
    <t>Montáž reflektoru do 150W</t>
  </si>
  <si>
    <t>10.062.564</t>
  </si>
  <si>
    <t>Sví. LED 30W reflekt. Venkovni</t>
  </si>
  <si>
    <t>1623632762</t>
  </si>
  <si>
    <t>Svítidlo LED 30W reflektorové venkovni</t>
  </si>
  <si>
    <t>21022-0321</t>
  </si>
  <si>
    <t>SVORKA na potrubí vč.pásku (bez vodič.)</t>
  </si>
  <si>
    <t>636611552</t>
  </si>
  <si>
    <t>Montáž svorky na potrubí vč.pásku (bez vodič.)</t>
  </si>
  <si>
    <t>10.074.693</t>
  </si>
  <si>
    <t>Svorka ZS 4 zemnící pro vod.baterie</t>
  </si>
  <si>
    <t>949988455</t>
  </si>
  <si>
    <t>21022-0451</t>
  </si>
  <si>
    <t>Ochran.pospoj. v prádel.apod. Cu 4-25 mm2 (vu+po)</t>
  </si>
  <si>
    <t>-132873633</t>
  </si>
  <si>
    <t>Ochranné pospojení v prádelnách apod. Cu 4-25 mm2 (vu+po)</t>
  </si>
  <si>
    <t>10.048.422</t>
  </si>
  <si>
    <t>H07V-U 4 zž (CY)</t>
  </si>
  <si>
    <t>-543168365</t>
  </si>
  <si>
    <t>40*1,018 'Přepočtené koeficientem množství</t>
  </si>
  <si>
    <t>210220000</t>
  </si>
  <si>
    <t>svorkovnice EPS pod omítku</t>
  </si>
  <si>
    <t>-202188597</t>
  </si>
  <si>
    <t>Montáž svorkovnice EPS pod omítku</t>
  </si>
  <si>
    <t>10.067.555</t>
  </si>
  <si>
    <t>Svorkovnice EPS 2 ekvipotencionální</t>
  </si>
  <si>
    <t>-1459638243</t>
  </si>
  <si>
    <t>10.078.621</t>
  </si>
  <si>
    <t>Krabice KO 125 E</t>
  </si>
  <si>
    <t>1613547134</t>
  </si>
  <si>
    <t>210220000P</t>
  </si>
  <si>
    <t>uzemnovací svorka</t>
  </si>
  <si>
    <t>1255393853</t>
  </si>
  <si>
    <t>Montáž uzemňovací svorky</t>
  </si>
  <si>
    <t>I304507</t>
  </si>
  <si>
    <t>zemnící šroub ZS 10 P (tvarová podložka)</t>
  </si>
  <si>
    <t>-406513074</t>
  </si>
  <si>
    <t>210220022</t>
  </si>
  <si>
    <t>uzem. v zemi FeZn R=8-10 mm vč.svorek;propoj.aj.</t>
  </si>
  <si>
    <t>1475539917</t>
  </si>
  <si>
    <t>Montáž uzem. v zemi FeZn R=8-10 mm vč.svorek; propoj.aj.</t>
  </si>
  <si>
    <t>01403</t>
  </si>
  <si>
    <t>FeZn R=10mm</t>
  </si>
  <si>
    <t>-2103657280</t>
  </si>
  <si>
    <t>210220101</t>
  </si>
  <si>
    <t>SVODOVE vodiče Al o8mm včetně podpěr</t>
  </si>
  <si>
    <t>-501974362</t>
  </si>
  <si>
    <t>Montáž svodových vodičů Al o8mm včetně podpěr</t>
  </si>
  <si>
    <t>10.046.597</t>
  </si>
  <si>
    <t>Drát uzem. AL pr.8 AlMgSi měkký</t>
  </si>
  <si>
    <t>179464518</t>
  </si>
  <si>
    <t>964334673</t>
  </si>
  <si>
    <t>1340273724</t>
  </si>
  <si>
    <t>2102202011</t>
  </si>
  <si>
    <t>JÍMACÍ tyč 1m délky vč.upevnění do drzaku</t>
  </si>
  <si>
    <t>1957861845</t>
  </si>
  <si>
    <t>Montáž jímací tyče 1m délky vč.upevnění do držáku</t>
  </si>
  <si>
    <t>10.341.855</t>
  </si>
  <si>
    <t>Tyč jímací DEHN 104100 M16x1000mm AlMgSi</t>
  </si>
  <si>
    <t>-983367743</t>
  </si>
  <si>
    <t>210220301</t>
  </si>
  <si>
    <t>SVORKY hromosvodové do 2 šroubu (SS;SR 03-pásek/vodic)</t>
  </si>
  <si>
    <t>1333696688</t>
  </si>
  <si>
    <t>Montáž svorek hromosvodových do 2 šroubu (SS;SR 03-pásek/vodic)</t>
  </si>
  <si>
    <t>10.046.694</t>
  </si>
  <si>
    <t>Svorka SUa nerez</t>
  </si>
  <si>
    <t>-1918751828</t>
  </si>
  <si>
    <t>1124096820</t>
  </si>
  <si>
    <t>10.046.567</t>
  </si>
  <si>
    <t>Svorka SP-nerez</t>
  </si>
  <si>
    <t>-481858798</t>
  </si>
  <si>
    <t>210220302</t>
  </si>
  <si>
    <t>SVORKY hromosv.nad 2 šrouby(SO,SK,SP,SR)</t>
  </si>
  <si>
    <t>66729193</t>
  </si>
  <si>
    <t>Montáž svorky hromosvodové nad 2 šrouby(SO,SK,SP,SR)</t>
  </si>
  <si>
    <t>10.061.286</t>
  </si>
  <si>
    <t>Svorka SOc - nerez</t>
  </si>
  <si>
    <t>1433815188</t>
  </si>
  <si>
    <t>2102203022</t>
  </si>
  <si>
    <t>SVORKY hromosv.nad 2 šrouby SZ</t>
  </si>
  <si>
    <t>1755056867</t>
  </si>
  <si>
    <t>Montáž svorky hromosvodové nad 2 šrouby SZ</t>
  </si>
  <si>
    <t>10.046.559</t>
  </si>
  <si>
    <t>Svorka SZa - nerez</t>
  </si>
  <si>
    <t>1340272696</t>
  </si>
  <si>
    <t>2102204311</t>
  </si>
  <si>
    <t>tvarováni mont.dílu-jímače 3x</t>
  </si>
  <si>
    <t>1469223357</t>
  </si>
  <si>
    <t>tvarováni montážních díllů-jímače 3x</t>
  </si>
  <si>
    <t>10.046.596</t>
  </si>
  <si>
    <t>Svorka SS-nerez</t>
  </si>
  <si>
    <t>-936264013</t>
  </si>
  <si>
    <t>210220451</t>
  </si>
  <si>
    <t>Ochran.pospoj. v prádel.apod. Cu 16 mm2 (vu+po)</t>
  </si>
  <si>
    <t>822473785</t>
  </si>
  <si>
    <t>10.048.827</t>
  </si>
  <si>
    <t>H07V-U 16 zž (CY)</t>
  </si>
  <si>
    <t>1168345188</t>
  </si>
  <si>
    <t>2*1,018 'Přepočtené koeficientem množství</t>
  </si>
  <si>
    <t>210810041</t>
  </si>
  <si>
    <t>CYKY-CYKYm 2Ax1.5 mm2 750V (PU)</t>
  </si>
  <si>
    <t>218569888</t>
  </si>
  <si>
    <t>Montáž vodičů CYKY-CYKYm 2Ax1.5 mm2 750V (PU)</t>
  </si>
  <si>
    <t>145</t>
  </si>
  <si>
    <t>10.048.186</t>
  </si>
  <si>
    <t>CYKY 3O1,5</t>
  </si>
  <si>
    <t>-1532521078</t>
  </si>
  <si>
    <t>122*1,018 'Přepočtené koeficientem množství</t>
  </si>
  <si>
    <t>146</t>
  </si>
  <si>
    <t>210810045</t>
  </si>
  <si>
    <t>CYKY-CYKYm 3J x1.5 mm2 750V (PU)</t>
  </si>
  <si>
    <t>-40255346</t>
  </si>
  <si>
    <t>Montáž vodičů CYKY-CYKYm 3J x1.5 mm2 750V (PU)</t>
  </si>
  <si>
    <t>147</t>
  </si>
  <si>
    <t>10.051.448</t>
  </si>
  <si>
    <t>CYKY 3J1,5</t>
  </si>
  <si>
    <t>692326006</t>
  </si>
  <si>
    <t>460*1,018 'Přepočtené koeficientem množství</t>
  </si>
  <si>
    <t>148</t>
  </si>
  <si>
    <t>210810045.1</t>
  </si>
  <si>
    <t>CYKY-CYKYm 4  x1.5 mm2 750V (PU)</t>
  </si>
  <si>
    <t>1168210715</t>
  </si>
  <si>
    <t>Montáž vodičů CYKY-CYKYm 4 x1.5 mm2 750V (PU)</t>
  </si>
  <si>
    <t>149</t>
  </si>
  <si>
    <t>10.049.390</t>
  </si>
  <si>
    <t>CYKY 4O1,5</t>
  </si>
  <si>
    <t>1448853935</t>
  </si>
  <si>
    <t>20*1,018 'Přepočtené koeficientem množství</t>
  </si>
  <si>
    <t>150</t>
  </si>
  <si>
    <t>210810046</t>
  </si>
  <si>
    <t>CYKY-CYKYm 3Jx2.5 mm2 750V (PU)</t>
  </si>
  <si>
    <t>320270810</t>
  </si>
  <si>
    <t>Montáž vodičů CYKY-CYKYm 3Jx2.5 mm2 750V (PU)</t>
  </si>
  <si>
    <t>151</t>
  </si>
  <si>
    <t>10.048.482</t>
  </si>
  <si>
    <t>CYKY 3J2,5</t>
  </si>
  <si>
    <t>19271365</t>
  </si>
  <si>
    <t>370*1,018 'Přepočtené koeficientem množství</t>
  </si>
  <si>
    <t>152</t>
  </si>
  <si>
    <t>210810053</t>
  </si>
  <si>
    <t>CYKY-CYKYm 4Jx10 mm2 750V (PU)</t>
  </si>
  <si>
    <t>-1815636538</t>
  </si>
  <si>
    <t>Montáž vodičů CYKY-CYKYm 4Jx10 mm2 750V (PU)</t>
  </si>
  <si>
    <t>153</t>
  </si>
  <si>
    <t>10.048.218</t>
  </si>
  <si>
    <t>CYKY 4J10</t>
  </si>
  <si>
    <t>1155658214</t>
  </si>
  <si>
    <t>11*1,018 'Přepočtené koeficientem množství</t>
  </si>
  <si>
    <t>154</t>
  </si>
  <si>
    <t>210810054</t>
  </si>
  <si>
    <t>CYKY-CYKYm 4J1,5x16 mm2 750V (PU)</t>
  </si>
  <si>
    <t>403985247</t>
  </si>
  <si>
    <t>Montáž vodičů CYKY-CYKYm 4J1,5x16 mm2 750V (PU)</t>
  </si>
  <si>
    <t>155</t>
  </si>
  <si>
    <t>10.048.484</t>
  </si>
  <si>
    <t>CYKY 4J16</t>
  </si>
  <si>
    <t>2111006222</t>
  </si>
  <si>
    <t>1,5*1,018 'Přepočtené koeficientem množství</t>
  </si>
  <si>
    <t>156</t>
  </si>
  <si>
    <t>210810055</t>
  </si>
  <si>
    <t>CYKY-CYKYm 5Jx1.5 mm2 750V (PU)</t>
  </si>
  <si>
    <t>888783610</t>
  </si>
  <si>
    <t>Montáž vodičů CYKY-CYKYm 5Jx1.5 mm2 750V (PU)</t>
  </si>
  <si>
    <t>157</t>
  </si>
  <si>
    <t>02960</t>
  </si>
  <si>
    <t>CYKY 5Cx1.5mm2</t>
  </si>
  <si>
    <t>-1843851538</t>
  </si>
  <si>
    <t>28*1,018 'Přepočtené koeficientem množství</t>
  </si>
  <si>
    <t>158</t>
  </si>
  <si>
    <t>10.048.243</t>
  </si>
  <si>
    <t>CYKY 5J1,5</t>
  </si>
  <si>
    <t>1625184672</t>
  </si>
  <si>
    <t>159</t>
  </si>
  <si>
    <t>210810056</t>
  </si>
  <si>
    <t>CYKY-CYKYm 5Jx2.5 mm2 750V (PU)</t>
  </si>
  <si>
    <t>-1200742450</t>
  </si>
  <si>
    <t>Montáž vodičů CYKY-CYKYm 5Jx2.5 mm2 750V (PU)</t>
  </si>
  <si>
    <t>160</t>
  </si>
  <si>
    <t>10.048.403</t>
  </si>
  <si>
    <t>CYKY 5J2,5</t>
  </si>
  <si>
    <t>1590988643</t>
  </si>
  <si>
    <t>84*1,018 'Přepočtené koeficientem množství</t>
  </si>
  <si>
    <t>161</t>
  </si>
  <si>
    <t>210810057</t>
  </si>
  <si>
    <t>CYKY-CYKYm 5Jx6 mm2 750V (PU)</t>
  </si>
  <si>
    <t>771678039</t>
  </si>
  <si>
    <t>Montáž vodičů CYKY-CYKYm 5Jx6 mm2 750V (PU)</t>
  </si>
  <si>
    <t>162</t>
  </si>
  <si>
    <t>10.049.643</t>
  </si>
  <si>
    <t>CYKY 5J6</t>
  </si>
  <si>
    <t>-311016322</t>
  </si>
  <si>
    <t>33*1,018 'Přepočtené koeficientem množství</t>
  </si>
  <si>
    <t>163</t>
  </si>
  <si>
    <t>210850102</t>
  </si>
  <si>
    <t>DATOVÝ  4x2 (VU)</t>
  </si>
  <si>
    <t>-2130363249</t>
  </si>
  <si>
    <t>Montáž datových vodičů 4x2 (VU)</t>
  </si>
  <si>
    <t>164</t>
  </si>
  <si>
    <t>10.049.249</t>
  </si>
  <si>
    <t>UTP 4x2x0,5 cat.5e</t>
  </si>
  <si>
    <t>180130928</t>
  </si>
  <si>
    <t>30*1,018 'Přepočtené koeficientem množství</t>
  </si>
  <si>
    <t>165</t>
  </si>
  <si>
    <t>1540551396</t>
  </si>
  <si>
    <t>166</t>
  </si>
  <si>
    <t>425704573</t>
  </si>
  <si>
    <t>24*1,018 'Přepočtené koeficientem množství</t>
  </si>
  <si>
    <t>167</t>
  </si>
  <si>
    <t>2108501024</t>
  </si>
  <si>
    <t>JYSTY x.. (VU)</t>
  </si>
  <si>
    <t>-88572243</t>
  </si>
  <si>
    <t>Montáž voodičů JYSTY x.. (VU)</t>
  </si>
  <si>
    <t>168</t>
  </si>
  <si>
    <t>10.059.100</t>
  </si>
  <si>
    <t>JYSTY   2x2x0.6</t>
  </si>
  <si>
    <t>1101875286</t>
  </si>
  <si>
    <t>48*1,018 'Přepočtené koeficientem množství</t>
  </si>
  <si>
    <t>169</t>
  </si>
  <si>
    <t>21101-0002</t>
  </si>
  <si>
    <t>hmozdinka</t>
  </si>
  <si>
    <t>1393007028</t>
  </si>
  <si>
    <t>Montáž hmoždinek</t>
  </si>
  <si>
    <t>170</t>
  </si>
  <si>
    <t>10.075.299</t>
  </si>
  <si>
    <t>Hmoždinka</t>
  </si>
  <si>
    <t>-532295154</t>
  </si>
  <si>
    <t>171</t>
  </si>
  <si>
    <t>2151421301</t>
  </si>
  <si>
    <t>el.zámek do dveří</t>
  </si>
  <si>
    <t>-544192228</t>
  </si>
  <si>
    <t>Montáž el. zámku do dveří</t>
  </si>
  <si>
    <t>172</t>
  </si>
  <si>
    <t>04600102</t>
  </si>
  <si>
    <t>el.zámek</t>
  </si>
  <si>
    <t>185428785</t>
  </si>
  <si>
    <t>el. zámek</t>
  </si>
  <si>
    <t>173</t>
  </si>
  <si>
    <t>215142140</t>
  </si>
  <si>
    <t>napajec na DIN listu</t>
  </si>
  <si>
    <t>1687653072</t>
  </si>
  <si>
    <t>Montáž napaječe na DIN lištu</t>
  </si>
  <si>
    <t>174</t>
  </si>
  <si>
    <t>10.043.585</t>
  </si>
  <si>
    <t>Napaječ  síťový</t>
  </si>
  <si>
    <t>1842891777</t>
  </si>
  <si>
    <t>175</t>
  </si>
  <si>
    <t>215142150</t>
  </si>
  <si>
    <t>bytová stanice 1 tl</t>
  </si>
  <si>
    <t>560136434</t>
  </si>
  <si>
    <t>Montáž bytové stanice 1 tl.</t>
  </si>
  <si>
    <t>176</t>
  </si>
  <si>
    <t>10.043.149</t>
  </si>
  <si>
    <t>Telefon CZECHPHONE 17A 1 tl. domácí</t>
  </si>
  <si>
    <t>1610632106</t>
  </si>
  <si>
    <t>177</t>
  </si>
  <si>
    <t>215144513</t>
  </si>
  <si>
    <t>mont.nástěn.zvonk.tabla s el.vrátným 2-tlač.</t>
  </si>
  <si>
    <t>-1671453558</t>
  </si>
  <si>
    <t>Montáž nástěnného zvonkového tabla s el.vrátným 2-tlač.</t>
  </si>
  <si>
    <t>178</t>
  </si>
  <si>
    <t>07312003</t>
  </si>
  <si>
    <t>el.tablo EV-S-BN 2E nerez na omítku 2 tlačítka</t>
  </si>
  <si>
    <t>588887765</t>
  </si>
  <si>
    <t>179</t>
  </si>
  <si>
    <t>R210290001</t>
  </si>
  <si>
    <t>ventilátor malý</t>
  </si>
  <si>
    <t>-186638022</t>
  </si>
  <si>
    <t>Montáž ventilátoru malého</t>
  </si>
  <si>
    <t>180</t>
  </si>
  <si>
    <t>4824032044285</t>
  </si>
  <si>
    <t>Ventilátor do koupelny s časovým doběhem</t>
  </si>
  <si>
    <t>1154881577</t>
  </si>
  <si>
    <t>Poznámka k položce:
mezisoučet</t>
  </si>
  <si>
    <t>181</t>
  </si>
  <si>
    <t>320410002</t>
  </si>
  <si>
    <t>Celk.prohl.el.zař.a vyhot.zpr.</t>
  </si>
  <si>
    <t>objem</t>
  </si>
  <si>
    <t>326</t>
  </si>
  <si>
    <t>Výchozí revize elekktro - 
celková prohllídka el. zařízení a vyhotovení revizní zprávy</t>
  </si>
  <si>
    <t>182</t>
  </si>
  <si>
    <t>HZS1</t>
  </si>
  <si>
    <t>Úprava rozvaděčů</t>
  </si>
  <si>
    <t>hod.</t>
  </si>
  <si>
    <t>332</t>
  </si>
  <si>
    <t>183</t>
  </si>
  <si>
    <t>HZS5</t>
  </si>
  <si>
    <t>koordinační práce s ost.profesí</t>
  </si>
  <si>
    <t>334</t>
  </si>
  <si>
    <t>koordinační práce s pracemi ostatních profesí</t>
  </si>
  <si>
    <t>184</t>
  </si>
  <si>
    <t>HZS6</t>
  </si>
  <si>
    <t>montážní práce zapojení</t>
  </si>
  <si>
    <t>336</t>
  </si>
  <si>
    <t>185</t>
  </si>
  <si>
    <t>HZS7</t>
  </si>
  <si>
    <t>Zhotovení PD skutečného stavu</t>
  </si>
  <si>
    <t>1783055826</t>
  </si>
  <si>
    <t>OST</t>
  </si>
  <si>
    <t>Ostatní</t>
  </si>
  <si>
    <t>186</t>
  </si>
  <si>
    <t>105106</t>
  </si>
  <si>
    <t>262144</t>
  </si>
  <si>
    <t>2012769307</t>
  </si>
  <si>
    <t>Směsný odpad bez suti</t>
  </si>
  <si>
    <t>187</t>
  </si>
  <si>
    <t>170504</t>
  </si>
  <si>
    <t>-2021966632</t>
  </si>
  <si>
    <t>Suť bez příměsí</t>
  </si>
  <si>
    <t>VRN6</t>
  </si>
  <si>
    <t>Územní vlivy</t>
  </si>
  <si>
    <t>188</t>
  </si>
  <si>
    <t>065002000</t>
  </si>
  <si>
    <t>Mimostaveništní doprava materiálů</t>
  </si>
  <si>
    <t>...</t>
  </si>
  <si>
    <t>-1492535214</t>
  </si>
  <si>
    <t xml:space="preserve">    VRN3 - Zařízení staveniště</t>
  </si>
  <si>
    <t xml:space="preserve">    VRN9 - Ostatní náklady</t>
  </si>
  <si>
    <t>012203000</t>
  </si>
  <si>
    <t>Geodetické práce při provádění stavby</t>
  </si>
  <si>
    <t>-14368492</t>
  </si>
  <si>
    <t>012303000</t>
  </si>
  <si>
    <t>Geodetické práce po výstavbě</t>
  </si>
  <si>
    <t>-178074722</t>
  </si>
  <si>
    <t>Geodetické práce po výstavbě (Geometrický plán dokončené stavby)</t>
  </si>
  <si>
    <t>013254000</t>
  </si>
  <si>
    <t>Dokumentace skutečného provedení stavby</t>
  </si>
  <si>
    <t>1239239232</t>
  </si>
  <si>
    <t>VRN3</t>
  </si>
  <si>
    <t>Zařízení staveniště</t>
  </si>
  <si>
    <t>032103000</t>
  </si>
  <si>
    <t>Náklady na stavební buňky</t>
  </si>
  <si>
    <t>866515412</t>
  </si>
  <si>
    <t>032803000</t>
  </si>
  <si>
    <t>Ostatní vybavení staveniště</t>
  </si>
  <si>
    <t>1003510383</t>
  </si>
  <si>
    <t>034103000</t>
  </si>
  <si>
    <t>Oplocení staveniště</t>
  </si>
  <si>
    <t>1484539317</t>
  </si>
  <si>
    <t>034503000</t>
  </si>
  <si>
    <t>Informační tabule na staveništi</t>
  </si>
  <si>
    <t>-1622585726</t>
  </si>
  <si>
    <t>039103000</t>
  </si>
  <si>
    <t>Rozebrání, bourání a odvoz zařízení staveniště</t>
  </si>
  <si>
    <t>-376349742</t>
  </si>
  <si>
    <t>VRN9</t>
  </si>
  <si>
    <t>Ostatní náklady</t>
  </si>
  <si>
    <t>091003000</t>
  </si>
  <si>
    <t>Ostatní náklady bez rozlišení</t>
  </si>
  <si>
    <t>-896812743</t>
  </si>
  <si>
    <t>Ostatní náklady bez rozlišení (čištění komunikací od nečistot ze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</si>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</sst>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9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0" borderId="0" xfId="0" applyFont="1" applyAlignment="1" applyProtection="1">
      <alignment horizontal="lef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28</v>
      </c>
      <c r="AO10" s="24"/>
      <c r="AP10" s="24"/>
      <c r="AQ10" s="24"/>
      <c r="AR10" s="22"/>
      <c r="BE10" s="33"/>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31</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32</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33</v>
      </c>
      <c r="AO13" s="24"/>
      <c r="AP13" s="24"/>
      <c r="AQ13" s="24"/>
      <c r="AR13" s="22"/>
      <c r="BE13" s="33"/>
      <c r="BS13" s="19" t="s">
        <v>6</v>
      </c>
    </row>
    <row r="14" spans="2:71" ht="12">
      <c r="B14" s="23"/>
      <c r="C14" s="24"/>
      <c r="D14" s="24"/>
      <c r="E14" s="36" t="s">
        <v>33</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33</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34</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35</v>
      </c>
      <c r="AO16" s="24"/>
      <c r="AP16" s="24"/>
      <c r="AQ16" s="24"/>
      <c r="AR16" s="22"/>
      <c r="BE16" s="33"/>
      <c r="BS16" s="19" t="s">
        <v>4</v>
      </c>
    </row>
    <row r="17" spans="2:71" s="1" customFormat="1" ht="18.45" customHeight="1">
      <c r="B17" s="23"/>
      <c r="C17" s="24"/>
      <c r="D17" s="24"/>
      <c r="E17" s="29" t="s">
        <v>36</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37</v>
      </c>
      <c r="AO17" s="24"/>
      <c r="AP17" s="24"/>
      <c r="AQ17" s="24"/>
      <c r="AR17" s="22"/>
      <c r="BE17" s="33"/>
      <c r="BS17" s="19" t="s">
        <v>38</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39</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35</v>
      </c>
      <c r="AO19" s="24"/>
      <c r="AP19" s="24"/>
      <c r="AQ19" s="24"/>
      <c r="AR19" s="22"/>
      <c r="BE19" s="33"/>
      <c r="BS19" s="19" t="s">
        <v>6</v>
      </c>
    </row>
    <row r="20" spans="2:71" s="1" customFormat="1" ht="18.45"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37</v>
      </c>
      <c r="AO20" s="24"/>
      <c r="AP20" s="24"/>
      <c r="AQ20" s="24"/>
      <c r="AR20" s="22"/>
      <c r="BE20" s="33"/>
      <c r="BS20" s="19" t="s">
        <v>38</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42</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43</v>
      </c>
      <c r="M28" s="47"/>
      <c r="N28" s="47"/>
      <c r="O28" s="47"/>
      <c r="P28" s="47"/>
      <c r="Q28" s="42"/>
      <c r="R28" s="42"/>
      <c r="S28" s="42"/>
      <c r="T28" s="42"/>
      <c r="U28" s="42"/>
      <c r="V28" s="42"/>
      <c r="W28" s="47" t="s">
        <v>44</v>
      </c>
      <c r="X28" s="47"/>
      <c r="Y28" s="47"/>
      <c r="Z28" s="47"/>
      <c r="AA28" s="47"/>
      <c r="AB28" s="47"/>
      <c r="AC28" s="47"/>
      <c r="AD28" s="47"/>
      <c r="AE28" s="47"/>
      <c r="AF28" s="42"/>
      <c r="AG28" s="42"/>
      <c r="AH28" s="42"/>
      <c r="AI28" s="42"/>
      <c r="AJ28" s="42"/>
      <c r="AK28" s="47" t="s">
        <v>45</v>
      </c>
      <c r="AL28" s="47"/>
      <c r="AM28" s="47"/>
      <c r="AN28" s="47"/>
      <c r="AO28" s="47"/>
      <c r="AP28" s="42"/>
      <c r="AQ28" s="42"/>
      <c r="AR28" s="46"/>
      <c r="BE28" s="33"/>
    </row>
    <row r="29" spans="1:57" s="3" customFormat="1" ht="14.4" customHeight="1">
      <c r="A29" s="3"/>
      <c r="B29" s="48"/>
      <c r="C29" s="49"/>
      <c r="D29" s="34" t="s">
        <v>46</v>
      </c>
      <c r="E29" s="49"/>
      <c r="F29" s="34" t="s">
        <v>47</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48</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49</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50</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51</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52</v>
      </c>
      <c r="E35" s="56"/>
      <c r="F35" s="56"/>
      <c r="G35" s="56"/>
      <c r="H35" s="56"/>
      <c r="I35" s="56"/>
      <c r="J35" s="56"/>
      <c r="K35" s="56"/>
      <c r="L35" s="56"/>
      <c r="M35" s="56"/>
      <c r="N35" s="56"/>
      <c r="O35" s="56"/>
      <c r="P35" s="56"/>
      <c r="Q35" s="56"/>
      <c r="R35" s="56"/>
      <c r="S35" s="56"/>
      <c r="T35" s="57" t="s">
        <v>53</v>
      </c>
      <c r="U35" s="56"/>
      <c r="V35" s="56"/>
      <c r="W35" s="56"/>
      <c r="X35" s="58" t="s">
        <v>54</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55</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001-219</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Rekonstrukce hasičské zbrojnice a přístavba garáží, Kynšperk nad Ohří</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Kynšperk nad Ohří</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23. 1. 2020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26</v>
      </c>
      <c r="D49" s="42"/>
      <c r="E49" s="42"/>
      <c r="F49" s="42"/>
      <c r="G49" s="42"/>
      <c r="H49" s="42"/>
      <c r="I49" s="42"/>
      <c r="J49" s="42"/>
      <c r="K49" s="42"/>
      <c r="L49" s="66" t="str">
        <f>IF(E11="","",E11)</f>
        <v>Město Kynšperk nad Ohří</v>
      </c>
      <c r="M49" s="42"/>
      <c r="N49" s="42"/>
      <c r="O49" s="42"/>
      <c r="P49" s="42"/>
      <c r="Q49" s="42"/>
      <c r="R49" s="42"/>
      <c r="S49" s="42"/>
      <c r="T49" s="42"/>
      <c r="U49" s="42"/>
      <c r="V49" s="42"/>
      <c r="W49" s="42"/>
      <c r="X49" s="42"/>
      <c r="Y49" s="42"/>
      <c r="Z49" s="42"/>
      <c r="AA49" s="42"/>
      <c r="AB49" s="42"/>
      <c r="AC49" s="42"/>
      <c r="AD49" s="42"/>
      <c r="AE49" s="42"/>
      <c r="AF49" s="42"/>
      <c r="AG49" s="42"/>
      <c r="AH49" s="42"/>
      <c r="AI49" s="34" t="s">
        <v>34</v>
      </c>
      <c r="AJ49" s="42"/>
      <c r="AK49" s="42"/>
      <c r="AL49" s="42"/>
      <c r="AM49" s="75" t="str">
        <f>IF(E17="","",E17)</f>
        <v>BEPRO, Jiří Bednář</v>
      </c>
      <c r="AN49" s="66"/>
      <c r="AO49" s="66"/>
      <c r="AP49" s="66"/>
      <c r="AQ49" s="42"/>
      <c r="AR49" s="46"/>
      <c r="AS49" s="76" t="s">
        <v>56</v>
      </c>
      <c r="AT49" s="77"/>
      <c r="AU49" s="78"/>
      <c r="AV49" s="78"/>
      <c r="AW49" s="78"/>
      <c r="AX49" s="78"/>
      <c r="AY49" s="78"/>
      <c r="AZ49" s="78"/>
      <c r="BA49" s="78"/>
      <c r="BB49" s="78"/>
      <c r="BC49" s="78"/>
      <c r="BD49" s="79"/>
      <c r="BE49" s="40"/>
    </row>
    <row r="50" spans="1:57" s="2" customFormat="1" ht="15.15" customHeight="1">
      <c r="A50" s="40"/>
      <c r="B50" s="41"/>
      <c r="C50" s="34" t="s">
        <v>32</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39</v>
      </c>
      <c r="AJ50" s="42"/>
      <c r="AK50" s="42"/>
      <c r="AL50" s="42"/>
      <c r="AM50" s="75" t="str">
        <f>IF(E20="","",E20)</f>
        <v>BEPRO, Jiří Bednář</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57</v>
      </c>
      <c r="D52" s="89"/>
      <c r="E52" s="89"/>
      <c r="F52" s="89"/>
      <c r="G52" s="89"/>
      <c r="H52" s="90"/>
      <c r="I52" s="91" t="s">
        <v>58</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59</v>
      </c>
      <c r="AH52" s="89"/>
      <c r="AI52" s="89"/>
      <c r="AJ52" s="89"/>
      <c r="AK52" s="89"/>
      <c r="AL52" s="89"/>
      <c r="AM52" s="89"/>
      <c r="AN52" s="91" t="s">
        <v>60</v>
      </c>
      <c r="AO52" s="89"/>
      <c r="AP52" s="89"/>
      <c r="AQ52" s="93" t="s">
        <v>61</v>
      </c>
      <c r="AR52" s="46"/>
      <c r="AS52" s="94" t="s">
        <v>62</v>
      </c>
      <c r="AT52" s="95" t="s">
        <v>63</v>
      </c>
      <c r="AU52" s="95" t="s">
        <v>64</v>
      </c>
      <c r="AV52" s="95" t="s">
        <v>65</v>
      </c>
      <c r="AW52" s="95" t="s">
        <v>66</v>
      </c>
      <c r="AX52" s="95" t="s">
        <v>67</v>
      </c>
      <c r="AY52" s="95" t="s">
        <v>68</v>
      </c>
      <c r="AZ52" s="95" t="s">
        <v>69</v>
      </c>
      <c r="BA52" s="95" t="s">
        <v>70</v>
      </c>
      <c r="BB52" s="95" t="s">
        <v>71</v>
      </c>
      <c r="BC52" s="95" t="s">
        <v>72</v>
      </c>
      <c r="BD52" s="96" t="s">
        <v>73</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74</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ROUND(AG55+AG56+AG57+AG65+AG69+AG80+AG81,2)</f>
        <v>0</v>
      </c>
      <c r="AH54" s="103"/>
      <c r="AI54" s="103"/>
      <c r="AJ54" s="103"/>
      <c r="AK54" s="103"/>
      <c r="AL54" s="103"/>
      <c r="AM54" s="103"/>
      <c r="AN54" s="104">
        <f>SUM(AG54,AT54)</f>
        <v>0</v>
      </c>
      <c r="AO54" s="104"/>
      <c r="AP54" s="104"/>
      <c r="AQ54" s="105" t="s">
        <v>21</v>
      </c>
      <c r="AR54" s="106"/>
      <c r="AS54" s="107">
        <f>ROUND(AS55+AS56+AS57+AS65+AS69+AS80+AS81,2)</f>
        <v>0</v>
      </c>
      <c r="AT54" s="108">
        <f>ROUND(SUM(AV54:AW54),2)</f>
        <v>0</v>
      </c>
      <c r="AU54" s="109">
        <f>ROUND(AU55+AU56+AU57+AU65+AU69+AU80+AU81,5)</f>
        <v>0</v>
      </c>
      <c r="AV54" s="108">
        <f>ROUND(AZ54*L29,2)</f>
        <v>0</v>
      </c>
      <c r="AW54" s="108">
        <f>ROUND(BA54*L30,2)</f>
        <v>0</v>
      </c>
      <c r="AX54" s="108">
        <f>ROUND(BB54*L29,2)</f>
        <v>0</v>
      </c>
      <c r="AY54" s="108">
        <f>ROUND(BC54*L30,2)</f>
        <v>0</v>
      </c>
      <c r="AZ54" s="108">
        <f>ROUND(AZ55+AZ56+AZ57+AZ65+AZ69+AZ80+AZ81,2)</f>
        <v>0</v>
      </c>
      <c r="BA54" s="108">
        <f>ROUND(BA55+BA56+BA57+BA65+BA69+BA80+BA81,2)</f>
        <v>0</v>
      </c>
      <c r="BB54" s="108">
        <f>ROUND(BB55+BB56+BB57+BB65+BB69+BB80+BB81,2)</f>
        <v>0</v>
      </c>
      <c r="BC54" s="108">
        <f>ROUND(BC55+BC56+BC57+BC65+BC69+BC80+BC81,2)</f>
        <v>0</v>
      </c>
      <c r="BD54" s="110">
        <f>ROUND(BD55+BD56+BD57+BD65+BD69+BD80+BD81,2)</f>
        <v>0</v>
      </c>
      <c r="BE54" s="6"/>
      <c r="BS54" s="111" t="s">
        <v>75</v>
      </c>
      <c r="BT54" s="111" t="s">
        <v>76</v>
      </c>
      <c r="BU54" s="112" t="s">
        <v>77</v>
      </c>
      <c r="BV54" s="111" t="s">
        <v>78</v>
      </c>
      <c r="BW54" s="111" t="s">
        <v>5</v>
      </c>
      <c r="BX54" s="111" t="s">
        <v>79</v>
      </c>
      <c r="CL54" s="111" t="s">
        <v>19</v>
      </c>
    </row>
    <row r="55" spans="1:91" s="7" customFormat="1" ht="16.5" customHeight="1">
      <c r="A55" s="113" t="s">
        <v>80</v>
      </c>
      <c r="B55" s="114"/>
      <c r="C55" s="115"/>
      <c r="D55" s="116" t="s">
        <v>81</v>
      </c>
      <c r="E55" s="116"/>
      <c r="F55" s="116"/>
      <c r="G55" s="116"/>
      <c r="H55" s="116"/>
      <c r="I55" s="117"/>
      <c r="J55" s="116" t="s">
        <v>82</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01 - Demolice části st...'!J30</f>
        <v>0</v>
      </c>
      <c r="AH55" s="117"/>
      <c r="AI55" s="117"/>
      <c r="AJ55" s="117"/>
      <c r="AK55" s="117"/>
      <c r="AL55" s="117"/>
      <c r="AM55" s="117"/>
      <c r="AN55" s="118">
        <f>SUM(AG55,AT55)</f>
        <v>0</v>
      </c>
      <c r="AO55" s="117"/>
      <c r="AP55" s="117"/>
      <c r="AQ55" s="119" t="s">
        <v>83</v>
      </c>
      <c r="AR55" s="120"/>
      <c r="AS55" s="121">
        <v>0</v>
      </c>
      <c r="AT55" s="122">
        <f>ROUND(SUM(AV55:AW55),2)</f>
        <v>0</v>
      </c>
      <c r="AU55" s="123">
        <f>'SO 01 - Demolice části st...'!P86</f>
        <v>0</v>
      </c>
      <c r="AV55" s="122">
        <f>'SO 01 - Demolice části st...'!J33</f>
        <v>0</v>
      </c>
      <c r="AW55" s="122">
        <f>'SO 01 - Demolice části st...'!J34</f>
        <v>0</v>
      </c>
      <c r="AX55" s="122">
        <f>'SO 01 - Demolice části st...'!J35</f>
        <v>0</v>
      </c>
      <c r="AY55" s="122">
        <f>'SO 01 - Demolice části st...'!J36</f>
        <v>0</v>
      </c>
      <c r="AZ55" s="122">
        <f>'SO 01 - Demolice části st...'!F33</f>
        <v>0</v>
      </c>
      <c r="BA55" s="122">
        <f>'SO 01 - Demolice části st...'!F34</f>
        <v>0</v>
      </c>
      <c r="BB55" s="122">
        <f>'SO 01 - Demolice části st...'!F35</f>
        <v>0</v>
      </c>
      <c r="BC55" s="122">
        <f>'SO 01 - Demolice části st...'!F36</f>
        <v>0</v>
      </c>
      <c r="BD55" s="124">
        <f>'SO 01 - Demolice části st...'!F37</f>
        <v>0</v>
      </c>
      <c r="BE55" s="7"/>
      <c r="BT55" s="125" t="s">
        <v>84</v>
      </c>
      <c r="BV55" s="125" t="s">
        <v>78</v>
      </c>
      <c r="BW55" s="125" t="s">
        <v>85</v>
      </c>
      <c r="BX55" s="125" t="s">
        <v>5</v>
      </c>
      <c r="CL55" s="125" t="s">
        <v>19</v>
      </c>
      <c r="CM55" s="125" t="s">
        <v>86</v>
      </c>
    </row>
    <row r="56" spans="1:91" s="7" customFormat="1" ht="16.5" customHeight="1">
      <c r="A56" s="113" t="s">
        <v>80</v>
      </c>
      <c r="B56" s="114"/>
      <c r="C56" s="115"/>
      <c r="D56" s="116" t="s">
        <v>87</v>
      </c>
      <c r="E56" s="116"/>
      <c r="F56" s="116"/>
      <c r="G56" s="116"/>
      <c r="H56" s="116"/>
      <c r="I56" s="117"/>
      <c r="J56" s="116" t="s">
        <v>88</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02 - Nová přístavba ob...'!J30</f>
        <v>0</v>
      </c>
      <c r="AH56" s="117"/>
      <c r="AI56" s="117"/>
      <c r="AJ56" s="117"/>
      <c r="AK56" s="117"/>
      <c r="AL56" s="117"/>
      <c r="AM56" s="117"/>
      <c r="AN56" s="118">
        <f>SUM(AG56,AT56)</f>
        <v>0</v>
      </c>
      <c r="AO56" s="117"/>
      <c r="AP56" s="117"/>
      <c r="AQ56" s="119" t="s">
        <v>83</v>
      </c>
      <c r="AR56" s="120"/>
      <c r="AS56" s="121">
        <v>0</v>
      </c>
      <c r="AT56" s="122">
        <f>ROUND(SUM(AV56:AW56),2)</f>
        <v>0</v>
      </c>
      <c r="AU56" s="123">
        <f>'SO 02 - Nová přístavba ob...'!P100</f>
        <v>0</v>
      </c>
      <c r="AV56" s="122">
        <f>'SO 02 - Nová přístavba ob...'!J33</f>
        <v>0</v>
      </c>
      <c r="AW56" s="122">
        <f>'SO 02 - Nová přístavba ob...'!J34</f>
        <v>0</v>
      </c>
      <c r="AX56" s="122">
        <f>'SO 02 - Nová přístavba ob...'!J35</f>
        <v>0</v>
      </c>
      <c r="AY56" s="122">
        <f>'SO 02 - Nová přístavba ob...'!J36</f>
        <v>0</v>
      </c>
      <c r="AZ56" s="122">
        <f>'SO 02 - Nová přístavba ob...'!F33</f>
        <v>0</v>
      </c>
      <c r="BA56" s="122">
        <f>'SO 02 - Nová přístavba ob...'!F34</f>
        <v>0</v>
      </c>
      <c r="BB56" s="122">
        <f>'SO 02 - Nová přístavba ob...'!F35</f>
        <v>0</v>
      </c>
      <c r="BC56" s="122">
        <f>'SO 02 - Nová přístavba ob...'!F36</f>
        <v>0</v>
      </c>
      <c r="BD56" s="124">
        <f>'SO 02 - Nová přístavba ob...'!F37</f>
        <v>0</v>
      </c>
      <c r="BE56" s="7"/>
      <c r="BT56" s="125" t="s">
        <v>84</v>
      </c>
      <c r="BV56" s="125" t="s">
        <v>78</v>
      </c>
      <c r="BW56" s="125" t="s">
        <v>89</v>
      </c>
      <c r="BX56" s="125" t="s">
        <v>5</v>
      </c>
      <c r="CL56" s="125" t="s">
        <v>19</v>
      </c>
      <c r="CM56" s="125" t="s">
        <v>86</v>
      </c>
    </row>
    <row r="57" spans="1:91" s="7" customFormat="1" ht="16.5" customHeight="1">
      <c r="A57" s="7"/>
      <c r="B57" s="114"/>
      <c r="C57" s="115"/>
      <c r="D57" s="116" t="s">
        <v>90</v>
      </c>
      <c r="E57" s="116"/>
      <c r="F57" s="116"/>
      <c r="G57" s="116"/>
      <c r="H57" s="116"/>
      <c r="I57" s="117"/>
      <c r="J57" s="116" t="s">
        <v>91</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26">
        <f>ROUND(AG58+AG61+AG62,2)</f>
        <v>0</v>
      </c>
      <c r="AH57" s="117"/>
      <c r="AI57" s="117"/>
      <c r="AJ57" s="117"/>
      <c r="AK57" s="117"/>
      <c r="AL57" s="117"/>
      <c r="AM57" s="117"/>
      <c r="AN57" s="118">
        <f>SUM(AG57,AT57)</f>
        <v>0</v>
      </c>
      <c r="AO57" s="117"/>
      <c r="AP57" s="117"/>
      <c r="AQ57" s="119" t="s">
        <v>83</v>
      </c>
      <c r="AR57" s="120"/>
      <c r="AS57" s="121">
        <f>ROUND(AS58+AS61+AS62,2)</f>
        <v>0</v>
      </c>
      <c r="AT57" s="122">
        <f>ROUND(SUM(AV57:AW57),2)</f>
        <v>0</v>
      </c>
      <c r="AU57" s="123">
        <f>ROUND(AU58+AU61+AU62,5)</f>
        <v>0</v>
      </c>
      <c r="AV57" s="122">
        <f>ROUND(AZ57*L29,2)</f>
        <v>0</v>
      </c>
      <c r="AW57" s="122">
        <f>ROUND(BA57*L30,2)</f>
        <v>0</v>
      </c>
      <c r="AX57" s="122">
        <f>ROUND(BB57*L29,2)</f>
        <v>0</v>
      </c>
      <c r="AY57" s="122">
        <f>ROUND(BC57*L30,2)</f>
        <v>0</v>
      </c>
      <c r="AZ57" s="122">
        <f>ROUND(AZ58+AZ61+AZ62,2)</f>
        <v>0</v>
      </c>
      <c r="BA57" s="122">
        <f>ROUND(BA58+BA61+BA62,2)</f>
        <v>0</v>
      </c>
      <c r="BB57" s="122">
        <f>ROUND(BB58+BB61+BB62,2)</f>
        <v>0</v>
      </c>
      <c r="BC57" s="122">
        <f>ROUND(BC58+BC61+BC62,2)</f>
        <v>0</v>
      </c>
      <c r="BD57" s="124">
        <f>ROUND(BD58+BD61+BD62,2)</f>
        <v>0</v>
      </c>
      <c r="BE57" s="7"/>
      <c r="BS57" s="125" t="s">
        <v>75</v>
      </c>
      <c r="BT57" s="125" t="s">
        <v>84</v>
      </c>
      <c r="BU57" s="125" t="s">
        <v>77</v>
      </c>
      <c r="BV57" s="125" t="s">
        <v>78</v>
      </c>
      <c r="BW57" s="125" t="s">
        <v>92</v>
      </c>
      <c r="BX57" s="125" t="s">
        <v>5</v>
      </c>
      <c r="CL57" s="125" t="s">
        <v>19</v>
      </c>
      <c r="CM57" s="125" t="s">
        <v>86</v>
      </c>
    </row>
    <row r="58" spans="1:90" s="4" customFormat="1" ht="16.5" customHeight="1">
      <c r="A58" s="4"/>
      <c r="B58" s="65"/>
      <c r="C58" s="127"/>
      <c r="D58" s="127"/>
      <c r="E58" s="128" t="s">
        <v>93</v>
      </c>
      <c r="F58" s="128"/>
      <c r="G58" s="128"/>
      <c r="H58" s="128"/>
      <c r="I58" s="128"/>
      <c r="J58" s="127"/>
      <c r="K58" s="128" t="s">
        <v>94</v>
      </c>
      <c r="L58" s="128"/>
      <c r="M58" s="128"/>
      <c r="N58" s="128"/>
      <c r="O58" s="128"/>
      <c r="P58" s="128"/>
      <c r="Q58" s="128"/>
      <c r="R58" s="128"/>
      <c r="S58" s="128"/>
      <c r="T58" s="128"/>
      <c r="U58" s="128"/>
      <c r="V58" s="128"/>
      <c r="W58" s="128"/>
      <c r="X58" s="128"/>
      <c r="Y58" s="128"/>
      <c r="Z58" s="128"/>
      <c r="AA58" s="128"/>
      <c r="AB58" s="128"/>
      <c r="AC58" s="128"/>
      <c r="AD58" s="128"/>
      <c r="AE58" s="128"/>
      <c r="AF58" s="128"/>
      <c r="AG58" s="129">
        <f>ROUND(SUM(AG59:AG60),2)</f>
        <v>0</v>
      </c>
      <c r="AH58" s="127"/>
      <c r="AI58" s="127"/>
      <c r="AJ58" s="127"/>
      <c r="AK58" s="127"/>
      <c r="AL58" s="127"/>
      <c r="AM58" s="127"/>
      <c r="AN58" s="130">
        <f>SUM(AG58,AT58)</f>
        <v>0</v>
      </c>
      <c r="AO58" s="127"/>
      <c r="AP58" s="127"/>
      <c r="AQ58" s="131" t="s">
        <v>95</v>
      </c>
      <c r="AR58" s="67"/>
      <c r="AS58" s="132">
        <f>ROUND(SUM(AS59:AS60),2)</f>
        <v>0</v>
      </c>
      <c r="AT58" s="133">
        <f>ROUND(SUM(AV58:AW58),2)</f>
        <v>0</v>
      </c>
      <c r="AU58" s="134">
        <f>ROUND(SUM(AU59:AU60),5)</f>
        <v>0</v>
      </c>
      <c r="AV58" s="133">
        <f>ROUND(AZ58*L29,2)</f>
        <v>0</v>
      </c>
      <c r="AW58" s="133">
        <f>ROUND(BA58*L30,2)</f>
        <v>0</v>
      </c>
      <c r="AX58" s="133">
        <f>ROUND(BB58*L29,2)</f>
        <v>0</v>
      </c>
      <c r="AY58" s="133">
        <f>ROUND(BC58*L30,2)</f>
        <v>0</v>
      </c>
      <c r="AZ58" s="133">
        <f>ROUND(SUM(AZ59:AZ60),2)</f>
        <v>0</v>
      </c>
      <c r="BA58" s="133">
        <f>ROUND(SUM(BA59:BA60),2)</f>
        <v>0</v>
      </c>
      <c r="BB58" s="133">
        <f>ROUND(SUM(BB59:BB60),2)</f>
        <v>0</v>
      </c>
      <c r="BC58" s="133">
        <f>ROUND(SUM(BC59:BC60),2)</f>
        <v>0</v>
      </c>
      <c r="BD58" s="135">
        <f>ROUND(SUM(BD59:BD60),2)</f>
        <v>0</v>
      </c>
      <c r="BE58" s="4"/>
      <c r="BS58" s="136" t="s">
        <v>75</v>
      </c>
      <c r="BT58" s="136" t="s">
        <v>86</v>
      </c>
      <c r="BV58" s="136" t="s">
        <v>78</v>
      </c>
      <c r="BW58" s="136" t="s">
        <v>96</v>
      </c>
      <c r="BX58" s="136" t="s">
        <v>92</v>
      </c>
      <c r="CL58" s="136" t="s">
        <v>19</v>
      </c>
    </row>
    <row r="59" spans="1:90" s="4" customFormat="1" ht="16.5" customHeight="1">
      <c r="A59" s="113" t="s">
        <v>80</v>
      </c>
      <c r="B59" s="65"/>
      <c r="C59" s="127"/>
      <c r="D59" s="127"/>
      <c r="E59" s="127"/>
      <c r="F59" s="128" t="s">
        <v>93</v>
      </c>
      <c r="G59" s="128"/>
      <c r="H59" s="128"/>
      <c r="I59" s="128"/>
      <c r="J59" s="128"/>
      <c r="K59" s="127"/>
      <c r="L59" s="128" t="s">
        <v>94</v>
      </c>
      <c r="M59" s="128"/>
      <c r="N59" s="128"/>
      <c r="O59" s="128"/>
      <c r="P59" s="128"/>
      <c r="Q59" s="128"/>
      <c r="R59" s="128"/>
      <c r="S59" s="128"/>
      <c r="T59" s="128"/>
      <c r="U59" s="128"/>
      <c r="V59" s="128"/>
      <c r="W59" s="128"/>
      <c r="X59" s="128"/>
      <c r="Y59" s="128"/>
      <c r="Z59" s="128"/>
      <c r="AA59" s="128"/>
      <c r="AB59" s="128"/>
      <c r="AC59" s="128"/>
      <c r="AD59" s="128"/>
      <c r="AE59" s="128"/>
      <c r="AF59" s="128"/>
      <c r="AG59" s="130">
        <f>'SO 03.1 - Fasáda, zateple...'!J32</f>
        <v>0</v>
      </c>
      <c r="AH59" s="127"/>
      <c r="AI59" s="127"/>
      <c r="AJ59" s="127"/>
      <c r="AK59" s="127"/>
      <c r="AL59" s="127"/>
      <c r="AM59" s="127"/>
      <c r="AN59" s="130">
        <f>SUM(AG59,AT59)</f>
        <v>0</v>
      </c>
      <c r="AO59" s="127"/>
      <c r="AP59" s="127"/>
      <c r="AQ59" s="131" t="s">
        <v>95</v>
      </c>
      <c r="AR59" s="67"/>
      <c r="AS59" s="132">
        <v>0</v>
      </c>
      <c r="AT59" s="133">
        <f>ROUND(SUM(AV59:AW59),2)</f>
        <v>0</v>
      </c>
      <c r="AU59" s="134">
        <f>'SO 03.1 - Fasáda, zateple...'!P94</f>
        <v>0</v>
      </c>
      <c r="AV59" s="133">
        <f>'SO 03.1 - Fasáda, zateple...'!J35</f>
        <v>0</v>
      </c>
      <c r="AW59" s="133">
        <f>'SO 03.1 - Fasáda, zateple...'!J36</f>
        <v>0</v>
      </c>
      <c r="AX59" s="133">
        <f>'SO 03.1 - Fasáda, zateple...'!J37</f>
        <v>0</v>
      </c>
      <c r="AY59" s="133">
        <f>'SO 03.1 - Fasáda, zateple...'!J38</f>
        <v>0</v>
      </c>
      <c r="AZ59" s="133">
        <f>'SO 03.1 - Fasáda, zateple...'!F35</f>
        <v>0</v>
      </c>
      <c r="BA59" s="133">
        <f>'SO 03.1 - Fasáda, zateple...'!F36</f>
        <v>0</v>
      </c>
      <c r="BB59" s="133">
        <f>'SO 03.1 - Fasáda, zateple...'!F37</f>
        <v>0</v>
      </c>
      <c r="BC59" s="133">
        <f>'SO 03.1 - Fasáda, zateple...'!F38</f>
        <v>0</v>
      </c>
      <c r="BD59" s="135">
        <f>'SO 03.1 - Fasáda, zateple...'!F39</f>
        <v>0</v>
      </c>
      <c r="BE59" s="4"/>
      <c r="BT59" s="136" t="s">
        <v>97</v>
      </c>
      <c r="BU59" s="136" t="s">
        <v>98</v>
      </c>
      <c r="BV59" s="136" t="s">
        <v>78</v>
      </c>
      <c r="BW59" s="136" t="s">
        <v>96</v>
      </c>
      <c r="BX59" s="136" t="s">
        <v>92</v>
      </c>
      <c r="CL59" s="136" t="s">
        <v>19</v>
      </c>
    </row>
    <row r="60" spans="1:90" s="4" customFormat="1" ht="23.25" customHeight="1">
      <c r="A60" s="113" t="s">
        <v>80</v>
      </c>
      <c r="B60" s="65"/>
      <c r="C60" s="127"/>
      <c r="D60" s="127"/>
      <c r="E60" s="127"/>
      <c r="F60" s="128" t="s">
        <v>99</v>
      </c>
      <c r="G60" s="128"/>
      <c r="H60" s="128"/>
      <c r="I60" s="128"/>
      <c r="J60" s="128"/>
      <c r="K60" s="127"/>
      <c r="L60" s="128" t="s">
        <v>100</v>
      </c>
      <c r="M60" s="128"/>
      <c r="N60" s="128"/>
      <c r="O60" s="128"/>
      <c r="P60" s="128"/>
      <c r="Q60" s="128"/>
      <c r="R60" s="128"/>
      <c r="S60" s="128"/>
      <c r="T60" s="128"/>
      <c r="U60" s="128"/>
      <c r="V60" s="128"/>
      <c r="W60" s="128"/>
      <c r="X60" s="128"/>
      <c r="Y60" s="128"/>
      <c r="Z60" s="128"/>
      <c r="AA60" s="128"/>
      <c r="AB60" s="128"/>
      <c r="AC60" s="128"/>
      <c r="AD60" s="128"/>
      <c r="AE60" s="128"/>
      <c r="AF60" s="128"/>
      <c r="AG60" s="130">
        <f>'SO 03.1.1 - Statické zaji...'!J34</f>
        <v>0</v>
      </c>
      <c r="AH60" s="127"/>
      <c r="AI60" s="127"/>
      <c r="AJ60" s="127"/>
      <c r="AK60" s="127"/>
      <c r="AL60" s="127"/>
      <c r="AM60" s="127"/>
      <c r="AN60" s="130">
        <f>SUM(AG60,AT60)</f>
        <v>0</v>
      </c>
      <c r="AO60" s="127"/>
      <c r="AP60" s="127"/>
      <c r="AQ60" s="131" t="s">
        <v>95</v>
      </c>
      <c r="AR60" s="67"/>
      <c r="AS60" s="132">
        <v>0</v>
      </c>
      <c r="AT60" s="133">
        <f>ROUND(SUM(AV60:AW60),2)</f>
        <v>0</v>
      </c>
      <c r="AU60" s="134">
        <f>'SO 03.1.1 - Statické zaji...'!P95</f>
        <v>0</v>
      </c>
      <c r="AV60" s="133">
        <f>'SO 03.1.1 - Statické zaji...'!J37</f>
        <v>0</v>
      </c>
      <c r="AW60" s="133">
        <f>'SO 03.1.1 - Statické zaji...'!J38</f>
        <v>0</v>
      </c>
      <c r="AX60" s="133">
        <f>'SO 03.1.1 - Statické zaji...'!J39</f>
        <v>0</v>
      </c>
      <c r="AY60" s="133">
        <f>'SO 03.1.1 - Statické zaji...'!J40</f>
        <v>0</v>
      </c>
      <c r="AZ60" s="133">
        <f>'SO 03.1.1 - Statické zaji...'!F37</f>
        <v>0</v>
      </c>
      <c r="BA60" s="133">
        <f>'SO 03.1.1 - Statické zaji...'!F38</f>
        <v>0</v>
      </c>
      <c r="BB60" s="133">
        <f>'SO 03.1.1 - Statické zaji...'!F39</f>
        <v>0</v>
      </c>
      <c r="BC60" s="133">
        <f>'SO 03.1.1 - Statické zaji...'!F40</f>
        <v>0</v>
      </c>
      <c r="BD60" s="135">
        <f>'SO 03.1.1 - Statické zaji...'!F41</f>
        <v>0</v>
      </c>
      <c r="BE60" s="4"/>
      <c r="BT60" s="136" t="s">
        <v>97</v>
      </c>
      <c r="BV60" s="136" t="s">
        <v>78</v>
      </c>
      <c r="BW60" s="136" t="s">
        <v>101</v>
      </c>
      <c r="BX60" s="136" t="s">
        <v>96</v>
      </c>
      <c r="CL60" s="136" t="s">
        <v>19</v>
      </c>
    </row>
    <row r="61" spans="1:90" s="4" customFormat="1" ht="16.5" customHeight="1">
      <c r="A61" s="113" t="s">
        <v>80</v>
      </c>
      <c r="B61" s="65"/>
      <c r="C61" s="127"/>
      <c r="D61" s="127"/>
      <c r="E61" s="128" t="s">
        <v>102</v>
      </c>
      <c r="F61" s="128"/>
      <c r="G61" s="128"/>
      <c r="H61" s="128"/>
      <c r="I61" s="128"/>
      <c r="J61" s="127"/>
      <c r="K61" s="128" t="s">
        <v>103</v>
      </c>
      <c r="L61" s="128"/>
      <c r="M61" s="128"/>
      <c r="N61" s="128"/>
      <c r="O61" s="128"/>
      <c r="P61" s="128"/>
      <c r="Q61" s="128"/>
      <c r="R61" s="128"/>
      <c r="S61" s="128"/>
      <c r="T61" s="128"/>
      <c r="U61" s="128"/>
      <c r="V61" s="128"/>
      <c r="W61" s="128"/>
      <c r="X61" s="128"/>
      <c r="Y61" s="128"/>
      <c r="Z61" s="128"/>
      <c r="AA61" s="128"/>
      <c r="AB61" s="128"/>
      <c r="AC61" s="128"/>
      <c r="AD61" s="128"/>
      <c r="AE61" s="128"/>
      <c r="AF61" s="128"/>
      <c r="AG61" s="130">
        <f>'SO 03.2 - Stavební úpravy...'!J32</f>
        <v>0</v>
      </c>
      <c r="AH61" s="127"/>
      <c r="AI61" s="127"/>
      <c r="AJ61" s="127"/>
      <c r="AK61" s="127"/>
      <c r="AL61" s="127"/>
      <c r="AM61" s="127"/>
      <c r="AN61" s="130">
        <f>SUM(AG61,AT61)</f>
        <v>0</v>
      </c>
      <c r="AO61" s="127"/>
      <c r="AP61" s="127"/>
      <c r="AQ61" s="131" t="s">
        <v>95</v>
      </c>
      <c r="AR61" s="67"/>
      <c r="AS61" s="132">
        <v>0</v>
      </c>
      <c r="AT61" s="133">
        <f>ROUND(SUM(AV61:AW61),2)</f>
        <v>0</v>
      </c>
      <c r="AU61" s="134">
        <f>'SO 03.2 - Stavební úpravy...'!P98</f>
        <v>0</v>
      </c>
      <c r="AV61" s="133">
        <f>'SO 03.2 - Stavební úpravy...'!J35</f>
        <v>0</v>
      </c>
      <c r="AW61" s="133">
        <f>'SO 03.2 - Stavební úpravy...'!J36</f>
        <v>0</v>
      </c>
      <c r="AX61" s="133">
        <f>'SO 03.2 - Stavební úpravy...'!J37</f>
        <v>0</v>
      </c>
      <c r="AY61" s="133">
        <f>'SO 03.2 - Stavební úpravy...'!J38</f>
        <v>0</v>
      </c>
      <c r="AZ61" s="133">
        <f>'SO 03.2 - Stavební úpravy...'!F35</f>
        <v>0</v>
      </c>
      <c r="BA61" s="133">
        <f>'SO 03.2 - Stavební úpravy...'!F36</f>
        <v>0</v>
      </c>
      <c r="BB61" s="133">
        <f>'SO 03.2 - Stavební úpravy...'!F37</f>
        <v>0</v>
      </c>
      <c r="BC61" s="133">
        <f>'SO 03.2 - Stavební úpravy...'!F38</f>
        <v>0</v>
      </c>
      <c r="BD61" s="135">
        <f>'SO 03.2 - Stavební úpravy...'!F39</f>
        <v>0</v>
      </c>
      <c r="BE61" s="4"/>
      <c r="BT61" s="136" t="s">
        <v>86</v>
      </c>
      <c r="BV61" s="136" t="s">
        <v>78</v>
      </c>
      <c r="BW61" s="136" t="s">
        <v>104</v>
      </c>
      <c r="BX61" s="136" t="s">
        <v>92</v>
      </c>
      <c r="CL61" s="136" t="s">
        <v>19</v>
      </c>
    </row>
    <row r="62" spans="1:90" s="4" customFormat="1" ht="16.5" customHeight="1">
      <c r="A62" s="4"/>
      <c r="B62" s="65"/>
      <c r="C62" s="127"/>
      <c r="D62" s="127"/>
      <c r="E62" s="128" t="s">
        <v>105</v>
      </c>
      <c r="F62" s="128"/>
      <c r="G62" s="128"/>
      <c r="H62" s="128"/>
      <c r="I62" s="128"/>
      <c r="J62" s="127"/>
      <c r="K62" s="128" t="s">
        <v>106</v>
      </c>
      <c r="L62" s="128"/>
      <c r="M62" s="128"/>
      <c r="N62" s="128"/>
      <c r="O62" s="128"/>
      <c r="P62" s="128"/>
      <c r="Q62" s="128"/>
      <c r="R62" s="128"/>
      <c r="S62" s="128"/>
      <c r="T62" s="128"/>
      <c r="U62" s="128"/>
      <c r="V62" s="128"/>
      <c r="W62" s="128"/>
      <c r="X62" s="128"/>
      <c r="Y62" s="128"/>
      <c r="Z62" s="128"/>
      <c r="AA62" s="128"/>
      <c r="AB62" s="128"/>
      <c r="AC62" s="128"/>
      <c r="AD62" s="128"/>
      <c r="AE62" s="128"/>
      <c r="AF62" s="128"/>
      <c r="AG62" s="129">
        <f>ROUND(SUM(AG63:AG64),2)</f>
        <v>0</v>
      </c>
      <c r="AH62" s="127"/>
      <c r="AI62" s="127"/>
      <c r="AJ62" s="127"/>
      <c r="AK62" s="127"/>
      <c r="AL62" s="127"/>
      <c r="AM62" s="127"/>
      <c r="AN62" s="130">
        <f>SUM(AG62,AT62)</f>
        <v>0</v>
      </c>
      <c r="AO62" s="127"/>
      <c r="AP62" s="127"/>
      <c r="AQ62" s="131" t="s">
        <v>95</v>
      </c>
      <c r="AR62" s="67"/>
      <c r="AS62" s="132">
        <f>ROUND(SUM(AS63:AS64),2)</f>
        <v>0</v>
      </c>
      <c r="AT62" s="133">
        <f>ROUND(SUM(AV62:AW62),2)</f>
        <v>0</v>
      </c>
      <c r="AU62" s="134">
        <f>ROUND(SUM(AU63:AU64),5)</f>
        <v>0</v>
      </c>
      <c r="AV62" s="133">
        <f>ROUND(AZ62*L29,2)</f>
        <v>0</v>
      </c>
      <c r="AW62" s="133">
        <f>ROUND(BA62*L30,2)</f>
        <v>0</v>
      </c>
      <c r="AX62" s="133">
        <f>ROUND(BB62*L29,2)</f>
        <v>0</v>
      </c>
      <c r="AY62" s="133">
        <f>ROUND(BC62*L30,2)</f>
        <v>0</v>
      </c>
      <c r="AZ62" s="133">
        <f>ROUND(SUM(AZ63:AZ64),2)</f>
        <v>0</v>
      </c>
      <c r="BA62" s="133">
        <f>ROUND(SUM(BA63:BA64),2)</f>
        <v>0</v>
      </c>
      <c r="BB62" s="133">
        <f>ROUND(SUM(BB63:BB64),2)</f>
        <v>0</v>
      </c>
      <c r="BC62" s="133">
        <f>ROUND(SUM(BC63:BC64),2)</f>
        <v>0</v>
      </c>
      <c r="BD62" s="135">
        <f>ROUND(SUM(BD63:BD64),2)</f>
        <v>0</v>
      </c>
      <c r="BE62" s="4"/>
      <c r="BS62" s="136" t="s">
        <v>75</v>
      </c>
      <c r="BT62" s="136" t="s">
        <v>86</v>
      </c>
      <c r="BU62" s="136" t="s">
        <v>77</v>
      </c>
      <c r="BV62" s="136" t="s">
        <v>78</v>
      </c>
      <c r="BW62" s="136" t="s">
        <v>107</v>
      </c>
      <c r="BX62" s="136" t="s">
        <v>92</v>
      </c>
      <c r="CL62" s="136" t="s">
        <v>19</v>
      </c>
    </row>
    <row r="63" spans="1:90" s="4" customFormat="1" ht="23.25" customHeight="1">
      <c r="A63" s="113" t="s">
        <v>80</v>
      </c>
      <c r="B63" s="65"/>
      <c r="C63" s="127"/>
      <c r="D63" s="127"/>
      <c r="E63" s="127"/>
      <c r="F63" s="128" t="s">
        <v>108</v>
      </c>
      <c r="G63" s="128"/>
      <c r="H63" s="128"/>
      <c r="I63" s="128"/>
      <c r="J63" s="128"/>
      <c r="K63" s="127"/>
      <c r="L63" s="128" t="s">
        <v>109</v>
      </c>
      <c r="M63" s="128"/>
      <c r="N63" s="128"/>
      <c r="O63" s="128"/>
      <c r="P63" s="128"/>
      <c r="Q63" s="128"/>
      <c r="R63" s="128"/>
      <c r="S63" s="128"/>
      <c r="T63" s="128"/>
      <c r="U63" s="128"/>
      <c r="V63" s="128"/>
      <c r="W63" s="128"/>
      <c r="X63" s="128"/>
      <c r="Y63" s="128"/>
      <c r="Z63" s="128"/>
      <c r="AA63" s="128"/>
      <c r="AB63" s="128"/>
      <c r="AC63" s="128"/>
      <c r="AD63" s="128"/>
      <c r="AE63" s="128"/>
      <c r="AF63" s="128"/>
      <c r="AG63" s="130">
        <f>'SO 03.3.1 - Oprava podlah'!J34</f>
        <v>0</v>
      </c>
      <c r="AH63" s="127"/>
      <c r="AI63" s="127"/>
      <c r="AJ63" s="127"/>
      <c r="AK63" s="127"/>
      <c r="AL63" s="127"/>
      <c r="AM63" s="127"/>
      <c r="AN63" s="130">
        <f>SUM(AG63,AT63)</f>
        <v>0</v>
      </c>
      <c r="AO63" s="127"/>
      <c r="AP63" s="127"/>
      <c r="AQ63" s="131" t="s">
        <v>95</v>
      </c>
      <c r="AR63" s="67"/>
      <c r="AS63" s="132">
        <v>0</v>
      </c>
      <c r="AT63" s="133">
        <f>ROUND(SUM(AV63:AW63),2)</f>
        <v>0</v>
      </c>
      <c r="AU63" s="134">
        <f>'SO 03.3.1 - Oprava podlah'!P98</f>
        <v>0</v>
      </c>
      <c r="AV63" s="133">
        <f>'SO 03.3.1 - Oprava podlah'!J37</f>
        <v>0</v>
      </c>
      <c r="AW63" s="133">
        <f>'SO 03.3.1 - Oprava podlah'!J38</f>
        <v>0</v>
      </c>
      <c r="AX63" s="133">
        <f>'SO 03.3.1 - Oprava podlah'!J39</f>
        <v>0</v>
      </c>
      <c r="AY63" s="133">
        <f>'SO 03.3.1 - Oprava podlah'!J40</f>
        <v>0</v>
      </c>
      <c r="AZ63" s="133">
        <f>'SO 03.3.1 - Oprava podlah'!F37</f>
        <v>0</v>
      </c>
      <c r="BA63" s="133">
        <f>'SO 03.3.1 - Oprava podlah'!F38</f>
        <v>0</v>
      </c>
      <c r="BB63" s="133">
        <f>'SO 03.3.1 - Oprava podlah'!F39</f>
        <v>0</v>
      </c>
      <c r="BC63" s="133">
        <f>'SO 03.3.1 - Oprava podlah'!F40</f>
        <v>0</v>
      </c>
      <c r="BD63" s="135">
        <f>'SO 03.3.1 - Oprava podlah'!F41</f>
        <v>0</v>
      </c>
      <c r="BE63" s="4"/>
      <c r="BT63" s="136" t="s">
        <v>97</v>
      </c>
      <c r="BV63" s="136" t="s">
        <v>78</v>
      </c>
      <c r="BW63" s="136" t="s">
        <v>110</v>
      </c>
      <c r="BX63" s="136" t="s">
        <v>107</v>
      </c>
      <c r="CL63" s="136" t="s">
        <v>19</v>
      </c>
    </row>
    <row r="64" spans="1:90" s="4" customFormat="1" ht="23.25" customHeight="1">
      <c r="A64" s="113" t="s">
        <v>80</v>
      </c>
      <c r="B64" s="65"/>
      <c r="C64" s="127"/>
      <c r="D64" s="127"/>
      <c r="E64" s="127"/>
      <c r="F64" s="128" t="s">
        <v>111</v>
      </c>
      <c r="G64" s="128"/>
      <c r="H64" s="128"/>
      <c r="I64" s="128"/>
      <c r="J64" s="128"/>
      <c r="K64" s="127"/>
      <c r="L64" s="128" t="s">
        <v>112</v>
      </c>
      <c r="M64" s="128"/>
      <c r="N64" s="128"/>
      <c r="O64" s="128"/>
      <c r="P64" s="128"/>
      <c r="Q64" s="128"/>
      <c r="R64" s="128"/>
      <c r="S64" s="128"/>
      <c r="T64" s="128"/>
      <c r="U64" s="128"/>
      <c r="V64" s="128"/>
      <c r="W64" s="128"/>
      <c r="X64" s="128"/>
      <c r="Y64" s="128"/>
      <c r="Z64" s="128"/>
      <c r="AA64" s="128"/>
      <c r="AB64" s="128"/>
      <c r="AC64" s="128"/>
      <c r="AD64" s="128"/>
      <c r="AE64" s="128"/>
      <c r="AF64" s="128"/>
      <c r="AG64" s="130">
        <f>'SO 03.3.2 - Oprava sociál...'!J34</f>
        <v>0</v>
      </c>
      <c r="AH64" s="127"/>
      <c r="AI64" s="127"/>
      <c r="AJ64" s="127"/>
      <c r="AK64" s="127"/>
      <c r="AL64" s="127"/>
      <c r="AM64" s="127"/>
      <c r="AN64" s="130">
        <f>SUM(AG64,AT64)</f>
        <v>0</v>
      </c>
      <c r="AO64" s="127"/>
      <c r="AP64" s="127"/>
      <c r="AQ64" s="131" t="s">
        <v>95</v>
      </c>
      <c r="AR64" s="67"/>
      <c r="AS64" s="132">
        <v>0</v>
      </c>
      <c r="AT64" s="133">
        <f>ROUND(SUM(AV64:AW64),2)</f>
        <v>0</v>
      </c>
      <c r="AU64" s="134">
        <f>'SO 03.3.2 - Oprava sociál...'!P100</f>
        <v>0</v>
      </c>
      <c r="AV64" s="133">
        <f>'SO 03.3.2 - Oprava sociál...'!J37</f>
        <v>0</v>
      </c>
      <c r="AW64" s="133">
        <f>'SO 03.3.2 - Oprava sociál...'!J38</f>
        <v>0</v>
      </c>
      <c r="AX64" s="133">
        <f>'SO 03.3.2 - Oprava sociál...'!J39</f>
        <v>0</v>
      </c>
      <c r="AY64" s="133">
        <f>'SO 03.3.2 - Oprava sociál...'!J40</f>
        <v>0</v>
      </c>
      <c r="AZ64" s="133">
        <f>'SO 03.3.2 - Oprava sociál...'!F37</f>
        <v>0</v>
      </c>
      <c r="BA64" s="133">
        <f>'SO 03.3.2 - Oprava sociál...'!F38</f>
        <v>0</v>
      </c>
      <c r="BB64" s="133">
        <f>'SO 03.3.2 - Oprava sociál...'!F39</f>
        <v>0</v>
      </c>
      <c r="BC64" s="133">
        <f>'SO 03.3.2 - Oprava sociál...'!F40</f>
        <v>0</v>
      </c>
      <c r="BD64" s="135">
        <f>'SO 03.3.2 - Oprava sociál...'!F41</f>
        <v>0</v>
      </c>
      <c r="BE64" s="4"/>
      <c r="BT64" s="136" t="s">
        <v>97</v>
      </c>
      <c r="BV64" s="136" t="s">
        <v>78</v>
      </c>
      <c r="BW64" s="136" t="s">
        <v>113</v>
      </c>
      <c r="BX64" s="136" t="s">
        <v>107</v>
      </c>
      <c r="CL64" s="136" t="s">
        <v>19</v>
      </c>
    </row>
    <row r="65" spans="1:91" s="7" customFormat="1" ht="16.5" customHeight="1">
      <c r="A65" s="7"/>
      <c r="B65" s="114"/>
      <c r="C65" s="115"/>
      <c r="D65" s="116" t="s">
        <v>114</v>
      </c>
      <c r="E65" s="116"/>
      <c r="F65" s="116"/>
      <c r="G65" s="116"/>
      <c r="H65" s="116"/>
      <c r="I65" s="117"/>
      <c r="J65" s="116" t="s">
        <v>115</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26">
        <f>ROUND(SUM(AG66:AG68),2)</f>
        <v>0</v>
      </c>
      <c r="AH65" s="117"/>
      <c r="AI65" s="117"/>
      <c r="AJ65" s="117"/>
      <c r="AK65" s="117"/>
      <c r="AL65" s="117"/>
      <c r="AM65" s="117"/>
      <c r="AN65" s="118">
        <f>SUM(AG65,AT65)</f>
        <v>0</v>
      </c>
      <c r="AO65" s="117"/>
      <c r="AP65" s="117"/>
      <c r="AQ65" s="119" t="s">
        <v>83</v>
      </c>
      <c r="AR65" s="120"/>
      <c r="AS65" s="121">
        <f>ROUND(SUM(AS66:AS68),2)</f>
        <v>0</v>
      </c>
      <c r="AT65" s="122">
        <f>ROUND(SUM(AV65:AW65),2)</f>
        <v>0</v>
      </c>
      <c r="AU65" s="123">
        <f>ROUND(SUM(AU66:AU68),5)</f>
        <v>0</v>
      </c>
      <c r="AV65" s="122">
        <f>ROUND(AZ65*L29,2)</f>
        <v>0</v>
      </c>
      <c r="AW65" s="122">
        <f>ROUND(BA65*L30,2)</f>
        <v>0</v>
      </c>
      <c r="AX65" s="122">
        <f>ROUND(BB65*L29,2)</f>
        <v>0</v>
      </c>
      <c r="AY65" s="122">
        <f>ROUND(BC65*L30,2)</f>
        <v>0</v>
      </c>
      <c r="AZ65" s="122">
        <f>ROUND(SUM(AZ66:AZ68),2)</f>
        <v>0</v>
      </c>
      <c r="BA65" s="122">
        <f>ROUND(SUM(BA66:BA68),2)</f>
        <v>0</v>
      </c>
      <c r="BB65" s="122">
        <f>ROUND(SUM(BB66:BB68),2)</f>
        <v>0</v>
      </c>
      <c r="BC65" s="122">
        <f>ROUND(SUM(BC66:BC68),2)</f>
        <v>0</v>
      </c>
      <c r="BD65" s="124">
        <f>ROUND(SUM(BD66:BD68),2)</f>
        <v>0</v>
      </c>
      <c r="BE65" s="7"/>
      <c r="BS65" s="125" t="s">
        <v>75</v>
      </c>
      <c r="BT65" s="125" t="s">
        <v>84</v>
      </c>
      <c r="BU65" s="125" t="s">
        <v>77</v>
      </c>
      <c r="BV65" s="125" t="s">
        <v>78</v>
      </c>
      <c r="BW65" s="125" t="s">
        <v>116</v>
      </c>
      <c r="BX65" s="125" t="s">
        <v>5</v>
      </c>
      <c r="CL65" s="125" t="s">
        <v>19</v>
      </c>
      <c r="CM65" s="125" t="s">
        <v>86</v>
      </c>
    </row>
    <row r="66" spans="1:90" s="4" customFormat="1" ht="16.5" customHeight="1">
      <c r="A66" s="113" t="s">
        <v>80</v>
      </c>
      <c r="B66" s="65"/>
      <c r="C66" s="127"/>
      <c r="D66" s="127"/>
      <c r="E66" s="128" t="s">
        <v>117</v>
      </c>
      <c r="F66" s="128"/>
      <c r="G66" s="128"/>
      <c r="H66" s="128"/>
      <c r="I66" s="128"/>
      <c r="J66" s="127"/>
      <c r="K66" s="128" t="s">
        <v>118</v>
      </c>
      <c r="L66" s="128"/>
      <c r="M66" s="128"/>
      <c r="N66" s="128"/>
      <c r="O66" s="128"/>
      <c r="P66" s="128"/>
      <c r="Q66" s="128"/>
      <c r="R66" s="128"/>
      <c r="S66" s="128"/>
      <c r="T66" s="128"/>
      <c r="U66" s="128"/>
      <c r="V66" s="128"/>
      <c r="W66" s="128"/>
      <c r="X66" s="128"/>
      <c r="Y66" s="128"/>
      <c r="Z66" s="128"/>
      <c r="AA66" s="128"/>
      <c r="AB66" s="128"/>
      <c r="AC66" s="128"/>
      <c r="AD66" s="128"/>
      <c r="AE66" s="128"/>
      <c r="AF66" s="128"/>
      <c r="AG66" s="130">
        <f>'SO 04.1 - Bourací a přípr...'!J32</f>
        <v>0</v>
      </c>
      <c r="AH66" s="127"/>
      <c r="AI66" s="127"/>
      <c r="AJ66" s="127"/>
      <c r="AK66" s="127"/>
      <c r="AL66" s="127"/>
      <c r="AM66" s="127"/>
      <c r="AN66" s="130">
        <f>SUM(AG66,AT66)</f>
        <v>0</v>
      </c>
      <c r="AO66" s="127"/>
      <c r="AP66" s="127"/>
      <c r="AQ66" s="131" t="s">
        <v>95</v>
      </c>
      <c r="AR66" s="67"/>
      <c r="AS66" s="132">
        <v>0</v>
      </c>
      <c r="AT66" s="133">
        <f>ROUND(SUM(AV66:AW66),2)</f>
        <v>0</v>
      </c>
      <c r="AU66" s="134">
        <f>'SO 04.1 - Bourací a přípr...'!P91</f>
        <v>0</v>
      </c>
      <c r="AV66" s="133">
        <f>'SO 04.1 - Bourací a přípr...'!J35</f>
        <v>0</v>
      </c>
      <c r="AW66" s="133">
        <f>'SO 04.1 - Bourací a přípr...'!J36</f>
        <v>0</v>
      </c>
      <c r="AX66" s="133">
        <f>'SO 04.1 - Bourací a přípr...'!J37</f>
        <v>0</v>
      </c>
      <c r="AY66" s="133">
        <f>'SO 04.1 - Bourací a přípr...'!J38</f>
        <v>0</v>
      </c>
      <c r="AZ66" s="133">
        <f>'SO 04.1 - Bourací a přípr...'!F35</f>
        <v>0</v>
      </c>
      <c r="BA66" s="133">
        <f>'SO 04.1 - Bourací a přípr...'!F36</f>
        <v>0</v>
      </c>
      <c r="BB66" s="133">
        <f>'SO 04.1 - Bourací a přípr...'!F37</f>
        <v>0</v>
      </c>
      <c r="BC66" s="133">
        <f>'SO 04.1 - Bourací a přípr...'!F38</f>
        <v>0</v>
      </c>
      <c r="BD66" s="135">
        <f>'SO 04.1 - Bourací a přípr...'!F39</f>
        <v>0</v>
      </c>
      <c r="BE66" s="4"/>
      <c r="BT66" s="136" t="s">
        <v>86</v>
      </c>
      <c r="BV66" s="136" t="s">
        <v>78</v>
      </c>
      <c r="BW66" s="136" t="s">
        <v>119</v>
      </c>
      <c r="BX66" s="136" t="s">
        <v>116</v>
      </c>
      <c r="CL66" s="136" t="s">
        <v>19</v>
      </c>
    </row>
    <row r="67" spans="1:90" s="4" customFormat="1" ht="16.5" customHeight="1">
      <c r="A67" s="113" t="s">
        <v>80</v>
      </c>
      <c r="B67" s="65"/>
      <c r="C67" s="127"/>
      <c r="D67" s="127"/>
      <c r="E67" s="128" t="s">
        <v>120</v>
      </c>
      <c r="F67" s="128"/>
      <c r="G67" s="128"/>
      <c r="H67" s="128"/>
      <c r="I67" s="128"/>
      <c r="J67" s="127"/>
      <c r="K67" s="128" t="s">
        <v>121</v>
      </c>
      <c r="L67" s="128"/>
      <c r="M67" s="128"/>
      <c r="N67" s="128"/>
      <c r="O67" s="128"/>
      <c r="P67" s="128"/>
      <c r="Q67" s="128"/>
      <c r="R67" s="128"/>
      <c r="S67" s="128"/>
      <c r="T67" s="128"/>
      <c r="U67" s="128"/>
      <c r="V67" s="128"/>
      <c r="W67" s="128"/>
      <c r="X67" s="128"/>
      <c r="Y67" s="128"/>
      <c r="Z67" s="128"/>
      <c r="AA67" s="128"/>
      <c r="AB67" s="128"/>
      <c r="AC67" s="128"/>
      <c r="AD67" s="128"/>
      <c r="AE67" s="128"/>
      <c r="AF67" s="128"/>
      <c r="AG67" s="130">
        <f>'SO 04.2 - Okapový chodník'!J32</f>
        <v>0</v>
      </c>
      <c r="AH67" s="127"/>
      <c r="AI67" s="127"/>
      <c r="AJ67" s="127"/>
      <c r="AK67" s="127"/>
      <c r="AL67" s="127"/>
      <c r="AM67" s="127"/>
      <c r="AN67" s="130">
        <f>SUM(AG67,AT67)</f>
        <v>0</v>
      </c>
      <c r="AO67" s="127"/>
      <c r="AP67" s="127"/>
      <c r="AQ67" s="131" t="s">
        <v>95</v>
      </c>
      <c r="AR67" s="67"/>
      <c r="AS67" s="132">
        <v>0</v>
      </c>
      <c r="AT67" s="133">
        <f>ROUND(SUM(AV67:AW67),2)</f>
        <v>0</v>
      </c>
      <c r="AU67" s="134">
        <f>'SO 04.2 - Okapový chodník'!P91</f>
        <v>0</v>
      </c>
      <c r="AV67" s="133">
        <f>'SO 04.2 - Okapový chodník'!J35</f>
        <v>0</v>
      </c>
      <c r="AW67" s="133">
        <f>'SO 04.2 - Okapový chodník'!J36</f>
        <v>0</v>
      </c>
      <c r="AX67" s="133">
        <f>'SO 04.2 - Okapový chodník'!J37</f>
        <v>0</v>
      </c>
      <c r="AY67" s="133">
        <f>'SO 04.2 - Okapový chodník'!J38</f>
        <v>0</v>
      </c>
      <c r="AZ67" s="133">
        <f>'SO 04.2 - Okapový chodník'!F35</f>
        <v>0</v>
      </c>
      <c r="BA67" s="133">
        <f>'SO 04.2 - Okapový chodník'!F36</f>
        <v>0</v>
      </c>
      <c r="BB67" s="133">
        <f>'SO 04.2 - Okapový chodník'!F37</f>
        <v>0</v>
      </c>
      <c r="BC67" s="133">
        <f>'SO 04.2 - Okapový chodník'!F38</f>
        <v>0</v>
      </c>
      <c r="BD67" s="135">
        <f>'SO 04.2 - Okapový chodník'!F39</f>
        <v>0</v>
      </c>
      <c r="BE67" s="4"/>
      <c r="BT67" s="136" t="s">
        <v>86</v>
      </c>
      <c r="BV67" s="136" t="s">
        <v>78</v>
      </c>
      <c r="BW67" s="136" t="s">
        <v>122</v>
      </c>
      <c r="BX67" s="136" t="s">
        <v>116</v>
      </c>
      <c r="CL67" s="136" t="s">
        <v>19</v>
      </c>
    </row>
    <row r="68" spans="1:90" s="4" customFormat="1" ht="16.5" customHeight="1">
      <c r="A68" s="113" t="s">
        <v>80</v>
      </c>
      <c r="B68" s="65"/>
      <c r="C68" s="127"/>
      <c r="D68" s="127"/>
      <c r="E68" s="128" t="s">
        <v>123</v>
      </c>
      <c r="F68" s="128"/>
      <c r="G68" s="128"/>
      <c r="H68" s="128"/>
      <c r="I68" s="128"/>
      <c r="J68" s="127"/>
      <c r="K68" s="128" t="s">
        <v>124</v>
      </c>
      <c r="L68" s="128"/>
      <c r="M68" s="128"/>
      <c r="N68" s="128"/>
      <c r="O68" s="128"/>
      <c r="P68" s="128"/>
      <c r="Q68" s="128"/>
      <c r="R68" s="128"/>
      <c r="S68" s="128"/>
      <c r="T68" s="128"/>
      <c r="U68" s="128"/>
      <c r="V68" s="128"/>
      <c r="W68" s="128"/>
      <c r="X68" s="128"/>
      <c r="Y68" s="128"/>
      <c r="Z68" s="128"/>
      <c r="AA68" s="128"/>
      <c r="AB68" s="128"/>
      <c r="AC68" s="128"/>
      <c r="AD68" s="128"/>
      <c r="AE68" s="128"/>
      <c r="AF68" s="128"/>
      <c r="AG68" s="130">
        <f>'SO 04.3 - Manipulační plocha'!J32</f>
        <v>0</v>
      </c>
      <c r="AH68" s="127"/>
      <c r="AI68" s="127"/>
      <c r="AJ68" s="127"/>
      <c r="AK68" s="127"/>
      <c r="AL68" s="127"/>
      <c r="AM68" s="127"/>
      <c r="AN68" s="130">
        <f>SUM(AG68,AT68)</f>
        <v>0</v>
      </c>
      <c r="AO68" s="127"/>
      <c r="AP68" s="127"/>
      <c r="AQ68" s="131" t="s">
        <v>95</v>
      </c>
      <c r="AR68" s="67"/>
      <c r="AS68" s="132">
        <v>0</v>
      </c>
      <c r="AT68" s="133">
        <f>ROUND(SUM(AV68:AW68),2)</f>
        <v>0</v>
      </c>
      <c r="AU68" s="134">
        <f>'SO 04.3 - Manipulační plocha'!P91</f>
        <v>0</v>
      </c>
      <c r="AV68" s="133">
        <f>'SO 04.3 - Manipulační plocha'!J35</f>
        <v>0</v>
      </c>
      <c r="AW68" s="133">
        <f>'SO 04.3 - Manipulační plocha'!J36</f>
        <v>0</v>
      </c>
      <c r="AX68" s="133">
        <f>'SO 04.3 - Manipulační plocha'!J37</f>
        <v>0</v>
      </c>
      <c r="AY68" s="133">
        <f>'SO 04.3 - Manipulační plocha'!J38</f>
        <v>0</v>
      </c>
      <c r="AZ68" s="133">
        <f>'SO 04.3 - Manipulační plocha'!F35</f>
        <v>0</v>
      </c>
      <c r="BA68" s="133">
        <f>'SO 04.3 - Manipulační plocha'!F36</f>
        <v>0</v>
      </c>
      <c r="BB68" s="133">
        <f>'SO 04.3 - Manipulační plocha'!F37</f>
        <v>0</v>
      </c>
      <c r="BC68" s="133">
        <f>'SO 04.3 - Manipulační plocha'!F38</f>
        <v>0</v>
      </c>
      <c r="BD68" s="135">
        <f>'SO 04.3 - Manipulační plocha'!F39</f>
        <v>0</v>
      </c>
      <c r="BE68" s="4"/>
      <c r="BT68" s="136" t="s">
        <v>86</v>
      </c>
      <c r="BV68" s="136" t="s">
        <v>78</v>
      </c>
      <c r="BW68" s="136" t="s">
        <v>125</v>
      </c>
      <c r="BX68" s="136" t="s">
        <v>116</v>
      </c>
      <c r="CL68" s="136" t="s">
        <v>19</v>
      </c>
    </row>
    <row r="69" spans="1:91" s="7" customFormat="1" ht="16.5" customHeight="1">
      <c r="A69" s="7"/>
      <c r="B69" s="114"/>
      <c r="C69" s="115"/>
      <c r="D69" s="116" t="s">
        <v>126</v>
      </c>
      <c r="E69" s="116"/>
      <c r="F69" s="116"/>
      <c r="G69" s="116"/>
      <c r="H69" s="116"/>
      <c r="I69" s="117"/>
      <c r="J69" s="116" t="s">
        <v>127</v>
      </c>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26">
        <f>ROUND(AG70+SUM(AG73:AG75)+AG79,2)</f>
        <v>0</v>
      </c>
      <c r="AH69" s="117"/>
      <c r="AI69" s="117"/>
      <c r="AJ69" s="117"/>
      <c r="AK69" s="117"/>
      <c r="AL69" s="117"/>
      <c r="AM69" s="117"/>
      <c r="AN69" s="118">
        <f>SUM(AG69,AT69)</f>
        <v>0</v>
      </c>
      <c r="AO69" s="117"/>
      <c r="AP69" s="117"/>
      <c r="AQ69" s="119" t="s">
        <v>83</v>
      </c>
      <c r="AR69" s="120"/>
      <c r="AS69" s="121">
        <f>ROUND(AS70+SUM(AS73:AS75)+AS79,2)</f>
        <v>0</v>
      </c>
      <c r="AT69" s="122">
        <f>ROUND(SUM(AV69:AW69),2)</f>
        <v>0</v>
      </c>
      <c r="AU69" s="123">
        <f>ROUND(AU70+SUM(AU73:AU75)+AU79,5)</f>
        <v>0</v>
      </c>
      <c r="AV69" s="122">
        <f>ROUND(AZ69*L29,2)</f>
        <v>0</v>
      </c>
      <c r="AW69" s="122">
        <f>ROUND(BA69*L30,2)</f>
        <v>0</v>
      </c>
      <c r="AX69" s="122">
        <f>ROUND(BB69*L29,2)</f>
        <v>0</v>
      </c>
      <c r="AY69" s="122">
        <f>ROUND(BC69*L30,2)</f>
        <v>0</v>
      </c>
      <c r="AZ69" s="122">
        <f>ROUND(AZ70+SUM(AZ73:AZ75)+AZ79,2)</f>
        <v>0</v>
      </c>
      <c r="BA69" s="122">
        <f>ROUND(BA70+SUM(BA73:BA75)+BA79,2)</f>
        <v>0</v>
      </c>
      <c r="BB69" s="122">
        <f>ROUND(BB70+SUM(BB73:BB75)+BB79,2)</f>
        <v>0</v>
      </c>
      <c r="BC69" s="122">
        <f>ROUND(BC70+SUM(BC73:BC75)+BC79,2)</f>
        <v>0</v>
      </c>
      <c r="BD69" s="124">
        <f>ROUND(BD70+SUM(BD73:BD75)+BD79,2)</f>
        <v>0</v>
      </c>
      <c r="BE69" s="7"/>
      <c r="BS69" s="125" t="s">
        <v>75</v>
      </c>
      <c r="BT69" s="125" t="s">
        <v>84</v>
      </c>
      <c r="BU69" s="125" t="s">
        <v>77</v>
      </c>
      <c r="BV69" s="125" t="s">
        <v>78</v>
      </c>
      <c r="BW69" s="125" t="s">
        <v>128</v>
      </c>
      <c r="BX69" s="125" t="s">
        <v>5</v>
      </c>
      <c r="CL69" s="125" t="s">
        <v>19</v>
      </c>
      <c r="CM69" s="125" t="s">
        <v>86</v>
      </c>
    </row>
    <row r="70" spans="1:90" s="4" customFormat="1" ht="16.5" customHeight="1">
      <c r="A70" s="4"/>
      <c r="B70" s="65"/>
      <c r="C70" s="127"/>
      <c r="D70" s="127"/>
      <c r="E70" s="128" t="s">
        <v>129</v>
      </c>
      <c r="F70" s="128"/>
      <c r="G70" s="128"/>
      <c r="H70" s="128"/>
      <c r="I70" s="128"/>
      <c r="J70" s="127"/>
      <c r="K70" s="128" t="s">
        <v>130</v>
      </c>
      <c r="L70" s="128"/>
      <c r="M70" s="128"/>
      <c r="N70" s="128"/>
      <c r="O70" s="128"/>
      <c r="P70" s="128"/>
      <c r="Q70" s="128"/>
      <c r="R70" s="128"/>
      <c r="S70" s="128"/>
      <c r="T70" s="128"/>
      <c r="U70" s="128"/>
      <c r="V70" s="128"/>
      <c r="W70" s="128"/>
      <c r="X70" s="128"/>
      <c r="Y70" s="128"/>
      <c r="Z70" s="128"/>
      <c r="AA70" s="128"/>
      <c r="AB70" s="128"/>
      <c r="AC70" s="128"/>
      <c r="AD70" s="128"/>
      <c r="AE70" s="128"/>
      <c r="AF70" s="128"/>
      <c r="AG70" s="129">
        <f>ROUND(SUM(AG71:AG72),2)</f>
        <v>0</v>
      </c>
      <c r="AH70" s="127"/>
      <c r="AI70" s="127"/>
      <c r="AJ70" s="127"/>
      <c r="AK70" s="127"/>
      <c r="AL70" s="127"/>
      <c r="AM70" s="127"/>
      <c r="AN70" s="130">
        <f>SUM(AG70,AT70)</f>
        <v>0</v>
      </c>
      <c r="AO70" s="127"/>
      <c r="AP70" s="127"/>
      <c r="AQ70" s="131" t="s">
        <v>95</v>
      </c>
      <c r="AR70" s="67"/>
      <c r="AS70" s="132">
        <f>ROUND(SUM(AS71:AS72),2)</f>
        <v>0</v>
      </c>
      <c r="AT70" s="133">
        <f>ROUND(SUM(AV70:AW70),2)</f>
        <v>0</v>
      </c>
      <c r="AU70" s="134">
        <f>ROUND(SUM(AU71:AU72),5)</f>
        <v>0</v>
      </c>
      <c r="AV70" s="133">
        <f>ROUND(AZ70*L29,2)</f>
        <v>0</v>
      </c>
      <c r="AW70" s="133">
        <f>ROUND(BA70*L30,2)</f>
        <v>0</v>
      </c>
      <c r="AX70" s="133">
        <f>ROUND(BB70*L29,2)</f>
        <v>0</v>
      </c>
      <c r="AY70" s="133">
        <f>ROUND(BC70*L30,2)</f>
        <v>0</v>
      </c>
      <c r="AZ70" s="133">
        <f>ROUND(SUM(AZ71:AZ72),2)</f>
        <v>0</v>
      </c>
      <c r="BA70" s="133">
        <f>ROUND(SUM(BA71:BA72),2)</f>
        <v>0</v>
      </c>
      <c r="BB70" s="133">
        <f>ROUND(SUM(BB71:BB72),2)</f>
        <v>0</v>
      </c>
      <c r="BC70" s="133">
        <f>ROUND(SUM(BC71:BC72),2)</f>
        <v>0</v>
      </c>
      <c r="BD70" s="135">
        <f>ROUND(SUM(BD71:BD72),2)</f>
        <v>0</v>
      </c>
      <c r="BE70" s="4"/>
      <c r="BS70" s="136" t="s">
        <v>75</v>
      </c>
      <c r="BT70" s="136" t="s">
        <v>86</v>
      </c>
      <c r="BU70" s="136" t="s">
        <v>77</v>
      </c>
      <c r="BV70" s="136" t="s">
        <v>78</v>
      </c>
      <c r="BW70" s="136" t="s">
        <v>131</v>
      </c>
      <c r="BX70" s="136" t="s">
        <v>128</v>
      </c>
      <c r="CL70" s="136" t="s">
        <v>19</v>
      </c>
    </row>
    <row r="71" spans="1:90" s="4" customFormat="1" ht="16.5" customHeight="1">
      <c r="A71" s="113" t="s">
        <v>80</v>
      </c>
      <c r="B71" s="65"/>
      <c r="C71" s="127"/>
      <c r="D71" s="127"/>
      <c r="E71" s="127"/>
      <c r="F71" s="128" t="s">
        <v>132</v>
      </c>
      <c r="G71" s="128"/>
      <c r="H71" s="128"/>
      <c r="I71" s="128"/>
      <c r="J71" s="128"/>
      <c r="K71" s="127"/>
      <c r="L71" s="128" t="s">
        <v>133</v>
      </c>
      <c r="M71" s="128"/>
      <c r="N71" s="128"/>
      <c r="O71" s="128"/>
      <c r="P71" s="128"/>
      <c r="Q71" s="128"/>
      <c r="R71" s="128"/>
      <c r="S71" s="128"/>
      <c r="T71" s="128"/>
      <c r="U71" s="128"/>
      <c r="V71" s="128"/>
      <c r="W71" s="128"/>
      <c r="X71" s="128"/>
      <c r="Y71" s="128"/>
      <c r="Z71" s="128"/>
      <c r="AA71" s="128"/>
      <c r="AB71" s="128"/>
      <c r="AC71" s="128"/>
      <c r="AD71" s="128"/>
      <c r="AE71" s="128"/>
      <c r="AF71" s="128"/>
      <c r="AG71" s="130">
        <f>'ZTI 1.1 - Přeložka NTL př...'!J34</f>
        <v>0</v>
      </c>
      <c r="AH71" s="127"/>
      <c r="AI71" s="127"/>
      <c r="AJ71" s="127"/>
      <c r="AK71" s="127"/>
      <c r="AL71" s="127"/>
      <c r="AM71" s="127"/>
      <c r="AN71" s="130">
        <f>SUM(AG71,AT71)</f>
        <v>0</v>
      </c>
      <c r="AO71" s="127"/>
      <c r="AP71" s="127"/>
      <c r="AQ71" s="131" t="s">
        <v>95</v>
      </c>
      <c r="AR71" s="67"/>
      <c r="AS71" s="132">
        <v>0</v>
      </c>
      <c r="AT71" s="133">
        <f>ROUND(SUM(AV71:AW71),2)</f>
        <v>0</v>
      </c>
      <c r="AU71" s="134">
        <f>'ZTI 1.1 - Přeložka NTL př...'!P102</f>
        <v>0</v>
      </c>
      <c r="AV71" s="133">
        <f>'ZTI 1.1 - Přeložka NTL př...'!J37</f>
        <v>0</v>
      </c>
      <c r="AW71" s="133">
        <f>'ZTI 1.1 - Přeložka NTL př...'!J38</f>
        <v>0</v>
      </c>
      <c r="AX71" s="133">
        <f>'ZTI 1.1 - Přeložka NTL př...'!J39</f>
        <v>0</v>
      </c>
      <c r="AY71" s="133">
        <f>'ZTI 1.1 - Přeložka NTL př...'!J40</f>
        <v>0</v>
      </c>
      <c r="AZ71" s="133">
        <f>'ZTI 1.1 - Přeložka NTL př...'!F37</f>
        <v>0</v>
      </c>
      <c r="BA71" s="133">
        <f>'ZTI 1.1 - Přeložka NTL př...'!F38</f>
        <v>0</v>
      </c>
      <c r="BB71" s="133">
        <f>'ZTI 1.1 - Přeložka NTL př...'!F39</f>
        <v>0</v>
      </c>
      <c r="BC71" s="133">
        <f>'ZTI 1.1 - Přeložka NTL př...'!F40</f>
        <v>0</v>
      </c>
      <c r="BD71" s="135">
        <f>'ZTI 1.1 - Přeložka NTL př...'!F41</f>
        <v>0</v>
      </c>
      <c r="BE71" s="4"/>
      <c r="BT71" s="136" t="s">
        <v>97</v>
      </c>
      <c r="BV71" s="136" t="s">
        <v>78</v>
      </c>
      <c r="BW71" s="136" t="s">
        <v>134</v>
      </c>
      <c r="BX71" s="136" t="s">
        <v>131</v>
      </c>
      <c r="CL71" s="136" t="s">
        <v>19</v>
      </c>
    </row>
    <row r="72" spans="1:90" s="4" customFormat="1" ht="16.5" customHeight="1">
      <c r="A72" s="113" t="s">
        <v>80</v>
      </c>
      <c r="B72" s="65"/>
      <c r="C72" s="127"/>
      <c r="D72" s="127"/>
      <c r="E72" s="127"/>
      <c r="F72" s="128" t="s">
        <v>135</v>
      </c>
      <c r="G72" s="128"/>
      <c r="H72" s="128"/>
      <c r="I72" s="128"/>
      <c r="J72" s="128"/>
      <c r="K72" s="127"/>
      <c r="L72" s="128" t="s">
        <v>136</v>
      </c>
      <c r="M72" s="128"/>
      <c r="N72" s="128"/>
      <c r="O72" s="128"/>
      <c r="P72" s="128"/>
      <c r="Q72" s="128"/>
      <c r="R72" s="128"/>
      <c r="S72" s="128"/>
      <c r="T72" s="128"/>
      <c r="U72" s="128"/>
      <c r="V72" s="128"/>
      <c r="W72" s="128"/>
      <c r="X72" s="128"/>
      <c r="Y72" s="128"/>
      <c r="Z72" s="128"/>
      <c r="AA72" s="128"/>
      <c r="AB72" s="128"/>
      <c r="AC72" s="128"/>
      <c r="AD72" s="128"/>
      <c r="AE72" s="128"/>
      <c r="AF72" s="128"/>
      <c r="AG72" s="130">
        <f>'ZTI 1.2 - Vnitřní plynovod'!J34</f>
        <v>0</v>
      </c>
      <c r="AH72" s="127"/>
      <c r="AI72" s="127"/>
      <c r="AJ72" s="127"/>
      <c r="AK72" s="127"/>
      <c r="AL72" s="127"/>
      <c r="AM72" s="127"/>
      <c r="AN72" s="130">
        <f>SUM(AG72,AT72)</f>
        <v>0</v>
      </c>
      <c r="AO72" s="127"/>
      <c r="AP72" s="127"/>
      <c r="AQ72" s="131" t="s">
        <v>95</v>
      </c>
      <c r="AR72" s="67"/>
      <c r="AS72" s="132">
        <v>0</v>
      </c>
      <c r="AT72" s="133">
        <f>ROUND(SUM(AV72:AW72),2)</f>
        <v>0</v>
      </c>
      <c r="AU72" s="134">
        <f>'ZTI 1.2 - Vnitřní plynovod'!P102</f>
        <v>0</v>
      </c>
      <c r="AV72" s="133">
        <f>'ZTI 1.2 - Vnitřní plynovod'!J37</f>
        <v>0</v>
      </c>
      <c r="AW72" s="133">
        <f>'ZTI 1.2 - Vnitřní plynovod'!J38</f>
        <v>0</v>
      </c>
      <c r="AX72" s="133">
        <f>'ZTI 1.2 - Vnitřní plynovod'!J39</f>
        <v>0</v>
      </c>
      <c r="AY72" s="133">
        <f>'ZTI 1.2 - Vnitřní plynovod'!J40</f>
        <v>0</v>
      </c>
      <c r="AZ72" s="133">
        <f>'ZTI 1.2 - Vnitřní plynovod'!F37</f>
        <v>0</v>
      </c>
      <c r="BA72" s="133">
        <f>'ZTI 1.2 - Vnitřní plynovod'!F38</f>
        <v>0</v>
      </c>
      <c r="BB72" s="133">
        <f>'ZTI 1.2 - Vnitřní plynovod'!F39</f>
        <v>0</v>
      </c>
      <c r="BC72" s="133">
        <f>'ZTI 1.2 - Vnitřní plynovod'!F40</f>
        <v>0</v>
      </c>
      <c r="BD72" s="135">
        <f>'ZTI 1.2 - Vnitřní plynovod'!F41</f>
        <v>0</v>
      </c>
      <c r="BE72" s="4"/>
      <c r="BT72" s="136" t="s">
        <v>97</v>
      </c>
      <c r="BV72" s="136" t="s">
        <v>78</v>
      </c>
      <c r="BW72" s="136" t="s">
        <v>137</v>
      </c>
      <c r="BX72" s="136" t="s">
        <v>131</v>
      </c>
      <c r="CL72" s="136" t="s">
        <v>19</v>
      </c>
    </row>
    <row r="73" spans="1:90" s="4" customFormat="1" ht="16.5" customHeight="1">
      <c r="A73" s="113" t="s">
        <v>80</v>
      </c>
      <c r="B73" s="65"/>
      <c r="C73" s="127"/>
      <c r="D73" s="127"/>
      <c r="E73" s="128" t="s">
        <v>138</v>
      </c>
      <c r="F73" s="128"/>
      <c r="G73" s="128"/>
      <c r="H73" s="128"/>
      <c r="I73" s="128"/>
      <c r="J73" s="127"/>
      <c r="K73" s="128" t="s">
        <v>139</v>
      </c>
      <c r="L73" s="128"/>
      <c r="M73" s="128"/>
      <c r="N73" s="128"/>
      <c r="O73" s="128"/>
      <c r="P73" s="128"/>
      <c r="Q73" s="128"/>
      <c r="R73" s="128"/>
      <c r="S73" s="128"/>
      <c r="T73" s="128"/>
      <c r="U73" s="128"/>
      <c r="V73" s="128"/>
      <c r="W73" s="128"/>
      <c r="X73" s="128"/>
      <c r="Y73" s="128"/>
      <c r="Z73" s="128"/>
      <c r="AA73" s="128"/>
      <c r="AB73" s="128"/>
      <c r="AC73" s="128"/>
      <c r="AD73" s="128"/>
      <c r="AE73" s="128"/>
      <c r="AF73" s="128"/>
      <c r="AG73" s="130">
        <f>'ZTI 2 - Ústřední topení'!J32</f>
        <v>0</v>
      </c>
      <c r="AH73" s="127"/>
      <c r="AI73" s="127"/>
      <c r="AJ73" s="127"/>
      <c r="AK73" s="127"/>
      <c r="AL73" s="127"/>
      <c r="AM73" s="127"/>
      <c r="AN73" s="130">
        <f>SUM(AG73,AT73)</f>
        <v>0</v>
      </c>
      <c r="AO73" s="127"/>
      <c r="AP73" s="127"/>
      <c r="AQ73" s="131" t="s">
        <v>95</v>
      </c>
      <c r="AR73" s="67"/>
      <c r="AS73" s="132">
        <v>0</v>
      </c>
      <c r="AT73" s="133">
        <f>ROUND(SUM(AV73:AW73),2)</f>
        <v>0</v>
      </c>
      <c r="AU73" s="134">
        <f>'ZTI 2 - Ústřední topení'!P89</f>
        <v>0</v>
      </c>
      <c r="AV73" s="133">
        <f>'ZTI 2 - Ústřední topení'!J35</f>
        <v>0</v>
      </c>
      <c r="AW73" s="133">
        <f>'ZTI 2 - Ústřední topení'!J36</f>
        <v>0</v>
      </c>
      <c r="AX73" s="133">
        <f>'ZTI 2 - Ústřední topení'!J37</f>
        <v>0</v>
      </c>
      <c r="AY73" s="133">
        <f>'ZTI 2 - Ústřední topení'!J38</f>
        <v>0</v>
      </c>
      <c r="AZ73" s="133">
        <f>'ZTI 2 - Ústřední topení'!F35</f>
        <v>0</v>
      </c>
      <c r="BA73" s="133">
        <f>'ZTI 2 - Ústřední topení'!F36</f>
        <v>0</v>
      </c>
      <c r="BB73" s="133">
        <f>'ZTI 2 - Ústřední topení'!F37</f>
        <v>0</v>
      </c>
      <c r="BC73" s="133">
        <f>'ZTI 2 - Ústřední topení'!F38</f>
        <v>0</v>
      </c>
      <c r="BD73" s="135">
        <f>'ZTI 2 - Ústřední topení'!F39</f>
        <v>0</v>
      </c>
      <c r="BE73" s="4"/>
      <c r="BT73" s="136" t="s">
        <v>86</v>
      </c>
      <c r="BV73" s="136" t="s">
        <v>78</v>
      </c>
      <c r="BW73" s="136" t="s">
        <v>140</v>
      </c>
      <c r="BX73" s="136" t="s">
        <v>128</v>
      </c>
      <c r="CL73" s="136" t="s">
        <v>19</v>
      </c>
    </row>
    <row r="74" spans="1:90" s="4" customFormat="1" ht="16.5" customHeight="1">
      <c r="A74" s="113" t="s">
        <v>80</v>
      </c>
      <c r="B74" s="65"/>
      <c r="C74" s="127"/>
      <c r="D74" s="127"/>
      <c r="E74" s="128" t="s">
        <v>141</v>
      </c>
      <c r="F74" s="128"/>
      <c r="G74" s="128"/>
      <c r="H74" s="128"/>
      <c r="I74" s="128"/>
      <c r="J74" s="127"/>
      <c r="K74" s="128" t="s">
        <v>142</v>
      </c>
      <c r="L74" s="128"/>
      <c r="M74" s="128"/>
      <c r="N74" s="128"/>
      <c r="O74" s="128"/>
      <c r="P74" s="128"/>
      <c r="Q74" s="128"/>
      <c r="R74" s="128"/>
      <c r="S74" s="128"/>
      <c r="T74" s="128"/>
      <c r="U74" s="128"/>
      <c r="V74" s="128"/>
      <c r="W74" s="128"/>
      <c r="X74" s="128"/>
      <c r="Y74" s="128"/>
      <c r="Z74" s="128"/>
      <c r="AA74" s="128"/>
      <c r="AB74" s="128"/>
      <c r="AC74" s="128"/>
      <c r="AD74" s="128"/>
      <c r="AE74" s="128"/>
      <c r="AF74" s="128"/>
      <c r="AG74" s="130">
        <f>'ZTI 3 - Vodoinstalace'!J32</f>
        <v>0</v>
      </c>
      <c r="AH74" s="127"/>
      <c r="AI74" s="127"/>
      <c r="AJ74" s="127"/>
      <c r="AK74" s="127"/>
      <c r="AL74" s="127"/>
      <c r="AM74" s="127"/>
      <c r="AN74" s="130">
        <f>SUM(AG74,AT74)</f>
        <v>0</v>
      </c>
      <c r="AO74" s="127"/>
      <c r="AP74" s="127"/>
      <c r="AQ74" s="131" t="s">
        <v>95</v>
      </c>
      <c r="AR74" s="67"/>
      <c r="AS74" s="132">
        <v>0</v>
      </c>
      <c r="AT74" s="133">
        <f>ROUND(SUM(AV74:AW74),2)</f>
        <v>0</v>
      </c>
      <c r="AU74" s="134">
        <f>'ZTI 3 - Vodoinstalace'!P90</f>
        <v>0</v>
      </c>
      <c r="AV74" s="133">
        <f>'ZTI 3 - Vodoinstalace'!J35</f>
        <v>0</v>
      </c>
      <c r="AW74" s="133">
        <f>'ZTI 3 - Vodoinstalace'!J36</f>
        <v>0</v>
      </c>
      <c r="AX74" s="133">
        <f>'ZTI 3 - Vodoinstalace'!J37</f>
        <v>0</v>
      </c>
      <c r="AY74" s="133">
        <f>'ZTI 3 - Vodoinstalace'!J38</f>
        <v>0</v>
      </c>
      <c r="AZ74" s="133">
        <f>'ZTI 3 - Vodoinstalace'!F35</f>
        <v>0</v>
      </c>
      <c r="BA74" s="133">
        <f>'ZTI 3 - Vodoinstalace'!F36</f>
        <v>0</v>
      </c>
      <c r="BB74" s="133">
        <f>'ZTI 3 - Vodoinstalace'!F37</f>
        <v>0</v>
      </c>
      <c r="BC74" s="133">
        <f>'ZTI 3 - Vodoinstalace'!F38</f>
        <v>0</v>
      </c>
      <c r="BD74" s="135">
        <f>'ZTI 3 - Vodoinstalace'!F39</f>
        <v>0</v>
      </c>
      <c r="BE74" s="4"/>
      <c r="BT74" s="136" t="s">
        <v>86</v>
      </c>
      <c r="BV74" s="136" t="s">
        <v>78</v>
      </c>
      <c r="BW74" s="136" t="s">
        <v>143</v>
      </c>
      <c r="BX74" s="136" t="s">
        <v>128</v>
      </c>
      <c r="CL74" s="136" t="s">
        <v>19</v>
      </c>
    </row>
    <row r="75" spans="1:90" s="4" customFormat="1" ht="16.5" customHeight="1">
      <c r="A75" s="4"/>
      <c r="B75" s="65"/>
      <c r="C75" s="127"/>
      <c r="D75" s="127"/>
      <c r="E75" s="128" t="s">
        <v>144</v>
      </c>
      <c r="F75" s="128"/>
      <c r="G75" s="128"/>
      <c r="H75" s="128"/>
      <c r="I75" s="128"/>
      <c r="J75" s="127"/>
      <c r="K75" s="128" t="s">
        <v>145</v>
      </c>
      <c r="L75" s="128"/>
      <c r="M75" s="128"/>
      <c r="N75" s="128"/>
      <c r="O75" s="128"/>
      <c r="P75" s="128"/>
      <c r="Q75" s="128"/>
      <c r="R75" s="128"/>
      <c r="S75" s="128"/>
      <c r="T75" s="128"/>
      <c r="U75" s="128"/>
      <c r="V75" s="128"/>
      <c r="W75" s="128"/>
      <c r="X75" s="128"/>
      <c r="Y75" s="128"/>
      <c r="Z75" s="128"/>
      <c r="AA75" s="128"/>
      <c r="AB75" s="128"/>
      <c r="AC75" s="128"/>
      <c r="AD75" s="128"/>
      <c r="AE75" s="128"/>
      <c r="AF75" s="128"/>
      <c r="AG75" s="129">
        <f>ROUND(SUM(AG76:AG78),2)</f>
        <v>0</v>
      </c>
      <c r="AH75" s="127"/>
      <c r="AI75" s="127"/>
      <c r="AJ75" s="127"/>
      <c r="AK75" s="127"/>
      <c r="AL75" s="127"/>
      <c r="AM75" s="127"/>
      <c r="AN75" s="130">
        <f>SUM(AG75,AT75)</f>
        <v>0</v>
      </c>
      <c r="AO75" s="127"/>
      <c r="AP75" s="127"/>
      <c r="AQ75" s="131" t="s">
        <v>95</v>
      </c>
      <c r="AR75" s="67"/>
      <c r="AS75" s="132">
        <f>ROUND(SUM(AS76:AS78),2)</f>
        <v>0</v>
      </c>
      <c r="AT75" s="133">
        <f>ROUND(SUM(AV75:AW75),2)</f>
        <v>0</v>
      </c>
      <c r="AU75" s="134">
        <f>ROUND(SUM(AU76:AU78),5)</f>
        <v>0</v>
      </c>
      <c r="AV75" s="133">
        <f>ROUND(AZ75*L29,2)</f>
        <v>0</v>
      </c>
      <c r="AW75" s="133">
        <f>ROUND(BA75*L30,2)</f>
        <v>0</v>
      </c>
      <c r="AX75" s="133">
        <f>ROUND(BB75*L29,2)</f>
        <v>0</v>
      </c>
      <c r="AY75" s="133">
        <f>ROUND(BC75*L30,2)</f>
        <v>0</v>
      </c>
      <c r="AZ75" s="133">
        <f>ROUND(SUM(AZ76:AZ78),2)</f>
        <v>0</v>
      </c>
      <c r="BA75" s="133">
        <f>ROUND(SUM(BA76:BA78),2)</f>
        <v>0</v>
      </c>
      <c r="BB75" s="133">
        <f>ROUND(SUM(BB76:BB78),2)</f>
        <v>0</v>
      </c>
      <c r="BC75" s="133">
        <f>ROUND(SUM(BC76:BC78),2)</f>
        <v>0</v>
      </c>
      <c r="BD75" s="135">
        <f>ROUND(SUM(BD76:BD78),2)</f>
        <v>0</v>
      </c>
      <c r="BE75" s="4"/>
      <c r="BS75" s="136" t="s">
        <v>75</v>
      </c>
      <c r="BT75" s="136" t="s">
        <v>86</v>
      </c>
      <c r="BU75" s="136" t="s">
        <v>77</v>
      </c>
      <c r="BV75" s="136" t="s">
        <v>78</v>
      </c>
      <c r="BW75" s="136" t="s">
        <v>146</v>
      </c>
      <c r="BX75" s="136" t="s">
        <v>128</v>
      </c>
      <c r="CL75" s="136" t="s">
        <v>19</v>
      </c>
    </row>
    <row r="76" spans="1:90" s="4" customFormat="1" ht="16.5" customHeight="1">
      <c r="A76" s="113" t="s">
        <v>80</v>
      </c>
      <c r="B76" s="65"/>
      <c r="C76" s="127"/>
      <c r="D76" s="127"/>
      <c r="E76" s="127"/>
      <c r="F76" s="128" t="s">
        <v>147</v>
      </c>
      <c r="G76" s="128"/>
      <c r="H76" s="128"/>
      <c r="I76" s="128"/>
      <c r="J76" s="128"/>
      <c r="K76" s="127"/>
      <c r="L76" s="128" t="s">
        <v>148</v>
      </c>
      <c r="M76" s="128"/>
      <c r="N76" s="128"/>
      <c r="O76" s="128"/>
      <c r="P76" s="128"/>
      <c r="Q76" s="128"/>
      <c r="R76" s="128"/>
      <c r="S76" s="128"/>
      <c r="T76" s="128"/>
      <c r="U76" s="128"/>
      <c r="V76" s="128"/>
      <c r="W76" s="128"/>
      <c r="X76" s="128"/>
      <c r="Y76" s="128"/>
      <c r="Z76" s="128"/>
      <c r="AA76" s="128"/>
      <c r="AB76" s="128"/>
      <c r="AC76" s="128"/>
      <c r="AD76" s="128"/>
      <c r="AE76" s="128"/>
      <c r="AF76" s="128"/>
      <c r="AG76" s="130">
        <f>'ZTI 4.1 - Vnitřní kanalizace'!J34</f>
        <v>0</v>
      </c>
      <c r="AH76" s="127"/>
      <c r="AI76" s="127"/>
      <c r="AJ76" s="127"/>
      <c r="AK76" s="127"/>
      <c r="AL76" s="127"/>
      <c r="AM76" s="127"/>
      <c r="AN76" s="130">
        <f>SUM(AG76,AT76)</f>
        <v>0</v>
      </c>
      <c r="AO76" s="127"/>
      <c r="AP76" s="127"/>
      <c r="AQ76" s="131" t="s">
        <v>95</v>
      </c>
      <c r="AR76" s="67"/>
      <c r="AS76" s="132">
        <v>0</v>
      </c>
      <c r="AT76" s="133">
        <f>ROUND(SUM(AV76:AW76),2)</f>
        <v>0</v>
      </c>
      <c r="AU76" s="134">
        <f>'ZTI 4.1 - Vnitřní kanalizace'!P98</f>
        <v>0</v>
      </c>
      <c r="AV76" s="133">
        <f>'ZTI 4.1 - Vnitřní kanalizace'!J37</f>
        <v>0</v>
      </c>
      <c r="AW76" s="133">
        <f>'ZTI 4.1 - Vnitřní kanalizace'!J38</f>
        <v>0</v>
      </c>
      <c r="AX76" s="133">
        <f>'ZTI 4.1 - Vnitřní kanalizace'!J39</f>
        <v>0</v>
      </c>
      <c r="AY76" s="133">
        <f>'ZTI 4.1 - Vnitřní kanalizace'!J40</f>
        <v>0</v>
      </c>
      <c r="AZ76" s="133">
        <f>'ZTI 4.1 - Vnitřní kanalizace'!F37</f>
        <v>0</v>
      </c>
      <c r="BA76" s="133">
        <f>'ZTI 4.1 - Vnitřní kanalizace'!F38</f>
        <v>0</v>
      </c>
      <c r="BB76" s="133">
        <f>'ZTI 4.1 - Vnitřní kanalizace'!F39</f>
        <v>0</v>
      </c>
      <c r="BC76" s="133">
        <f>'ZTI 4.1 - Vnitřní kanalizace'!F40</f>
        <v>0</v>
      </c>
      <c r="BD76" s="135">
        <f>'ZTI 4.1 - Vnitřní kanalizace'!F41</f>
        <v>0</v>
      </c>
      <c r="BE76" s="4"/>
      <c r="BT76" s="136" t="s">
        <v>97</v>
      </c>
      <c r="BV76" s="136" t="s">
        <v>78</v>
      </c>
      <c r="BW76" s="136" t="s">
        <v>149</v>
      </c>
      <c r="BX76" s="136" t="s">
        <v>146</v>
      </c>
      <c r="CL76" s="136" t="s">
        <v>19</v>
      </c>
    </row>
    <row r="77" spans="1:90" s="4" customFormat="1" ht="16.5" customHeight="1">
      <c r="A77" s="113" t="s">
        <v>80</v>
      </c>
      <c r="B77" s="65"/>
      <c r="C77" s="127"/>
      <c r="D77" s="127"/>
      <c r="E77" s="127"/>
      <c r="F77" s="128" t="s">
        <v>150</v>
      </c>
      <c r="G77" s="128"/>
      <c r="H77" s="128"/>
      <c r="I77" s="128"/>
      <c r="J77" s="128"/>
      <c r="K77" s="127"/>
      <c r="L77" s="128" t="s">
        <v>151</v>
      </c>
      <c r="M77" s="128"/>
      <c r="N77" s="128"/>
      <c r="O77" s="128"/>
      <c r="P77" s="128"/>
      <c r="Q77" s="128"/>
      <c r="R77" s="128"/>
      <c r="S77" s="128"/>
      <c r="T77" s="128"/>
      <c r="U77" s="128"/>
      <c r="V77" s="128"/>
      <c r="W77" s="128"/>
      <c r="X77" s="128"/>
      <c r="Y77" s="128"/>
      <c r="Z77" s="128"/>
      <c r="AA77" s="128"/>
      <c r="AB77" s="128"/>
      <c r="AC77" s="128"/>
      <c r="AD77" s="128"/>
      <c r="AE77" s="128"/>
      <c r="AF77" s="128"/>
      <c r="AG77" s="130">
        <f>'ZTI 4.2 - Přípojka splašk...'!J34</f>
        <v>0</v>
      </c>
      <c r="AH77" s="127"/>
      <c r="AI77" s="127"/>
      <c r="AJ77" s="127"/>
      <c r="AK77" s="127"/>
      <c r="AL77" s="127"/>
      <c r="AM77" s="127"/>
      <c r="AN77" s="130">
        <f>SUM(AG77,AT77)</f>
        <v>0</v>
      </c>
      <c r="AO77" s="127"/>
      <c r="AP77" s="127"/>
      <c r="AQ77" s="131" t="s">
        <v>95</v>
      </c>
      <c r="AR77" s="67"/>
      <c r="AS77" s="132">
        <v>0</v>
      </c>
      <c r="AT77" s="133">
        <f>ROUND(SUM(AV77:AW77),2)</f>
        <v>0</v>
      </c>
      <c r="AU77" s="134">
        <f>'ZTI 4.2 - Přípojka splašk...'!P97</f>
        <v>0</v>
      </c>
      <c r="AV77" s="133">
        <f>'ZTI 4.2 - Přípojka splašk...'!J37</f>
        <v>0</v>
      </c>
      <c r="AW77" s="133">
        <f>'ZTI 4.2 - Přípojka splašk...'!J38</f>
        <v>0</v>
      </c>
      <c r="AX77" s="133">
        <f>'ZTI 4.2 - Přípojka splašk...'!J39</f>
        <v>0</v>
      </c>
      <c r="AY77" s="133">
        <f>'ZTI 4.2 - Přípojka splašk...'!J40</f>
        <v>0</v>
      </c>
      <c r="AZ77" s="133">
        <f>'ZTI 4.2 - Přípojka splašk...'!F37</f>
        <v>0</v>
      </c>
      <c r="BA77" s="133">
        <f>'ZTI 4.2 - Přípojka splašk...'!F38</f>
        <v>0</v>
      </c>
      <c r="BB77" s="133">
        <f>'ZTI 4.2 - Přípojka splašk...'!F39</f>
        <v>0</v>
      </c>
      <c r="BC77" s="133">
        <f>'ZTI 4.2 - Přípojka splašk...'!F40</f>
        <v>0</v>
      </c>
      <c r="BD77" s="135">
        <f>'ZTI 4.2 - Přípojka splašk...'!F41</f>
        <v>0</v>
      </c>
      <c r="BE77" s="4"/>
      <c r="BT77" s="136" t="s">
        <v>97</v>
      </c>
      <c r="BV77" s="136" t="s">
        <v>78</v>
      </c>
      <c r="BW77" s="136" t="s">
        <v>152</v>
      </c>
      <c r="BX77" s="136" t="s">
        <v>146</v>
      </c>
      <c r="CL77" s="136" t="s">
        <v>19</v>
      </c>
    </row>
    <row r="78" spans="1:90" s="4" customFormat="1" ht="16.5" customHeight="1">
      <c r="A78" s="113" t="s">
        <v>80</v>
      </c>
      <c r="B78" s="65"/>
      <c r="C78" s="127"/>
      <c r="D78" s="127"/>
      <c r="E78" s="127"/>
      <c r="F78" s="128" t="s">
        <v>153</v>
      </c>
      <c r="G78" s="128"/>
      <c r="H78" s="128"/>
      <c r="I78" s="128"/>
      <c r="J78" s="128"/>
      <c r="K78" s="127"/>
      <c r="L78" s="128" t="s">
        <v>154</v>
      </c>
      <c r="M78" s="128"/>
      <c r="N78" s="128"/>
      <c r="O78" s="128"/>
      <c r="P78" s="128"/>
      <c r="Q78" s="128"/>
      <c r="R78" s="128"/>
      <c r="S78" s="128"/>
      <c r="T78" s="128"/>
      <c r="U78" s="128"/>
      <c r="V78" s="128"/>
      <c r="W78" s="128"/>
      <c r="X78" s="128"/>
      <c r="Y78" s="128"/>
      <c r="Z78" s="128"/>
      <c r="AA78" s="128"/>
      <c r="AB78" s="128"/>
      <c r="AC78" s="128"/>
      <c r="AD78" s="128"/>
      <c r="AE78" s="128"/>
      <c r="AF78" s="128"/>
      <c r="AG78" s="130">
        <f>'ZTI 4.3 - Přípojka dešťov...'!J34</f>
        <v>0</v>
      </c>
      <c r="AH78" s="127"/>
      <c r="AI78" s="127"/>
      <c r="AJ78" s="127"/>
      <c r="AK78" s="127"/>
      <c r="AL78" s="127"/>
      <c r="AM78" s="127"/>
      <c r="AN78" s="130">
        <f>SUM(AG78,AT78)</f>
        <v>0</v>
      </c>
      <c r="AO78" s="127"/>
      <c r="AP78" s="127"/>
      <c r="AQ78" s="131" t="s">
        <v>95</v>
      </c>
      <c r="AR78" s="67"/>
      <c r="AS78" s="132">
        <v>0</v>
      </c>
      <c r="AT78" s="133">
        <f>ROUND(SUM(AV78:AW78),2)</f>
        <v>0</v>
      </c>
      <c r="AU78" s="134">
        <f>'ZTI 4.3 - Přípojka dešťov...'!P99</f>
        <v>0</v>
      </c>
      <c r="AV78" s="133">
        <f>'ZTI 4.3 - Přípojka dešťov...'!J37</f>
        <v>0</v>
      </c>
      <c r="AW78" s="133">
        <f>'ZTI 4.3 - Přípojka dešťov...'!J38</f>
        <v>0</v>
      </c>
      <c r="AX78" s="133">
        <f>'ZTI 4.3 - Přípojka dešťov...'!J39</f>
        <v>0</v>
      </c>
      <c r="AY78" s="133">
        <f>'ZTI 4.3 - Přípojka dešťov...'!J40</f>
        <v>0</v>
      </c>
      <c r="AZ78" s="133">
        <f>'ZTI 4.3 - Přípojka dešťov...'!F37</f>
        <v>0</v>
      </c>
      <c r="BA78" s="133">
        <f>'ZTI 4.3 - Přípojka dešťov...'!F38</f>
        <v>0</v>
      </c>
      <c r="BB78" s="133">
        <f>'ZTI 4.3 - Přípojka dešťov...'!F39</f>
        <v>0</v>
      </c>
      <c r="BC78" s="133">
        <f>'ZTI 4.3 - Přípojka dešťov...'!F40</f>
        <v>0</v>
      </c>
      <c r="BD78" s="135">
        <f>'ZTI 4.3 - Přípojka dešťov...'!F41</f>
        <v>0</v>
      </c>
      <c r="BE78" s="4"/>
      <c r="BT78" s="136" t="s">
        <v>97</v>
      </c>
      <c r="BV78" s="136" t="s">
        <v>78</v>
      </c>
      <c r="BW78" s="136" t="s">
        <v>155</v>
      </c>
      <c r="BX78" s="136" t="s">
        <v>146</v>
      </c>
      <c r="CL78" s="136" t="s">
        <v>19</v>
      </c>
    </row>
    <row r="79" spans="1:90" s="4" customFormat="1" ht="16.5" customHeight="1">
      <c r="A79" s="113" t="s">
        <v>80</v>
      </c>
      <c r="B79" s="65"/>
      <c r="C79" s="127"/>
      <c r="D79" s="127"/>
      <c r="E79" s="128" t="s">
        <v>156</v>
      </c>
      <c r="F79" s="128"/>
      <c r="G79" s="128"/>
      <c r="H79" s="128"/>
      <c r="I79" s="128"/>
      <c r="J79" s="127"/>
      <c r="K79" s="128" t="s">
        <v>157</v>
      </c>
      <c r="L79" s="128"/>
      <c r="M79" s="128"/>
      <c r="N79" s="128"/>
      <c r="O79" s="128"/>
      <c r="P79" s="128"/>
      <c r="Q79" s="128"/>
      <c r="R79" s="128"/>
      <c r="S79" s="128"/>
      <c r="T79" s="128"/>
      <c r="U79" s="128"/>
      <c r="V79" s="128"/>
      <c r="W79" s="128"/>
      <c r="X79" s="128"/>
      <c r="Y79" s="128"/>
      <c r="Z79" s="128"/>
      <c r="AA79" s="128"/>
      <c r="AB79" s="128"/>
      <c r="AC79" s="128"/>
      <c r="AD79" s="128"/>
      <c r="AE79" s="128"/>
      <c r="AF79" s="128"/>
      <c r="AG79" s="130">
        <f>'ZTI 5 - Vzduchotechnika'!J32</f>
        <v>0</v>
      </c>
      <c r="AH79" s="127"/>
      <c r="AI79" s="127"/>
      <c r="AJ79" s="127"/>
      <c r="AK79" s="127"/>
      <c r="AL79" s="127"/>
      <c r="AM79" s="127"/>
      <c r="AN79" s="130">
        <f>SUM(AG79,AT79)</f>
        <v>0</v>
      </c>
      <c r="AO79" s="127"/>
      <c r="AP79" s="127"/>
      <c r="AQ79" s="131" t="s">
        <v>95</v>
      </c>
      <c r="AR79" s="67"/>
      <c r="AS79" s="132">
        <v>0</v>
      </c>
      <c r="AT79" s="133">
        <f>ROUND(SUM(AV79:AW79),2)</f>
        <v>0</v>
      </c>
      <c r="AU79" s="134">
        <f>'ZTI 5 - Vzduchotechnika'!P91</f>
        <v>0</v>
      </c>
      <c r="AV79" s="133">
        <f>'ZTI 5 - Vzduchotechnika'!J35</f>
        <v>0</v>
      </c>
      <c r="AW79" s="133">
        <f>'ZTI 5 - Vzduchotechnika'!J36</f>
        <v>0</v>
      </c>
      <c r="AX79" s="133">
        <f>'ZTI 5 - Vzduchotechnika'!J37</f>
        <v>0</v>
      </c>
      <c r="AY79" s="133">
        <f>'ZTI 5 - Vzduchotechnika'!J38</f>
        <v>0</v>
      </c>
      <c r="AZ79" s="133">
        <f>'ZTI 5 - Vzduchotechnika'!F35</f>
        <v>0</v>
      </c>
      <c r="BA79" s="133">
        <f>'ZTI 5 - Vzduchotechnika'!F36</f>
        <v>0</v>
      </c>
      <c r="BB79" s="133">
        <f>'ZTI 5 - Vzduchotechnika'!F37</f>
        <v>0</v>
      </c>
      <c r="BC79" s="133">
        <f>'ZTI 5 - Vzduchotechnika'!F38</f>
        <v>0</v>
      </c>
      <c r="BD79" s="135">
        <f>'ZTI 5 - Vzduchotechnika'!F39</f>
        <v>0</v>
      </c>
      <c r="BE79" s="4"/>
      <c r="BT79" s="136" t="s">
        <v>86</v>
      </c>
      <c r="BV79" s="136" t="s">
        <v>78</v>
      </c>
      <c r="BW79" s="136" t="s">
        <v>158</v>
      </c>
      <c r="BX79" s="136" t="s">
        <v>128</v>
      </c>
      <c r="CL79" s="136" t="s">
        <v>19</v>
      </c>
    </row>
    <row r="80" spans="1:91" s="7" customFormat="1" ht="16.5" customHeight="1">
      <c r="A80" s="113" t="s">
        <v>80</v>
      </c>
      <c r="B80" s="114"/>
      <c r="C80" s="115"/>
      <c r="D80" s="116" t="s">
        <v>159</v>
      </c>
      <c r="E80" s="116"/>
      <c r="F80" s="116"/>
      <c r="G80" s="116"/>
      <c r="H80" s="116"/>
      <c r="I80" s="117"/>
      <c r="J80" s="116" t="s">
        <v>160</v>
      </c>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8">
        <f>'EL - Elektroinstalace'!J30</f>
        <v>0</v>
      </c>
      <c r="AH80" s="117"/>
      <c r="AI80" s="117"/>
      <c r="AJ80" s="117"/>
      <c r="AK80" s="117"/>
      <c r="AL80" s="117"/>
      <c r="AM80" s="117"/>
      <c r="AN80" s="118">
        <f>SUM(AG80,AT80)</f>
        <v>0</v>
      </c>
      <c r="AO80" s="117"/>
      <c r="AP80" s="117"/>
      <c r="AQ80" s="119" t="s">
        <v>83</v>
      </c>
      <c r="AR80" s="120"/>
      <c r="AS80" s="121">
        <v>0</v>
      </c>
      <c r="AT80" s="122">
        <f>ROUND(SUM(AV80:AW80),2)</f>
        <v>0</v>
      </c>
      <c r="AU80" s="123">
        <f>'EL - Elektroinstalace'!P92</f>
        <v>0</v>
      </c>
      <c r="AV80" s="122">
        <f>'EL - Elektroinstalace'!J33</f>
        <v>0</v>
      </c>
      <c r="AW80" s="122">
        <f>'EL - Elektroinstalace'!J34</f>
        <v>0</v>
      </c>
      <c r="AX80" s="122">
        <f>'EL - Elektroinstalace'!J35</f>
        <v>0</v>
      </c>
      <c r="AY80" s="122">
        <f>'EL - Elektroinstalace'!J36</f>
        <v>0</v>
      </c>
      <c r="AZ80" s="122">
        <f>'EL - Elektroinstalace'!F33</f>
        <v>0</v>
      </c>
      <c r="BA80" s="122">
        <f>'EL - Elektroinstalace'!F34</f>
        <v>0</v>
      </c>
      <c r="BB80" s="122">
        <f>'EL - Elektroinstalace'!F35</f>
        <v>0</v>
      </c>
      <c r="BC80" s="122">
        <f>'EL - Elektroinstalace'!F36</f>
        <v>0</v>
      </c>
      <c r="BD80" s="124">
        <f>'EL - Elektroinstalace'!F37</f>
        <v>0</v>
      </c>
      <c r="BE80" s="7"/>
      <c r="BT80" s="125" t="s">
        <v>84</v>
      </c>
      <c r="BV80" s="125" t="s">
        <v>78</v>
      </c>
      <c r="BW80" s="125" t="s">
        <v>161</v>
      </c>
      <c r="BX80" s="125" t="s">
        <v>5</v>
      </c>
      <c r="CL80" s="125" t="s">
        <v>21</v>
      </c>
      <c r="CM80" s="125" t="s">
        <v>86</v>
      </c>
    </row>
    <row r="81" spans="1:91" s="7" customFormat="1" ht="16.5" customHeight="1">
      <c r="A81" s="113" t="s">
        <v>80</v>
      </c>
      <c r="B81" s="114"/>
      <c r="C81" s="115"/>
      <c r="D81" s="116" t="s">
        <v>162</v>
      </c>
      <c r="E81" s="116"/>
      <c r="F81" s="116"/>
      <c r="G81" s="116"/>
      <c r="H81" s="116"/>
      <c r="I81" s="117"/>
      <c r="J81" s="116" t="s">
        <v>163</v>
      </c>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8">
        <f>'VRN - Vedlejší rozpočtové...'!J30</f>
        <v>0</v>
      </c>
      <c r="AH81" s="117"/>
      <c r="AI81" s="117"/>
      <c r="AJ81" s="117"/>
      <c r="AK81" s="117"/>
      <c r="AL81" s="117"/>
      <c r="AM81" s="117"/>
      <c r="AN81" s="118">
        <f>SUM(AG81,AT81)</f>
        <v>0</v>
      </c>
      <c r="AO81" s="117"/>
      <c r="AP81" s="117"/>
      <c r="AQ81" s="119" t="s">
        <v>83</v>
      </c>
      <c r="AR81" s="120"/>
      <c r="AS81" s="137">
        <v>0</v>
      </c>
      <c r="AT81" s="138">
        <f>ROUND(SUM(AV81:AW81),2)</f>
        <v>0</v>
      </c>
      <c r="AU81" s="139">
        <f>'VRN - Vedlejší rozpočtové...'!P83</f>
        <v>0</v>
      </c>
      <c r="AV81" s="138">
        <f>'VRN - Vedlejší rozpočtové...'!J33</f>
        <v>0</v>
      </c>
      <c r="AW81" s="138">
        <f>'VRN - Vedlejší rozpočtové...'!J34</f>
        <v>0</v>
      </c>
      <c r="AX81" s="138">
        <f>'VRN - Vedlejší rozpočtové...'!J35</f>
        <v>0</v>
      </c>
      <c r="AY81" s="138">
        <f>'VRN - Vedlejší rozpočtové...'!J36</f>
        <v>0</v>
      </c>
      <c r="AZ81" s="138">
        <f>'VRN - Vedlejší rozpočtové...'!F33</f>
        <v>0</v>
      </c>
      <c r="BA81" s="138">
        <f>'VRN - Vedlejší rozpočtové...'!F34</f>
        <v>0</v>
      </c>
      <c r="BB81" s="138">
        <f>'VRN - Vedlejší rozpočtové...'!F35</f>
        <v>0</v>
      </c>
      <c r="BC81" s="138">
        <f>'VRN - Vedlejší rozpočtové...'!F36</f>
        <v>0</v>
      </c>
      <c r="BD81" s="140">
        <f>'VRN - Vedlejší rozpočtové...'!F37</f>
        <v>0</v>
      </c>
      <c r="BE81" s="7"/>
      <c r="BT81" s="125" t="s">
        <v>84</v>
      </c>
      <c r="BV81" s="125" t="s">
        <v>78</v>
      </c>
      <c r="BW81" s="125" t="s">
        <v>164</v>
      </c>
      <c r="BX81" s="125" t="s">
        <v>5</v>
      </c>
      <c r="CL81" s="125" t="s">
        <v>19</v>
      </c>
      <c r="CM81" s="125" t="s">
        <v>86</v>
      </c>
    </row>
    <row r="82" spans="1:57" s="2" customFormat="1" ht="30" customHeight="1">
      <c r="A82" s="40"/>
      <c r="B82" s="41"/>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AS82" s="40"/>
      <c r="AT82" s="40"/>
      <c r="AU82" s="40"/>
      <c r="AV82" s="40"/>
      <c r="AW82" s="40"/>
      <c r="AX82" s="40"/>
      <c r="AY82" s="40"/>
      <c r="AZ82" s="40"/>
      <c r="BA82" s="40"/>
      <c r="BB82" s="40"/>
      <c r="BC82" s="40"/>
      <c r="BD82" s="40"/>
      <c r="BE82" s="40"/>
    </row>
    <row r="83" spans="1:57" s="2" customFormat="1" ht="6.95" customHeight="1">
      <c r="A83" s="40"/>
      <c r="B83" s="61"/>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46"/>
      <c r="AS83" s="40"/>
      <c r="AT83" s="40"/>
      <c r="AU83" s="40"/>
      <c r="AV83" s="40"/>
      <c r="AW83" s="40"/>
      <c r="AX83" s="40"/>
      <c r="AY83" s="40"/>
      <c r="AZ83" s="40"/>
      <c r="BA83" s="40"/>
      <c r="BB83" s="40"/>
      <c r="BC83" s="40"/>
      <c r="BD83" s="40"/>
      <c r="BE83" s="40"/>
    </row>
  </sheetData>
  <sheetProtection password="CC35" sheet="1" objects="1" scenarios="1" formatColumns="0" formatRows="0"/>
  <mergeCells count="146">
    <mergeCell ref="L64:AF64"/>
    <mergeCell ref="F64:J64"/>
    <mergeCell ref="J65:AF65"/>
    <mergeCell ref="D65:H65"/>
    <mergeCell ref="E66:I66"/>
    <mergeCell ref="K66:AF66"/>
    <mergeCell ref="E67:I67"/>
    <mergeCell ref="K67:AF67"/>
    <mergeCell ref="E68:I68"/>
    <mergeCell ref="K68:AF68"/>
    <mergeCell ref="J69:AF69"/>
    <mergeCell ref="D69:H69"/>
    <mergeCell ref="K70:AF70"/>
    <mergeCell ref="E70:I70"/>
    <mergeCell ref="F71:J71"/>
    <mergeCell ref="L71:AF71"/>
    <mergeCell ref="F72:J72"/>
    <mergeCell ref="L72:AF72"/>
    <mergeCell ref="K73:AF73"/>
    <mergeCell ref="E73:I73"/>
    <mergeCell ref="E74:I74"/>
    <mergeCell ref="K74:AF74"/>
    <mergeCell ref="E75:I75"/>
    <mergeCell ref="K75:AF75"/>
    <mergeCell ref="F76:J76"/>
    <mergeCell ref="L76:AF76"/>
    <mergeCell ref="F77:J77"/>
    <mergeCell ref="L77:AF77"/>
    <mergeCell ref="F78:J78"/>
    <mergeCell ref="L78:AF78"/>
    <mergeCell ref="E79:I79"/>
    <mergeCell ref="K79:AF79"/>
    <mergeCell ref="D80:H80"/>
    <mergeCell ref="J80:AF80"/>
    <mergeCell ref="D81:H81"/>
    <mergeCell ref="J81:AF81"/>
    <mergeCell ref="AG61:AM61"/>
    <mergeCell ref="AN61:AP61"/>
    <mergeCell ref="AG62:AM62"/>
    <mergeCell ref="AN62:AP62"/>
    <mergeCell ref="AG63:AM63"/>
    <mergeCell ref="AN63:AP63"/>
    <mergeCell ref="AG64:AM64"/>
    <mergeCell ref="AN64:AP64"/>
    <mergeCell ref="AG65:AM65"/>
    <mergeCell ref="AN65:AP65"/>
    <mergeCell ref="AG66:AM66"/>
    <mergeCell ref="AN66:AP66"/>
    <mergeCell ref="AG67:AM67"/>
    <mergeCell ref="AN67:AP67"/>
    <mergeCell ref="AG68:AM68"/>
    <mergeCell ref="AN68:AP68"/>
    <mergeCell ref="AG69:AM69"/>
    <mergeCell ref="AN69:AP69"/>
    <mergeCell ref="AN70:AP70"/>
    <mergeCell ref="AG70:AM70"/>
    <mergeCell ref="AN71:AP71"/>
    <mergeCell ref="AG71:AM71"/>
    <mergeCell ref="AN72:AP72"/>
    <mergeCell ref="AG72:AM72"/>
    <mergeCell ref="AG73:AM73"/>
    <mergeCell ref="AN73:AP73"/>
    <mergeCell ref="AN74:AP74"/>
    <mergeCell ref="AG74:AM74"/>
    <mergeCell ref="AG75:AM75"/>
    <mergeCell ref="AN75:AP75"/>
    <mergeCell ref="AN76:AP76"/>
    <mergeCell ref="AG76:AM76"/>
    <mergeCell ref="AN77:AP77"/>
    <mergeCell ref="AG77:AM77"/>
    <mergeCell ref="AN78:AP78"/>
    <mergeCell ref="AG78:AM78"/>
    <mergeCell ref="AN79:AP79"/>
    <mergeCell ref="AG79:AM79"/>
    <mergeCell ref="AN80:AP80"/>
    <mergeCell ref="AG80:AM80"/>
    <mergeCell ref="AN81:AP81"/>
    <mergeCell ref="AG81:AM81"/>
    <mergeCell ref="L45:AO45"/>
    <mergeCell ref="C52:G52"/>
    <mergeCell ref="I52:AF52"/>
    <mergeCell ref="J55:AF55"/>
    <mergeCell ref="D55:H55"/>
    <mergeCell ref="D56:H56"/>
    <mergeCell ref="J56:AF56"/>
    <mergeCell ref="J57:AF57"/>
    <mergeCell ref="D57:H57"/>
    <mergeCell ref="E58:I58"/>
    <mergeCell ref="K58:AF58"/>
    <mergeCell ref="L59:AF59"/>
    <mergeCell ref="F59:J59"/>
    <mergeCell ref="L60:AF60"/>
    <mergeCell ref="F60:J60"/>
    <mergeCell ref="E61:I61"/>
    <mergeCell ref="K61:AF61"/>
    <mergeCell ref="E62:I62"/>
    <mergeCell ref="K62:AF62"/>
    <mergeCell ref="L63:AF63"/>
    <mergeCell ref="F63:J63"/>
    <mergeCell ref="AM47:AN47"/>
    <mergeCell ref="AS49:AT51"/>
    <mergeCell ref="AM49:AP49"/>
    <mergeCell ref="AM50:AP50"/>
    <mergeCell ref="AG52:AM52"/>
    <mergeCell ref="AN52:AP52"/>
    <mergeCell ref="AG55:AM55"/>
    <mergeCell ref="AN55:AP55"/>
    <mergeCell ref="AG56:AM56"/>
    <mergeCell ref="AN56:AP56"/>
    <mergeCell ref="AG57:AM57"/>
    <mergeCell ref="AN57:AP57"/>
    <mergeCell ref="AN58:AP58"/>
    <mergeCell ref="AG58:AM58"/>
    <mergeCell ref="AN59:AP59"/>
    <mergeCell ref="AG59:AM59"/>
    <mergeCell ref="AG60:AM60"/>
    <mergeCell ref="AN60:AP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1 - Demolice části st...'!C2" display="/"/>
    <hyperlink ref="A56" location="'SO 02 - Nová přístavba ob...'!C2" display="/"/>
    <hyperlink ref="A59" location="'SO 03.1 - Fasáda, zateple...'!C2" display="/"/>
    <hyperlink ref="A60" location="'SO 03.1.1 - Statické zaji...'!C2" display="/"/>
    <hyperlink ref="A61" location="'SO 03.2 - Stavební úpravy...'!C2" display="/"/>
    <hyperlink ref="A63" location="'SO 03.3.1 - Oprava podlah'!C2" display="/"/>
    <hyperlink ref="A64" location="'SO 03.3.2 - Oprava sociál...'!C2" display="/"/>
    <hyperlink ref="A66" location="'SO 04.1 - Bourací a přípr...'!C2" display="/"/>
    <hyperlink ref="A67" location="'SO 04.2 - Okapový chodník'!C2" display="/"/>
    <hyperlink ref="A68" location="'SO 04.3 - Manipulační plocha'!C2" display="/"/>
    <hyperlink ref="A71" location="'ZTI 1.1 - Přeložka NTL př...'!C2" display="/"/>
    <hyperlink ref="A72" location="'ZTI 1.2 - Vnitřní plynovod'!C2" display="/"/>
    <hyperlink ref="A73" location="'ZTI 2 - Ústřední topení'!C2" display="/"/>
    <hyperlink ref="A74" location="'ZTI 3 - Vodoinstalace'!C2" display="/"/>
    <hyperlink ref="A76" location="'ZTI 4.1 - Vnitřní kanalizace'!C2" display="/"/>
    <hyperlink ref="A77" location="'ZTI 4.2 - Přípojka splašk...'!C2" display="/"/>
    <hyperlink ref="A78" location="'ZTI 4.3 - Přípojka dešťov...'!C2" display="/"/>
    <hyperlink ref="A79" location="'ZTI 5 - Vzduchotechnika'!C2" display="/"/>
    <hyperlink ref="A80" location="'EL - Elektroinstalace'!C2" display="/"/>
    <hyperlink ref="A81"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122</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1884</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1983</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ROUND(J91,2)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ROUND((SUM(BE91:BE151)),2)</f>
        <v>0</v>
      </c>
      <c r="G35" s="40"/>
      <c r="H35" s="40"/>
      <c r="I35" s="167">
        <v>0.21</v>
      </c>
      <c r="J35" s="166">
        <f>ROUND(((SUM(BE91:BE151))*I35),2)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ROUND((SUM(BF91:BF151)),2)</f>
        <v>0</v>
      </c>
      <c r="G36" s="40"/>
      <c r="H36" s="40"/>
      <c r="I36" s="167">
        <v>0.15</v>
      </c>
      <c r="J36" s="166">
        <f>ROUND(((SUM(BF91:BF151))*I36),2)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ROUND((SUM(BG91:BG151)),2)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ROUND((SUM(BH91:BH151)),2)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ROUND((SUM(BI91:BI151)),2)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1884</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SO 04.2 - Okapový chodník</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J91</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172</v>
      </c>
      <c r="E64" s="191"/>
      <c r="F64" s="191"/>
      <c r="G64" s="191"/>
      <c r="H64" s="191"/>
      <c r="I64" s="192"/>
      <c r="J64" s="193">
        <f>J92</f>
        <v>0</v>
      </c>
      <c r="K64" s="189"/>
      <c r="L64" s="194"/>
      <c r="S64" s="9"/>
      <c r="T64" s="9"/>
      <c r="U64" s="9"/>
      <c r="V64" s="9"/>
      <c r="W64" s="9"/>
      <c r="X64" s="9"/>
      <c r="Y64" s="9"/>
      <c r="Z64" s="9"/>
      <c r="AA64" s="9"/>
      <c r="AB64" s="9"/>
      <c r="AC64" s="9"/>
      <c r="AD64" s="9"/>
      <c r="AE64" s="9"/>
    </row>
    <row r="65" spans="1:31" s="10" customFormat="1" ht="19.9" customHeight="1">
      <c r="A65" s="10"/>
      <c r="B65" s="195"/>
      <c r="C65" s="127"/>
      <c r="D65" s="196" t="s">
        <v>290</v>
      </c>
      <c r="E65" s="197"/>
      <c r="F65" s="197"/>
      <c r="G65" s="197"/>
      <c r="H65" s="197"/>
      <c r="I65" s="198"/>
      <c r="J65" s="199">
        <f>J93</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1886</v>
      </c>
      <c r="E66" s="197"/>
      <c r="F66" s="197"/>
      <c r="G66" s="197"/>
      <c r="H66" s="197"/>
      <c r="I66" s="198"/>
      <c r="J66" s="199">
        <f>J119</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294</v>
      </c>
      <c r="E67" s="197"/>
      <c r="F67" s="197"/>
      <c r="G67" s="197"/>
      <c r="H67" s="197"/>
      <c r="I67" s="198"/>
      <c r="J67" s="199">
        <f>J134</f>
        <v>0</v>
      </c>
      <c r="K67" s="127"/>
      <c r="L67" s="200"/>
      <c r="S67" s="10"/>
      <c r="T67" s="10"/>
      <c r="U67" s="10"/>
      <c r="V67" s="10"/>
      <c r="W67" s="10"/>
      <c r="X67" s="10"/>
      <c r="Y67" s="10"/>
      <c r="Z67" s="10"/>
      <c r="AA67" s="10"/>
      <c r="AB67" s="10"/>
      <c r="AC67" s="10"/>
      <c r="AD67" s="10"/>
      <c r="AE67" s="10"/>
    </row>
    <row r="68" spans="1:31" s="10" customFormat="1" ht="19.9" customHeight="1">
      <c r="A68" s="10"/>
      <c r="B68" s="195"/>
      <c r="C68" s="127"/>
      <c r="D68" s="196" t="s">
        <v>173</v>
      </c>
      <c r="E68" s="197"/>
      <c r="F68" s="197"/>
      <c r="G68" s="197"/>
      <c r="H68" s="197"/>
      <c r="I68" s="198"/>
      <c r="J68" s="199">
        <f>J139</f>
        <v>0</v>
      </c>
      <c r="K68" s="127"/>
      <c r="L68" s="200"/>
      <c r="S68" s="10"/>
      <c r="T68" s="10"/>
      <c r="U68" s="10"/>
      <c r="V68" s="10"/>
      <c r="W68" s="10"/>
      <c r="X68" s="10"/>
      <c r="Y68" s="10"/>
      <c r="Z68" s="10"/>
      <c r="AA68" s="10"/>
      <c r="AB68" s="10"/>
      <c r="AC68" s="10"/>
      <c r="AD68" s="10"/>
      <c r="AE68" s="10"/>
    </row>
    <row r="69" spans="1:31" s="10" customFormat="1" ht="19.9" customHeight="1">
      <c r="A69" s="10"/>
      <c r="B69" s="195"/>
      <c r="C69" s="127"/>
      <c r="D69" s="196" t="s">
        <v>295</v>
      </c>
      <c r="E69" s="197"/>
      <c r="F69" s="197"/>
      <c r="G69" s="197"/>
      <c r="H69" s="197"/>
      <c r="I69" s="198"/>
      <c r="J69" s="199">
        <f>J149</f>
        <v>0</v>
      </c>
      <c r="K69" s="127"/>
      <c r="L69" s="200"/>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78"/>
      <c r="J71" s="62"/>
      <c r="K71" s="62"/>
      <c r="L71" s="150"/>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81"/>
      <c r="J75" s="64"/>
      <c r="K75" s="64"/>
      <c r="L75" s="150"/>
      <c r="S75" s="40"/>
      <c r="T75" s="40"/>
      <c r="U75" s="40"/>
      <c r="V75" s="40"/>
      <c r="W75" s="40"/>
      <c r="X75" s="40"/>
      <c r="Y75" s="40"/>
      <c r="Z75" s="40"/>
      <c r="AA75" s="40"/>
      <c r="AB75" s="40"/>
      <c r="AC75" s="40"/>
      <c r="AD75" s="40"/>
      <c r="AE75" s="40"/>
    </row>
    <row r="76" spans="1:31" s="2" customFormat="1" ht="24.95" customHeight="1">
      <c r="A76" s="40"/>
      <c r="B76" s="41"/>
      <c r="C76" s="25" t="s">
        <v>179</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6.5" customHeight="1">
      <c r="A79" s="40"/>
      <c r="B79" s="41"/>
      <c r="C79" s="42"/>
      <c r="D79" s="42"/>
      <c r="E79" s="182" t="str">
        <f>E7</f>
        <v>Rekonstrukce hasičské zbrojnice a přístavba garáží, Kynšperk nad Ohří</v>
      </c>
      <c r="F79" s="34"/>
      <c r="G79" s="34"/>
      <c r="H79" s="34"/>
      <c r="I79" s="149"/>
      <c r="J79" s="42"/>
      <c r="K79" s="42"/>
      <c r="L79" s="150"/>
      <c r="S79" s="40"/>
      <c r="T79" s="40"/>
      <c r="U79" s="40"/>
      <c r="V79" s="40"/>
      <c r="W79" s="40"/>
      <c r="X79" s="40"/>
      <c r="Y79" s="40"/>
      <c r="Z79" s="40"/>
      <c r="AA79" s="40"/>
      <c r="AB79" s="40"/>
      <c r="AC79" s="40"/>
      <c r="AD79" s="40"/>
      <c r="AE79" s="40"/>
    </row>
    <row r="80" spans="2:12" s="1" customFormat="1" ht="12" customHeight="1">
      <c r="B80" s="23"/>
      <c r="C80" s="34" t="s">
        <v>166</v>
      </c>
      <c r="D80" s="24"/>
      <c r="E80" s="24"/>
      <c r="F80" s="24"/>
      <c r="G80" s="24"/>
      <c r="H80" s="24"/>
      <c r="I80" s="141"/>
      <c r="J80" s="24"/>
      <c r="K80" s="24"/>
      <c r="L80" s="22"/>
    </row>
    <row r="81" spans="1:31" s="2" customFormat="1" ht="16.5" customHeight="1">
      <c r="A81" s="40"/>
      <c r="B81" s="41"/>
      <c r="C81" s="42"/>
      <c r="D81" s="42"/>
      <c r="E81" s="182" t="s">
        <v>1884</v>
      </c>
      <c r="F81" s="42"/>
      <c r="G81" s="42"/>
      <c r="H81" s="42"/>
      <c r="I81" s="149"/>
      <c r="J81" s="42"/>
      <c r="K81" s="42"/>
      <c r="L81" s="150"/>
      <c r="S81" s="40"/>
      <c r="T81" s="40"/>
      <c r="U81" s="40"/>
      <c r="V81" s="40"/>
      <c r="W81" s="40"/>
      <c r="X81" s="40"/>
      <c r="Y81" s="40"/>
      <c r="Z81" s="40"/>
      <c r="AA81" s="40"/>
      <c r="AB81" s="40"/>
      <c r="AC81" s="40"/>
      <c r="AD81" s="40"/>
      <c r="AE81" s="40"/>
    </row>
    <row r="82" spans="1:31" s="2" customFormat="1" ht="12" customHeight="1">
      <c r="A82" s="40"/>
      <c r="B82" s="41"/>
      <c r="C82" s="34" t="s">
        <v>1244</v>
      </c>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6.5" customHeight="1">
      <c r="A83" s="40"/>
      <c r="B83" s="41"/>
      <c r="C83" s="42"/>
      <c r="D83" s="42"/>
      <c r="E83" s="71" t="str">
        <f>E11</f>
        <v>SO 04.2 - Okapový chodník</v>
      </c>
      <c r="F83" s="42"/>
      <c r="G83" s="42"/>
      <c r="H83" s="42"/>
      <c r="I83" s="149"/>
      <c r="J83" s="42"/>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2" customHeight="1">
      <c r="A85" s="40"/>
      <c r="B85" s="41"/>
      <c r="C85" s="34" t="s">
        <v>22</v>
      </c>
      <c r="D85" s="42"/>
      <c r="E85" s="42"/>
      <c r="F85" s="29" t="str">
        <f>F14</f>
        <v>Kynšperk nad Ohří</v>
      </c>
      <c r="G85" s="42"/>
      <c r="H85" s="42"/>
      <c r="I85" s="152" t="s">
        <v>24</v>
      </c>
      <c r="J85" s="74" t="str">
        <f>IF(J14="","",J14)</f>
        <v>23. 1. 2020</v>
      </c>
      <c r="K85" s="42"/>
      <c r="L85" s="15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5.15" customHeight="1">
      <c r="A87" s="40"/>
      <c r="B87" s="41"/>
      <c r="C87" s="34" t="s">
        <v>26</v>
      </c>
      <c r="D87" s="42"/>
      <c r="E87" s="42"/>
      <c r="F87" s="29" t="str">
        <f>E17</f>
        <v>Město Kynšperk nad Ohří</v>
      </c>
      <c r="G87" s="42"/>
      <c r="H87" s="42"/>
      <c r="I87" s="152" t="s">
        <v>34</v>
      </c>
      <c r="J87" s="38" t="str">
        <f>E23</f>
        <v>BEPRO, Jiří Bednář</v>
      </c>
      <c r="K87" s="42"/>
      <c r="L87" s="150"/>
      <c r="S87" s="40"/>
      <c r="T87" s="40"/>
      <c r="U87" s="40"/>
      <c r="V87" s="40"/>
      <c r="W87" s="40"/>
      <c r="X87" s="40"/>
      <c r="Y87" s="40"/>
      <c r="Z87" s="40"/>
      <c r="AA87" s="40"/>
      <c r="AB87" s="40"/>
      <c r="AC87" s="40"/>
      <c r="AD87" s="40"/>
      <c r="AE87" s="40"/>
    </row>
    <row r="88" spans="1:31" s="2" customFormat="1" ht="15.15" customHeight="1">
      <c r="A88" s="40"/>
      <c r="B88" s="41"/>
      <c r="C88" s="34" t="s">
        <v>32</v>
      </c>
      <c r="D88" s="42"/>
      <c r="E88" s="42"/>
      <c r="F88" s="29" t="str">
        <f>IF(E20="","",E20)</f>
        <v>Vyplň údaj</v>
      </c>
      <c r="G88" s="42"/>
      <c r="H88" s="42"/>
      <c r="I88" s="152" t="s">
        <v>39</v>
      </c>
      <c r="J88" s="38" t="str">
        <f>E26</f>
        <v>BEPRO, Jiří Bednář</v>
      </c>
      <c r="K88" s="42"/>
      <c r="L88" s="150"/>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49"/>
      <c r="J89" s="42"/>
      <c r="K89" s="42"/>
      <c r="L89" s="150"/>
      <c r="S89" s="40"/>
      <c r="T89" s="40"/>
      <c r="U89" s="40"/>
      <c r="V89" s="40"/>
      <c r="W89" s="40"/>
      <c r="X89" s="40"/>
      <c r="Y89" s="40"/>
      <c r="Z89" s="40"/>
      <c r="AA89" s="40"/>
      <c r="AB89" s="40"/>
      <c r="AC89" s="40"/>
      <c r="AD89" s="40"/>
      <c r="AE89" s="40"/>
    </row>
    <row r="90" spans="1:31" s="11" customFormat="1" ht="29.25" customHeight="1">
      <c r="A90" s="201"/>
      <c r="B90" s="202"/>
      <c r="C90" s="203" t="s">
        <v>180</v>
      </c>
      <c r="D90" s="204" t="s">
        <v>61</v>
      </c>
      <c r="E90" s="204" t="s">
        <v>57</v>
      </c>
      <c r="F90" s="204" t="s">
        <v>58</v>
      </c>
      <c r="G90" s="204" t="s">
        <v>181</v>
      </c>
      <c r="H90" s="204" t="s">
        <v>182</v>
      </c>
      <c r="I90" s="205" t="s">
        <v>183</v>
      </c>
      <c r="J90" s="204" t="s">
        <v>170</v>
      </c>
      <c r="K90" s="206" t="s">
        <v>184</v>
      </c>
      <c r="L90" s="207"/>
      <c r="M90" s="94" t="s">
        <v>21</v>
      </c>
      <c r="N90" s="95" t="s">
        <v>46</v>
      </c>
      <c r="O90" s="95" t="s">
        <v>185</v>
      </c>
      <c r="P90" s="95" t="s">
        <v>186</v>
      </c>
      <c r="Q90" s="95" t="s">
        <v>187</v>
      </c>
      <c r="R90" s="95" t="s">
        <v>188</v>
      </c>
      <c r="S90" s="95" t="s">
        <v>189</v>
      </c>
      <c r="T90" s="96" t="s">
        <v>190</v>
      </c>
      <c r="U90" s="201"/>
      <c r="V90" s="201"/>
      <c r="W90" s="201"/>
      <c r="X90" s="201"/>
      <c r="Y90" s="201"/>
      <c r="Z90" s="201"/>
      <c r="AA90" s="201"/>
      <c r="AB90" s="201"/>
      <c r="AC90" s="201"/>
      <c r="AD90" s="201"/>
      <c r="AE90" s="201"/>
    </row>
    <row r="91" spans="1:63" s="2" customFormat="1" ht="22.8" customHeight="1">
      <c r="A91" s="40"/>
      <c r="B91" s="41"/>
      <c r="C91" s="101" t="s">
        <v>191</v>
      </c>
      <c r="D91" s="42"/>
      <c r="E91" s="42"/>
      <c r="F91" s="42"/>
      <c r="G91" s="42"/>
      <c r="H91" s="42"/>
      <c r="I91" s="149"/>
      <c r="J91" s="208">
        <f>BK91</f>
        <v>0</v>
      </c>
      <c r="K91" s="42"/>
      <c r="L91" s="46"/>
      <c r="M91" s="97"/>
      <c r="N91" s="209"/>
      <c r="O91" s="98"/>
      <c r="P91" s="210">
        <f>P92</f>
        <v>0</v>
      </c>
      <c r="Q91" s="98"/>
      <c r="R91" s="210">
        <f>R92</f>
        <v>26.530356499999996</v>
      </c>
      <c r="S91" s="98"/>
      <c r="T91" s="211">
        <f>T92</f>
        <v>10.542</v>
      </c>
      <c r="U91" s="40"/>
      <c r="V91" s="40"/>
      <c r="W91" s="40"/>
      <c r="X91" s="40"/>
      <c r="Y91" s="40"/>
      <c r="Z91" s="40"/>
      <c r="AA91" s="40"/>
      <c r="AB91" s="40"/>
      <c r="AC91" s="40"/>
      <c r="AD91" s="40"/>
      <c r="AE91" s="40"/>
      <c r="AT91" s="19" t="s">
        <v>75</v>
      </c>
      <c r="AU91" s="19" t="s">
        <v>171</v>
      </c>
      <c r="BK91" s="212">
        <f>BK92</f>
        <v>0</v>
      </c>
    </row>
    <row r="92" spans="1:63" s="12" customFormat="1" ht="25.9" customHeight="1">
      <c r="A92" s="12"/>
      <c r="B92" s="213"/>
      <c r="C92" s="214"/>
      <c r="D92" s="215" t="s">
        <v>75</v>
      </c>
      <c r="E92" s="216" t="s">
        <v>192</v>
      </c>
      <c r="F92" s="216" t="s">
        <v>193</v>
      </c>
      <c r="G92" s="214"/>
      <c r="H92" s="214"/>
      <c r="I92" s="217"/>
      <c r="J92" s="218">
        <f>BK92</f>
        <v>0</v>
      </c>
      <c r="K92" s="214"/>
      <c r="L92" s="219"/>
      <c r="M92" s="220"/>
      <c r="N92" s="221"/>
      <c r="O92" s="221"/>
      <c r="P92" s="222">
        <f>P93+P119+P134+P139+P149</f>
        <v>0</v>
      </c>
      <c r="Q92" s="221"/>
      <c r="R92" s="222">
        <f>R93+R119+R134+R139+R149</f>
        <v>26.530356499999996</v>
      </c>
      <c r="S92" s="221"/>
      <c r="T92" s="223">
        <f>T93+T119+T134+T139+T149</f>
        <v>10.542</v>
      </c>
      <c r="U92" s="12"/>
      <c r="V92" s="12"/>
      <c r="W92" s="12"/>
      <c r="X92" s="12"/>
      <c r="Y92" s="12"/>
      <c r="Z92" s="12"/>
      <c r="AA92" s="12"/>
      <c r="AB92" s="12"/>
      <c r="AC92" s="12"/>
      <c r="AD92" s="12"/>
      <c r="AE92" s="12"/>
      <c r="AR92" s="224" t="s">
        <v>84</v>
      </c>
      <c r="AT92" s="225" t="s">
        <v>75</v>
      </c>
      <c r="AU92" s="225" t="s">
        <v>76</v>
      </c>
      <c r="AY92" s="224" t="s">
        <v>194</v>
      </c>
      <c r="BK92" s="226">
        <f>BK93+BK119+BK134+BK139+BK149</f>
        <v>0</v>
      </c>
    </row>
    <row r="93" spans="1:63" s="12" customFormat="1" ht="22.8" customHeight="1">
      <c r="A93" s="12"/>
      <c r="B93" s="213"/>
      <c r="C93" s="214"/>
      <c r="D93" s="215" t="s">
        <v>75</v>
      </c>
      <c r="E93" s="227" t="s">
        <v>84</v>
      </c>
      <c r="F93" s="227" t="s">
        <v>307</v>
      </c>
      <c r="G93" s="214"/>
      <c r="H93" s="214"/>
      <c r="I93" s="217"/>
      <c r="J93" s="228">
        <f>BK93</f>
        <v>0</v>
      </c>
      <c r="K93" s="214"/>
      <c r="L93" s="219"/>
      <c r="M93" s="220"/>
      <c r="N93" s="221"/>
      <c r="O93" s="221"/>
      <c r="P93" s="222">
        <f>SUM(P94:P118)</f>
        <v>0</v>
      </c>
      <c r="Q93" s="221"/>
      <c r="R93" s="222">
        <f>SUM(R94:R118)</f>
        <v>0.0008359999999999999</v>
      </c>
      <c r="S93" s="221"/>
      <c r="T93" s="223">
        <f>SUM(T94:T118)</f>
        <v>10.542</v>
      </c>
      <c r="U93" s="12"/>
      <c r="V93" s="12"/>
      <c r="W93" s="12"/>
      <c r="X93" s="12"/>
      <c r="Y93" s="12"/>
      <c r="Z93" s="12"/>
      <c r="AA93" s="12"/>
      <c r="AB93" s="12"/>
      <c r="AC93" s="12"/>
      <c r="AD93" s="12"/>
      <c r="AE93" s="12"/>
      <c r="AR93" s="224" t="s">
        <v>84</v>
      </c>
      <c r="AT93" s="225" t="s">
        <v>75</v>
      </c>
      <c r="AU93" s="225" t="s">
        <v>84</v>
      </c>
      <c r="AY93" s="224" t="s">
        <v>194</v>
      </c>
      <c r="BK93" s="226">
        <f>SUM(BK94:BK118)</f>
        <v>0</v>
      </c>
    </row>
    <row r="94" spans="1:65" s="2" customFormat="1" ht="16.5" customHeight="1">
      <c r="A94" s="40"/>
      <c r="B94" s="41"/>
      <c r="C94" s="229" t="s">
        <v>84</v>
      </c>
      <c r="D94" s="229" t="s">
        <v>197</v>
      </c>
      <c r="E94" s="230" t="s">
        <v>1984</v>
      </c>
      <c r="F94" s="231" t="s">
        <v>1985</v>
      </c>
      <c r="G94" s="232" t="s">
        <v>354</v>
      </c>
      <c r="H94" s="233">
        <v>26.005</v>
      </c>
      <c r="I94" s="234"/>
      <c r="J94" s="235">
        <f>ROUND(I94*H94,2)</f>
        <v>0</v>
      </c>
      <c r="K94" s="231" t="s">
        <v>201</v>
      </c>
      <c r="L94" s="46"/>
      <c r="M94" s="236" t="s">
        <v>21</v>
      </c>
      <c r="N94" s="237" t="s">
        <v>47</v>
      </c>
      <c r="O94" s="86"/>
      <c r="P94" s="238">
        <f>O94*H94</f>
        <v>0</v>
      </c>
      <c r="Q94" s="238">
        <v>0</v>
      </c>
      <c r="R94" s="238">
        <f>Q94*H94</f>
        <v>0</v>
      </c>
      <c r="S94" s="238">
        <v>0</v>
      </c>
      <c r="T94" s="239">
        <f>S94*H94</f>
        <v>0</v>
      </c>
      <c r="U94" s="40"/>
      <c r="V94" s="40"/>
      <c r="W94" s="40"/>
      <c r="X94" s="40"/>
      <c r="Y94" s="40"/>
      <c r="Z94" s="40"/>
      <c r="AA94" s="40"/>
      <c r="AB94" s="40"/>
      <c r="AC94" s="40"/>
      <c r="AD94" s="40"/>
      <c r="AE94" s="40"/>
      <c r="AR94" s="240" t="s">
        <v>202</v>
      </c>
      <c r="AT94" s="240" t="s">
        <v>197</v>
      </c>
      <c r="AU94" s="240" t="s">
        <v>86</v>
      </c>
      <c r="AY94" s="19" t="s">
        <v>194</v>
      </c>
      <c r="BE94" s="241">
        <f>IF(N94="základní",J94,0)</f>
        <v>0</v>
      </c>
      <c r="BF94" s="241">
        <f>IF(N94="snížená",J94,0)</f>
        <v>0</v>
      </c>
      <c r="BG94" s="241">
        <f>IF(N94="zákl. přenesená",J94,0)</f>
        <v>0</v>
      </c>
      <c r="BH94" s="241">
        <f>IF(N94="sníž. přenesená",J94,0)</f>
        <v>0</v>
      </c>
      <c r="BI94" s="241">
        <f>IF(N94="nulová",J94,0)</f>
        <v>0</v>
      </c>
      <c r="BJ94" s="19" t="s">
        <v>84</v>
      </c>
      <c r="BK94" s="241">
        <f>ROUND(I94*H94,2)</f>
        <v>0</v>
      </c>
      <c r="BL94" s="19" t="s">
        <v>202</v>
      </c>
      <c r="BM94" s="240" t="s">
        <v>1986</v>
      </c>
    </row>
    <row r="95" spans="1:47" s="2" customFormat="1" ht="12">
      <c r="A95" s="40"/>
      <c r="B95" s="41"/>
      <c r="C95" s="42"/>
      <c r="D95" s="242" t="s">
        <v>204</v>
      </c>
      <c r="E95" s="42"/>
      <c r="F95" s="243" t="s">
        <v>1987</v>
      </c>
      <c r="G95" s="42"/>
      <c r="H95" s="42"/>
      <c r="I95" s="149"/>
      <c r="J95" s="42"/>
      <c r="K95" s="42"/>
      <c r="L95" s="46"/>
      <c r="M95" s="244"/>
      <c r="N95" s="245"/>
      <c r="O95" s="86"/>
      <c r="P95" s="86"/>
      <c r="Q95" s="86"/>
      <c r="R95" s="86"/>
      <c r="S95" s="86"/>
      <c r="T95" s="87"/>
      <c r="U95" s="40"/>
      <c r="V95" s="40"/>
      <c r="W95" s="40"/>
      <c r="X95" s="40"/>
      <c r="Y95" s="40"/>
      <c r="Z95" s="40"/>
      <c r="AA95" s="40"/>
      <c r="AB95" s="40"/>
      <c r="AC95" s="40"/>
      <c r="AD95" s="40"/>
      <c r="AE95" s="40"/>
      <c r="AT95" s="19" t="s">
        <v>204</v>
      </c>
      <c r="AU95" s="19" t="s">
        <v>86</v>
      </c>
    </row>
    <row r="96" spans="1:47" s="2" customFormat="1" ht="12">
      <c r="A96" s="40"/>
      <c r="B96" s="41"/>
      <c r="C96" s="42"/>
      <c r="D96" s="242" t="s">
        <v>206</v>
      </c>
      <c r="E96" s="42"/>
      <c r="F96" s="246" t="s">
        <v>1988</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206</v>
      </c>
      <c r="AU96" s="19" t="s">
        <v>86</v>
      </c>
    </row>
    <row r="97" spans="1:51" s="13" customFormat="1" ht="12">
      <c r="A97" s="13"/>
      <c r="B97" s="247"/>
      <c r="C97" s="248"/>
      <c r="D97" s="242" t="s">
        <v>208</v>
      </c>
      <c r="E97" s="249" t="s">
        <v>21</v>
      </c>
      <c r="F97" s="250" t="s">
        <v>1989</v>
      </c>
      <c r="G97" s="248"/>
      <c r="H97" s="251">
        <v>26.005</v>
      </c>
      <c r="I97" s="252"/>
      <c r="J97" s="248"/>
      <c r="K97" s="248"/>
      <c r="L97" s="253"/>
      <c r="M97" s="254"/>
      <c r="N97" s="255"/>
      <c r="O97" s="255"/>
      <c r="P97" s="255"/>
      <c r="Q97" s="255"/>
      <c r="R97" s="255"/>
      <c r="S97" s="255"/>
      <c r="T97" s="256"/>
      <c r="U97" s="13"/>
      <c r="V97" s="13"/>
      <c r="W97" s="13"/>
      <c r="X97" s="13"/>
      <c r="Y97" s="13"/>
      <c r="Z97" s="13"/>
      <c r="AA97" s="13"/>
      <c r="AB97" s="13"/>
      <c r="AC97" s="13"/>
      <c r="AD97" s="13"/>
      <c r="AE97" s="13"/>
      <c r="AT97" s="257" t="s">
        <v>208</v>
      </c>
      <c r="AU97" s="257" t="s">
        <v>86</v>
      </c>
      <c r="AV97" s="13" t="s">
        <v>86</v>
      </c>
      <c r="AW97" s="13" t="s">
        <v>38</v>
      </c>
      <c r="AX97" s="13" t="s">
        <v>76</v>
      </c>
      <c r="AY97" s="257" t="s">
        <v>194</v>
      </c>
    </row>
    <row r="98" spans="1:51" s="14" customFormat="1" ht="12">
      <c r="A98" s="14"/>
      <c r="B98" s="258"/>
      <c r="C98" s="259"/>
      <c r="D98" s="242" t="s">
        <v>208</v>
      </c>
      <c r="E98" s="260" t="s">
        <v>21</v>
      </c>
      <c r="F98" s="261" t="s">
        <v>210</v>
      </c>
      <c r="G98" s="259"/>
      <c r="H98" s="262">
        <v>26.005</v>
      </c>
      <c r="I98" s="263"/>
      <c r="J98" s="259"/>
      <c r="K98" s="259"/>
      <c r="L98" s="264"/>
      <c r="M98" s="265"/>
      <c r="N98" s="266"/>
      <c r="O98" s="266"/>
      <c r="P98" s="266"/>
      <c r="Q98" s="266"/>
      <c r="R98" s="266"/>
      <c r="S98" s="266"/>
      <c r="T98" s="267"/>
      <c r="U98" s="14"/>
      <c r="V98" s="14"/>
      <c r="W98" s="14"/>
      <c r="X98" s="14"/>
      <c r="Y98" s="14"/>
      <c r="Z98" s="14"/>
      <c r="AA98" s="14"/>
      <c r="AB98" s="14"/>
      <c r="AC98" s="14"/>
      <c r="AD98" s="14"/>
      <c r="AE98" s="14"/>
      <c r="AT98" s="268" t="s">
        <v>208</v>
      </c>
      <c r="AU98" s="268" t="s">
        <v>86</v>
      </c>
      <c r="AV98" s="14" t="s">
        <v>202</v>
      </c>
      <c r="AW98" s="14" t="s">
        <v>38</v>
      </c>
      <c r="AX98" s="14" t="s">
        <v>84</v>
      </c>
      <c r="AY98" s="268" t="s">
        <v>194</v>
      </c>
    </row>
    <row r="99" spans="1:65" s="2" customFormat="1" ht="16.5" customHeight="1">
      <c r="A99" s="40"/>
      <c r="B99" s="41"/>
      <c r="C99" s="229" t="s">
        <v>86</v>
      </c>
      <c r="D99" s="229" t="s">
        <v>197</v>
      </c>
      <c r="E99" s="230" t="s">
        <v>1990</v>
      </c>
      <c r="F99" s="231" t="s">
        <v>1991</v>
      </c>
      <c r="G99" s="232" t="s">
        <v>354</v>
      </c>
      <c r="H99" s="233">
        <v>35.14</v>
      </c>
      <c r="I99" s="234"/>
      <c r="J99" s="235">
        <f>ROUND(I99*H99,2)</f>
        <v>0</v>
      </c>
      <c r="K99" s="231" t="s">
        <v>201</v>
      </c>
      <c r="L99" s="46"/>
      <c r="M99" s="236" t="s">
        <v>21</v>
      </c>
      <c r="N99" s="237" t="s">
        <v>47</v>
      </c>
      <c r="O99" s="86"/>
      <c r="P99" s="238">
        <f>O99*H99</f>
        <v>0</v>
      </c>
      <c r="Q99" s="238">
        <v>0</v>
      </c>
      <c r="R99" s="238">
        <f>Q99*H99</f>
        <v>0</v>
      </c>
      <c r="S99" s="238">
        <v>0.3</v>
      </c>
      <c r="T99" s="239">
        <f>S99*H99</f>
        <v>10.542</v>
      </c>
      <c r="U99" s="40"/>
      <c r="V99" s="40"/>
      <c r="W99" s="40"/>
      <c r="X99" s="40"/>
      <c r="Y99" s="40"/>
      <c r="Z99" s="40"/>
      <c r="AA99" s="40"/>
      <c r="AB99" s="40"/>
      <c r="AC99" s="40"/>
      <c r="AD99" s="40"/>
      <c r="AE99" s="40"/>
      <c r="AR99" s="240" t="s">
        <v>202</v>
      </c>
      <c r="AT99" s="240" t="s">
        <v>197</v>
      </c>
      <c r="AU99" s="240" t="s">
        <v>86</v>
      </c>
      <c r="AY99" s="19" t="s">
        <v>194</v>
      </c>
      <c r="BE99" s="241">
        <f>IF(N99="základní",J99,0)</f>
        <v>0</v>
      </c>
      <c r="BF99" s="241">
        <f>IF(N99="snížená",J99,0)</f>
        <v>0</v>
      </c>
      <c r="BG99" s="241">
        <f>IF(N99="zákl. přenesená",J99,0)</f>
        <v>0</v>
      </c>
      <c r="BH99" s="241">
        <f>IF(N99="sníž. přenesená",J99,0)</f>
        <v>0</v>
      </c>
      <c r="BI99" s="241">
        <f>IF(N99="nulová",J99,0)</f>
        <v>0</v>
      </c>
      <c r="BJ99" s="19" t="s">
        <v>84</v>
      </c>
      <c r="BK99" s="241">
        <f>ROUND(I99*H99,2)</f>
        <v>0</v>
      </c>
      <c r="BL99" s="19" t="s">
        <v>202</v>
      </c>
      <c r="BM99" s="240" t="s">
        <v>1992</v>
      </c>
    </row>
    <row r="100" spans="1:47" s="2" customFormat="1" ht="12">
      <c r="A100" s="40"/>
      <c r="B100" s="41"/>
      <c r="C100" s="42"/>
      <c r="D100" s="242" t="s">
        <v>204</v>
      </c>
      <c r="E100" s="42"/>
      <c r="F100" s="243" t="s">
        <v>1993</v>
      </c>
      <c r="G100" s="42"/>
      <c r="H100" s="42"/>
      <c r="I100" s="149"/>
      <c r="J100" s="42"/>
      <c r="K100" s="42"/>
      <c r="L100" s="46"/>
      <c r="M100" s="244"/>
      <c r="N100" s="245"/>
      <c r="O100" s="86"/>
      <c r="P100" s="86"/>
      <c r="Q100" s="86"/>
      <c r="R100" s="86"/>
      <c r="S100" s="86"/>
      <c r="T100" s="87"/>
      <c r="U100" s="40"/>
      <c r="V100" s="40"/>
      <c r="W100" s="40"/>
      <c r="X100" s="40"/>
      <c r="Y100" s="40"/>
      <c r="Z100" s="40"/>
      <c r="AA100" s="40"/>
      <c r="AB100" s="40"/>
      <c r="AC100" s="40"/>
      <c r="AD100" s="40"/>
      <c r="AE100" s="40"/>
      <c r="AT100" s="19" t="s">
        <v>204</v>
      </c>
      <c r="AU100" s="19" t="s">
        <v>86</v>
      </c>
    </row>
    <row r="101" spans="1:47" s="2" customFormat="1" ht="12">
      <c r="A101" s="40"/>
      <c r="B101" s="41"/>
      <c r="C101" s="42"/>
      <c r="D101" s="242" t="s">
        <v>206</v>
      </c>
      <c r="E101" s="42"/>
      <c r="F101" s="246" t="s">
        <v>1898</v>
      </c>
      <c r="G101" s="42"/>
      <c r="H101" s="42"/>
      <c r="I101" s="149"/>
      <c r="J101" s="42"/>
      <c r="K101" s="42"/>
      <c r="L101" s="46"/>
      <c r="M101" s="244"/>
      <c r="N101" s="245"/>
      <c r="O101" s="86"/>
      <c r="P101" s="86"/>
      <c r="Q101" s="86"/>
      <c r="R101" s="86"/>
      <c r="S101" s="86"/>
      <c r="T101" s="87"/>
      <c r="U101" s="40"/>
      <c r="V101" s="40"/>
      <c r="W101" s="40"/>
      <c r="X101" s="40"/>
      <c r="Y101" s="40"/>
      <c r="Z101" s="40"/>
      <c r="AA101" s="40"/>
      <c r="AB101" s="40"/>
      <c r="AC101" s="40"/>
      <c r="AD101" s="40"/>
      <c r="AE101" s="40"/>
      <c r="AT101" s="19" t="s">
        <v>206</v>
      </c>
      <c r="AU101" s="19" t="s">
        <v>86</v>
      </c>
    </row>
    <row r="102" spans="1:51" s="13" customFormat="1" ht="12">
      <c r="A102" s="13"/>
      <c r="B102" s="247"/>
      <c r="C102" s="248"/>
      <c r="D102" s="242" t="s">
        <v>208</v>
      </c>
      <c r="E102" s="249" t="s">
        <v>21</v>
      </c>
      <c r="F102" s="250" t="s">
        <v>1994</v>
      </c>
      <c r="G102" s="248"/>
      <c r="H102" s="251">
        <v>26.005</v>
      </c>
      <c r="I102" s="252"/>
      <c r="J102" s="248"/>
      <c r="K102" s="248"/>
      <c r="L102" s="253"/>
      <c r="M102" s="254"/>
      <c r="N102" s="255"/>
      <c r="O102" s="255"/>
      <c r="P102" s="255"/>
      <c r="Q102" s="255"/>
      <c r="R102" s="255"/>
      <c r="S102" s="255"/>
      <c r="T102" s="256"/>
      <c r="U102" s="13"/>
      <c r="V102" s="13"/>
      <c r="W102" s="13"/>
      <c r="X102" s="13"/>
      <c r="Y102" s="13"/>
      <c r="Z102" s="13"/>
      <c r="AA102" s="13"/>
      <c r="AB102" s="13"/>
      <c r="AC102" s="13"/>
      <c r="AD102" s="13"/>
      <c r="AE102" s="13"/>
      <c r="AT102" s="257" t="s">
        <v>208</v>
      </c>
      <c r="AU102" s="257" t="s">
        <v>86</v>
      </c>
      <c r="AV102" s="13" t="s">
        <v>86</v>
      </c>
      <c r="AW102" s="13" t="s">
        <v>38</v>
      </c>
      <c r="AX102" s="13" t="s">
        <v>76</v>
      </c>
      <c r="AY102" s="257" t="s">
        <v>194</v>
      </c>
    </row>
    <row r="103" spans="1:51" s="13" customFormat="1" ht="12">
      <c r="A103" s="13"/>
      <c r="B103" s="247"/>
      <c r="C103" s="248"/>
      <c r="D103" s="242" t="s">
        <v>208</v>
      </c>
      <c r="E103" s="249" t="s">
        <v>21</v>
      </c>
      <c r="F103" s="250" t="s">
        <v>1995</v>
      </c>
      <c r="G103" s="248"/>
      <c r="H103" s="251">
        <v>9.135</v>
      </c>
      <c r="I103" s="252"/>
      <c r="J103" s="248"/>
      <c r="K103" s="248"/>
      <c r="L103" s="253"/>
      <c r="M103" s="254"/>
      <c r="N103" s="255"/>
      <c r="O103" s="255"/>
      <c r="P103" s="255"/>
      <c r="Q103" s="255"/>
      <c r="R103" s="255"/>
      <c r="S103" s="255"/>
      <c r="T103" s="256"/>
      <c r="U103" s="13"/>
      <c r="V103" s="13"/>
      <c r="W103" s="13"/>
      <c r="X103" s="13"/>
      <c r="Y103" s="13"/>
      <c r="Z103" s="13"/>
      <c r="AA103" s="13"/>
      <c r="AB103" s="13"/>
      <c r="AC103" s="13"/>
      <c r="AD103" s="13"/>
      <c r="AE103" s="13"/>
      <c r="AT103" s="257" t="s">
        <v>208</v>
      </c>
      <c r="AU103" s="257" t="s">
        <v>86</v>
      </c>
      <c r="AV103" s="13" t="s">
        <v>86</v>
      </c>
      <c r="AW103" s="13" t="s">
        <v>38</v>
      </c>
      <c r="AX103" s="13" t="s">
        <v>76</v>
      </c>
      <c r="AY103" s="257" t="s">
        <v>194</v>
      </c>
    </row>
    <row r="104" spans="1:51" s="14" customFormat="1" ht="12">
      <c r="A104" s="14"/>
      <c r="B104" s="258"/>
      <c r="C104" s="259"/>
      <c r="D104" s="242" t="s">
        <v>208</v>
      </c>
      <c r="E104" s="260" t="s">
        <v>21</v>
      </c>
      <c r="F104" s="261" t="s">
        <v>210</v>
      </c>
      <c r="G104" s="259"/>
      <c r="H104" s="262">
        <v>35.14</v>
      </c>
      <c r="I104" s="263"/>
      <c r="J104" s="259"/>
      <c r="K104" s="259"/>
      <c r="L104" s="264"/>
      <c r="M104" s="265"/>
      <c r="N104" s="266"/>
      <c r="O104" s="266"/>
      <c r="P104" s="266"/>
      <c r="Q104" s="266"/>
      <c r="R104" s="266"/>
      <c r="S104" s="266"/>
      <c r="T104" s="267"/>
      <c r="U104" s="14"/>
      <c r="V104" s="14"/>
      <c r="W104" s="14"/>
      <c r="X104" s="14"/>
      <c r="Y104" s="14"/>
      <c r="Z104" s="14"/>
      <c r="AA104" s="14"/>
      <c r="AB104" s="14"/>
      <c r="AC104" s="14"/>
      <c r="AD104" s="14"/>
      <c r="AE104" s="14"/>
      <c r="AT104" s="268" t="s">
        <v>208</v>
      </c>
      <c r="AU104" s="268" t="s">
        <v>86</v>
      </c>
      <c r="AV104" s="14" t="s">
        <v>202</v>
      </c>
      <c r="AW104" s="14" t="s">
        <v>38</v>
      </c>
      <c r="AX104" s="14" t="s">
        <v>84</v>
      </c>
      <c r="AY104" s="268" t="s">
        <v>194</v>
      </c>
    </row>
    <row r="105" spans="1:65" s="2" customFormat="1" ht="16.5" customHeight="1">
      <c r="A105" s="40"/>
      <c r="B105" s="41"/>
      <c r="C105" s="229" t="s">
        <v>97</v>
      </c>
      <c r="D105" s="229" t="s">
        <v>197</v>
      </c>
      <c r="E105" s="230" t="s">
        <v>1996</v>
      </c>
      <c r="F105" s="231" t="s">
        <v>1997</v>
      </c>
      <c r="G105" s="232" t="s">
        <v>200</v>
      </c>
      <c r="H105" s="233">
        <v>6.502</v>
      </c>
      <c r="I105" s="234"/>
      <c r="J105" s="235">
        <f>ROUND(I105*H105,2)</f>
        <v>0</v>
      </c>
      <c r="K105" s="231" t="s">
        <v>201</v>
      </c>
      <c r="L105" s="46"/>
      <c r="M105" s="236" t="s">
        <v>21</v>
      </c>
      <c r="N105" s="237" t="s">
        <v>47</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202</v>
      </c>
      <c r="AT105" s="240" t="s">
        <v>197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202</v>
      </c>
      <c r="BM105" s="240" t="s">
        <v>1998</v>
      </c>
    </row>
    <row r="106" spans="1:47" s="2" customFormat="1" ht="12">
      <c r="A106" s="40"/>
      <c r="B106" s="41"/>
      <c r="C106" s="42"/>
      <c r="D106" s="242" t="s">
        <v>204</v>
      </c>
      <c r="E106" s="42"/>
      <c r="F106" s="243" t="s">
        <v>1999</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47" s="2" customFormat="1" ht="12">
      <c r="A107" s="40"/>
      <c r="B107" s="41"/>
      <c r="C107" s="42"/>
      <c r="D107" s="242" t="s">
        <v>206</v>
      </c>
      <c r="E107" s="42"/>
      <c r="F107" s="246" t="s">
        <v>2000</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206</v>
      </c>
      <c r="AU107" s="19" t="s">
        <v>86</v>
      </c>
    </row>
    <row r="108" spans="1:51" s="13" customFormat="1" ht="12">
      <c r="A108" s="13"/>
      <c r="B108" s="247"/>
      <c r="C108" s="248"/>
      <c r="D108" s="242" t="s">
        <v>208</v>
      </c>
      <c r="E108" s="249" t="s">
        <v>21</v>
      </c>
      <c r="F108" s="250" t="s">
        <v>2001</v>
      </c>
      <c r="G108" s="248"/>
      <c r="H108" s="251">
        <v>3.901</v>
      </c>
      <c r="I108" s="252"/>
      <c r="J108" s="248"/>
      <c r="K108" s="248"/>
      <c r="L108" s="253"/>
      <c r="M108" s="254"/>
      <c r="N108" s="255"/>
      <c r="O108" s="255"/>
      <c r="P108" s="255"/>
      <c r="Q108" s="255"/>
      <c r="R108" s="255"/>
      <c r="S108" s="255"/>
      <c r="T108" s="256"/>
      <c r="U108" s="13"/>
      <c r="V108" s="13"/>
      <c r="W108" s="13"/>
      <c r="X108" s="13"/>
      <c r="Y108" s="13"/>
      <c r="Z108" s="13"/>
      <c r="AA108" s="13"/>
      <c r="AB108" s="13"/>
      <c r="AC108" s="13"/>
      <c r="AD108" s="13"/>
      <c r="AE108" s="13"/>
      <c r="AT108" s="257" t="s">
        <v>208</v>
      </c>
      <c r="AU108" s="257" t="s">
        <v>86</v>
      </c>
      <c r="AV108" s="13" t="s">
        <v>86</v>
      </c>
      <c r="AW108" s="13" t="s">
        <v>38</v>
      </c>
      <c r="AX108" s="13" t="s">
        <v>76</v>
      </c>
      <c r="AY108" s="257" t="s">
        <v>194</v>
      </c>
    </row>
    <row r="109" spans="1:51" s="13" customFormat="1" ht="12">
      <c r="A109" s="13"/>
      <c r="B109" s="247"/>
      <c r="C109" s="248"/>
      <c r="D109" s="242" t="s">
        <v>208</v>
      </c>
      <c r="E109" s="249" t="s">
        <v>21</v>
      </c>
      <c r="F109" s="250" t="s">
        <v>2002</v>
      </c>
      <c r="G109" s="248"/>
      <c r="H109" s="251">
        <v>2.601</v>
      </c>
      <c r="I109" s="252"/>
      <c r="J109" s="248"/>
      <c r="K109" s="248"/>
      <c r="L109" s="253"/>
      <c r="M109" s="254"/>
      <c r="N109" s="255"/>
      <c r="O109" s="255"/>
      <c r="P109" s="255"/>
      <c r="Q109" s="255"/>
      <c r="R109" s="255"/>
      <c r="S109" s="255"/>
      <c r="T109" s="256"/>
      <c r="U109" s="13"/>
      <c r="V109" s="13"/>
      <c r="W109" s="13"/>
      <c r="X109" s="13"/>
      <c r="Y109" s="13"/>
      <c r="Z109" s="13"/>
      <c r="AA109" s="13"/>
      <c r="AB109" s="13"/>
      <c r="AC109" s="13"/>
      <c r="AD109" s="13"/>
      <c r="AE109" s="13"/>
      <c r="AT109" s="257" t="s">
        <v>208</v>
      </c>
      <c r="AU109" s="257" t="s">
        <v>86</v>
      </c>
      <c r="AV109" s="13" t="s">
        <v>86</v>
      </c>
      <c r="AW109" s="13" t="s">
        <v>38</v>
      </c>
      <c r="AX109" s="13" t="s">
        <v>76</v>
      </c>
      <c r="AY109" s="257" t="s">
        <v>194</v>
      </c>
    </row>
    <row r="110" spans="1:51" s="14" customFormat="1" ht="12">
      <c r="A110" s="14"/>
      <c r="B110" s="258"/>
      <c r="C110" s="259"/>
      <c r="D110" s="242" t="s">
        <v>208</v>
      </c>
      <c r="E110" s="260" t="s">
        <v>21</v>
      </c>
      <c r="F110" s="261" t="s">
        <v>210</v>
      </c>
      <c r="G110" s="259"/>
      <c r="H110" s="262">
        <v>6.502</v>
      </c>
      <c r="I110" s="263"/>
      <c r="J110" s="259"/>
      <c r="K110" s="259"/>
      <c r="L110" s="264"/>
      <c r="M110" s="265"/>
      <c r="N110" s="266"/>
      <c r="O110" s="266"/>
      <c r="P110" s="266"/>
      <c r="Q110" s="266"/>
      <c r="R110" s="266"/>
      <c r="S110" s="266"/>
      <c r="T110" s="267"/>
      <c r="U110" s="14"/>
      <c r="V110" s="14"/>
      <c r="W110" s="14"/>
      <c r="X110" s="14"/>
      <c r="Y110" s="14"/>
      <c r="Z110" s="14"/>
      <c r="AA110" s="14"/>
      <c r="AB110" s="14"/>
      <c r="AC110" s="14"/>
      <c r="AD110" s="14"/>
      <c r="AE110" s="14"/>
      <c r="AT110" s="268" t="s">
        <v>208</v>
      </c>
      <c r="AU110" s="268" t="s">
        <v>86</v>
      </c>
      <c r="AV110" s="14" t="s">
        <v>202</v>
      </c>
      <c r="AW110" s="14" t="s">
        <v>38</v>
      </c>
      <c r="AX110" s="14" t="s">
        <v>84</v>
      </c>
      <c r="AY110" s="268" t="s">
        <v>194</v>
      </c>
    </row>
    <row r="111" spans="1:65" s="2" customFormat="1" ht="16.5" customHeight="1">
      <c r="A111" s="40"/>
      <c r="B111" s="41"/>
      <c r="C111" s="229" t="s">
        <v>202</v>
      </c>
      <c r="D111" s="229" t="s">
        <v>197</v>
      </c>
      <c r="E111" s="230" t="s">
        <v>2003</v>
      </c>
      <c r="F111" s="231" t="s">
        <v>2004</v>
      </c>
      <c r="G111" s="232" t="s">
        <v>354</v>
      </c>
      <c r="H111" s="233">
        <v>55.725</v>
      </c>
      <c r="I111" s="234"/>
      <c r="J111" s="235">
        <f>ROUND(I111*H111,2)</f>
        <v>0</v>
      </c>
      <c r="K111" s="231" t="s">
        <v>201</v>
      </c>
      <c r="L111" s="46"/>
      <c r="M111" s="236" t="s">
        <v>21</v>
      </c>
      <c r="N111" s="237" t="s">
        <v>47</v>
      </c>
      <c r="O111" s="86"/>
      <c r="P111" s="238">
        <f>O111*H111</f>
        <v>0</v>
      </c>
      <c r="Q111" s="238">
        <v>0</v>
      </c>
      <c r="R111" s="238">
        <f>Q111*H111</f>
        <v>0</v>
      </c>
      <c r="S111" s="238">
        <v>0</v>
      </c>
      <c r="T111" s="239">
        <f>S111*H111</f>
        <v>0</v>
      </c>
      <c r="U111" s="40"/>
      <c r="V111" s="40"/>
      <c r="W111" s="40"/>
      <c r="X111" s="40"/>
      <c r="Y111" s="40"/>
      <c r="Z111" s="40"/>
      <c r="AA111" s="40"/>
      <c r="AB111" s="40"/>
      <c r="AC111" s="40"/>
      <c r="AD111" s="40"/>
      <c r="AE111" s="40"/>
      <c r="AR111" s="240" t="s">
        <v>202</v>
      </c>
      <c r="AT111" s="240" t="s">
        <v>197</v>
      </c>
      <c r="AU111" s="240" t="s">
        <v>86</v>
      </c>
      <c r="AY111" s="19" t="s">
        <v>194</v>
      </c>
      <c r="BE111" s="241">
        <f>IF(N111="základní",J111,0)</f>
        <v>0</v>
      </c>
      <c r="BF111" s="241">
        <f>IF(N111="snížená",J111,0)</f>
        <v>0</v>
      </c>
      <c r="BG111" s="241">
        <f>IF(N111="zákl. přenesená",J111,0)</f>
        <v>0</v>
      </c>
      <c r="BH111" s="241">
        <f>IF(N111="sníž. přenesená",J111,0)</f>
        <v>0</v>
      </c>
      <c r="BI111" s="241">
        <f>IF(N111="nulová",J111,0)</f>
        <v>0</v>
      </c>
      <c r="BJ111" s="19" t="s">
        <v>84</v>
      </c>
      <c r="BK111" s="241">
        <f>ROUND(I111*H111,2)</f>
        <v>0</v>
      </c>
      <c r="BL111" s="19" t="s">
        <v>202</v>
      </c>
      <c r="BM111" s="240" t="s">
        <v>2005</v>
      </c>
    </row>
    <row r="112" spans="1:47" s="2" customFormat="1" ht="12">
      <c r="A112" s="40"/>
      <c r="B112" s="41"/>
      <c r="C112" s="42"/>
      <c r="D112" s="242" t="s">
        <v>204</v>
      </c>
      <c r="E112" s="42"/>
      <c r="F112" s="243" t="s">
        <v>2006</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204</v>
      </c>
      <c r="AU112" s="19" t="s">
        <v>86</v>
      </c>
    </row>
    <row r="113" spans="1:47" s="2" customFormat="1" ht="12">
      <c r="A113" s="40"/>
      <c r="B113" s="41"/>
      <c r="C113" s="42"/>
      <c r="D113" s="242" t="s">
        <v>206</v>
      </c>
      <c r="E113" s="42"/>
      <c r="F113" s="246" t="s">
        <v>2007</v>
      </c>
      <c r="G113" s="42"/>
      <c r="H113" s="42"/>
      <c r="I113" s="149"/>
      <c r="J113" s="42"/>
      <c r="K113" s="42"/>
      <c r="L113" s="46"/>
      <c r="M113" s="244"/>
      <c r="N113" s="245"/>
      <c r="O113" s="86"/>
      <c r="P113" s="86"/>
      <c r="Q113" s="86"/>
      <c r="R113" s="86"/>
      <c r="S113" s="86"/>
      <c r="T113" s="87"/>
      <c r="U113" s="40"/>
      <c r="V113" s="40"/>
      <c r="W113" s="40"/>
      <c r="X113" s="40"/>
      <c r="Y113" s="40"/>
      <c r="Z113" s="40"/>
      <c r="AA113" s="40"/>
      <c r="AB113" s="40"/>
      <c r="AC113" s="40"/>
      <c r="AD113" s="40"/>
      <c r="AE113" s="40"/>
      <c r="AT113" s="19" t="s">
        <v>206</v>
      </c>
      <c r="AU113" s="19" t="s">
        <v>86</v>
      </c>
    </row>
    <row r="114" spans="1:51" s="13" customFormat="1" ht="12">
      <c r="A114" s="13"/>
      <c r="B114" s="247"/>
      <c r="C114" s="248"/>
      <c r="D114" s="242" t="s">
        <v>208</v>
      </c>
      <c r="E114" s="249" t="s">
        <v>21</v>
      </c>
      <c r="F114" s="250" t="s">
        <v>2008</v>
      </c>
      <c r="G114" s="248"/>
      <c r="H114" s="251">
        <v>55.725</v>
      </c>
      <c r="I114" s="252"/>
      <c r="J114" s="248"/>
      <c r="K114" s="248"/>
      <c r="L114" s="253"/>
      <c r="M114" s="254"/>
      <c r="N114" s="255"/>
      <c r="O114" s="255"/>
      <c r="P114" s="255"/>
      <c r="Q114" s="255"/>
      <c r="R114" s="255"/>
      <c r="S114" s="255"/>
      <c r="T114" s="256"/>
      <c r="U114" s="13"/>
      <c r="V114" s="13"/>
      <c r="W114" s="13"/>
      <c r="X114" s="13"/>
      <c r="Y114" s="13"/>
      <c r="Z114" s="13"/>
      <c r="AA114" s="13"/>
      <c r="AB114" s="13"/>
      <c r="AC114" s="13"/>
      <c r="AD114" s="13"/>
      <c r="AE114" s="13"/>
      <c r="AT114" s="257" t="s">
        <v>208</v>
      </c>
      <c r="AU114" s="257" t="s">
        <v>86</v>
      </c>
      <c r="AV114" s="13" t="s">
        <v>86</v>
      </c>
      <c r="AW114" s="13" t="s">
        <v>38</v>
      </c>
      <c r="AX114" s="13" t="s">
        <v>76</v>
      </c>
      <c r="AY114" s="257" t="s">
        <v>194</v>
      </c>
    </row>
    <row r="115" spans="1:51" s="14" customFormat="1" ht="12">
      <c r="A115" s="14"/>
      <c r="B115" s="258"/>
      <c r="C115" s="259"/>
      <c r="D115" s="242" t="s">
        <v>208</v>
      </c>
      <c r="E115" s="260" t="s">
        <v>21</v>
      </c>
      <c r="F115" s="261" t="s">
        <v>210</v>
      </c>
      <c r="G115" s="259"/>
      <c r="H115" s="262">
        <v>55.725</v>
      </c>
      <c r="I115" s="263"/>
      <c r="J115" s="259"/>
      <c r="K115" s="259"/>
      <c r="L115" s="264"/>
      <c r="M115" s="265"/>
      <c r="N115" s="266"/>
      <c r="O115" s="266"/>
      <c r="P115" s="266"/>
      <c r="Q115" s="266"/>
      <c r="R115" s="266"/>
      <c r="S115" s="266"/>
      <c r="T115" s="267"/>
      <c r="U115" s="14"/>
      <c r="V115" s="14"/>
      <c r="W115" s="14"/>
      <c r="X115" s="14"/>
      <c r="Y115" s="14"/>
      <c r="Z115" s="14"/>
      <c r="AA115" s="14"/>
      <c r="AB115" s="14"/>
      <c r="AC115" s="14"/>
      <c r="AD115" s="14"/>
      <c r="AE115" s="14"/>
      <c r="AT115" s="268" t="s">
        <v>208</v>
      </c>
      <c r="AU115" s="268" t="s">
        <v>86</v>
      </c>
      <c r="AV115" s="14" t="s">
        <v>202</v>
      </c>
      <c r="AW115" s="14" t="s">
        <v>38</v>
      </c>
      <c r="AX115" s="14" t="s">
        <v>84</v>
      </c>
      <c r="AY115" s="268" t="s">
        <v>194</v>
      </c>
    </row>
    <row r="116" spans="1:65" s="2" customFormat="1" ht="16.5" customHeight="1">
      <c r="A116" s="40"/>
      <c r="B116" s="41"/>
      <c r="C116" s="272" t="s">
        <v>231</v>
      </c>
      <c r="D116" s="272" t="s">
        <v>347</v>
      </c>
      <c r="E116" s="273" t="s">
        <v>2009</v>
      </c>
      <c r="F116" s="274" t="s">
        <v>2010</v>
      </c>
      <c r="G116" s="275" t="s">
        <v>1379</v>
      </c>
      <c r="H116" s="276">
        <v>0.836</v>
      </c>
      <c r="I116" s="277"/>
      <c r="J116" s="278">
        <f>ROUND(I116*H116,2)</f>
        <v>0</v>
      </c>
      <c r="K116" s="274" t="s">
        <v>201</v>
      </c>
      <c r="L116" s="279"/>
      <c r="M116" s="280" t="s">
        <v>21</v>
      </c>
      <c r="N116" s="281" t="s">
        <v>47</v>
      </c>
      <c r="O116" s="86"/>
      <c r="P116" s="238">
        <f>O116*H116</f>
        <v>0</v>
      </c>
      <c r="Q116" s="238">
        <v>0.001</v>
      </c>
      <c r="R116" s="238">
        <f>Q116*H116</f>
        <v>0.0008359999999999999</v>
      </c>
      <c r="S116" s="238">
        <v>0</v>
      </c>
      <c r="T116" s="239">
        <f>S116*H116</f>
        <v>0</v>
      </c>
      <c r="U116" s="40"/>
      <c r="V116" s="40"/>
      <c r="W116" s="40"/>
      <c r="X116" s="40"/>
      <c r="Y116" s="40"/>
      <c r="Z116" s="40"/>
      <c r="AA116" s="40"/>
      <c r="AB116" s="40"/>
      <c r="AC116" s="40"/>
      <c r="AD116" s="40"/>
      <c r="AE116" s="40"/>
      <c r="AR116" s="240" t="s">
        <v>253</v>
      </c>
      <c r="AT116" s="240" t="s">
        <v>347</v>
      </c>
      <c r="AU116" s="240" t="s">
        <v>86</v>
      </c>
      <c r="AY116" s="19" t="s">
        <v>194</v>
      </c>
      <c r="BE116" s="241">
        <f>IF(N116="základní",J116,0)</f>
        <v>0</v>
      </c>
      <c r="BF116" s="241">
        <f>IF(N116="snížená",J116,0)</f>
        <v>0</v>
      </c>
      <c r="BG116" s="241">
        <f>IF(N116="zákl. přenesená",J116,0)</f>
        <v>0</v>
      </c>
      <c r="BH116" s="241">
        <f>IF(N116="sníž. přenesená",J116,0)</f>
        <v>0</v>
      </c>
      <c r="BI116" s="241">
        <f>IF(N116="nulová",J116,0)</f>
        <v>0</v>
      </c>
      <c r="BJ116" s="19" t="s">
        <v>84</v>
      </c>
      <c r="BK116" s="241">
        <f>ROUND(I116*H116,2)</f>
        <v>0</v>
      </c>
      <c r="BL116" s="19" t="s">
        <v>202</v>
      </c>
      <c r="BM116" s="240" t="s">
        <v>2011</v>
      </c>
    </row>
    <row r="117" spans="1:47" s="2" customFormat="1" ht="12">
      <c r="A117" s="40"/>
      <c r="B117" s="41"/>
      <c r="C117" s="42"/>
      <c r="D117" s="242" t="s">
        <v>204</v>
      </c>
      <c r="E117" s="42"/>
      <c r="F117" s="243" t="s">
        <v>2010</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204</v>
      </c>
      <c r="AU117" s="19" t="s">
        <v>86</v>
      </c>
    </row>
    <row r="118" spans="1:51" s="13" customFormat="1" ht="12">
      <c r="A118" s="13"/>
      <c r="B118" s="247"/>
      <c r="C118" s="248"/>
      <c r="D118" s="242" t="s">
        <v>208</v>
      </c>
      <c r="E118" s="248"/>
      <c r="F118" s="250" t="s">
        <v>2012</v>
      </c>
      <c r="G118" s="248"/>
      <c r="H118" s="251">
        <v>0.836</v>
      </c>
      <c r="I118" s="252"/>
      <c r="J118" s="248"/>
      <c r="K118" s="248"/>
      <c r="L118" s="253"/>
      <c r="M118" s="254"/>
      <c r="N118" s="255"/>
      <c r="O118" s="255"/>
      <c r="P118" s="255"/>
      <c r="Q118" s="255"/>
      <c r="R118" s="255"/>
      <c r="S118" s="255"/>
      <c r="T118" s="256"/>
      <c r="U118" s="13"/>
      <c r="V118" s="13"/>
      <c r="W118" s="13"/>
      <c r="X118" s="13"/>
      <c r="Y118" s="13"/>
      <c r="Z118" s="13"/>
      <c r="AA118" s="13"/>
      <c r="AB118" s="13"/>
      <c r="AC118" s="13"/>
      <c r="AD118" s="13"/>
      <c r="AE118" s="13"/>
      <c r="AT118" s="257" t="s">
        <v>208</v>
      </c>
      <c r="AU118" s="257" t="s">
        <v>86</v>
      </c>
      <c r="AV118" s="13" t="s">
        <v>86</v>
      </c>
      <c r="AW118" s="13" t="s">
        <v>4</v>
      </c>
      <c r="AX118" s="13" t="s">
        <v>84</v>
      </c>
      <c r="AY118" s="257" t="s">
        <v>194</v>
      </c>
    </row>
    <row r="119" spans="1:63" s="12" customFormat="1" ht="22.8" customHeight="1">
      <c r="A119" s="12"/>
      <c r="B119" s="213"/>
      <c r="C119" s="214"/>
      <c r="D119" s="215" t="s">
        <v>75</v>
      </c>
      <c r="E119" s="227" t="s">
        <v>231</v>
      </c>
      <c r="F119" s="227" t="s">
        <v>1927</v>
      </c>
      <c r="G119" s="214"/>
      <c r="H119" s="214"/>
      <c r="I119" s="217"/>
      <c r="J119" s="228">
        <f>BK119</f>
        <v>0</v>
      </c>
      <c r="K119" s="214"/>
      <c r="L119" s="219"/>
      <c r="M119" s="220"/>
      <c r="N119" s="221"/>
      <c r="O119" s="221"/>
      <c r="P119" s="222">
        <f>SUM(P120:P133)</f>
        <v>0</v>
      </c>
      <c r="Q119" s="221"/>
      <c r="R119" s="222">
        <f>SUM(R120:R133)</f>
        <v>17.675387999999998</v>
      </c>
      <c r="S119" s="221"/>
      <c r="T119" s="223">
        <f>SUM(T120:T133)</f>
        <v>0</v>
      </c>
      <c r="U119" s="12"/>
      <c r="V119" s="12"/>
      <c r="W119" s="12"/>
      <c r="X119" s="12"/>
      <c r="Y119" s="12"/>
      <c r="Z119" s="12"/>
      <c r="AA119" s="12"/>
      <c r="AB119" s="12"/>
      <c r="AC119" s="12"/>
      <c r="AD119" s="12"/>
      <c r="AE119" s="12"/>
      <c r="AR119" s="224" t="s">
        <v>84</v>
      </c>
      <c r="AT119" s="225" t="s">
        <v>75</v>
      </c>
      <c r="AU119" s="225" t="s">
        <v>84</v>
      </c>
      <c r="AY119" s="224" t="s">
        <v>194</v>
      </c>
      <c r="BK119" s="226">
        <f>SUM(BK120:BK133)</f>
        <v>0</v>
      </c>
    </row>
    <row r="120" spans="1:65" s="2" customFormat="1" ht="16.5" customHeight="1">
      <c r="A120" s="40"/>
      <c r="B120" s="41"/>
      <c r="C120" s="229" t="s">
        <v>241</v>
      </c>
      <c r="D120" s="229" t="s">
        <v>197</v>
      </c>
      <c r="E120" s="230" t="s">
        <v>2013</v>
      </c>
      <c r="F120" s="231" t="s">
        <v>2014</v>
      </c>
      <c r="G120" s="232" t="s">
        <v>354</v>
      </c>
      <c r="H120" s="233">
        <v>35.14</v>
      </c>
      <c r="I120" s="234"/>
      <c r="J120" s="235">
        <f>ROUND(I120*H120,2)</f>
        <v>0</v>
      </c>
      <c r="K120" s="231" t="s">
        <v>201</v>
      </c>
      <c r="L120" s="46"/>
      <c r="M120" s="236" t="s">
        <v>21</v>
      </c>
      <c r="N120" s="237" t="s">
        <v>47</v>
      </c>
      <c r="O120" s="86"/>
      <c r="P120" s="238">
        <f>O120*H120</f>
        <v>0</v>
      </c>
      <c r="Q120" s="238">
        <v>0.345</v>
      </c>
      <c r="R120" s="238">
        <f>Q120*H120</f>
        <v>12.123299999999999</v>
      </c>
      <c r="S120" s="238">
        <v>0</v>
      </c>
      <c r="T120" s="239">
        <f>S120*H120</f>
        <v>0</v>
      </c>
      <c r="U120" s="40"/>
      <c r="V120" s="40"/>
      <c r="W120" s="40"/>
      <c r="X120" s="40"/>
      <c r="Y120" s="40"/>
      <c r="Z120" s="40"/>
      <c r="AA120" s="40"/>
      <c r="AB120" s="40"/>
      <c r="AC120" s="40"/>
      <c r="AD120" s="40"/>
      <c r="AE120" s="40"/>
      <c r="AR120" s="240" t="s">
        <v>202</v>
      </c>
      <c r="AT120" s="240" t="s">
        <v>197</v>
      </c>
      <c r="AU120" s="240" t="s">
        <v>86</v>
      </c>
      <c r="AY120" s="19" t="s">
        <v>194</v>
      </c>
      <c r="BE120" s="241">
        <f>IF(N120="základní",J120,0)</f>
        <v>0</v>
      </c>
      <c r="BF120" s="241">
        <f>IF(N120="snížená",J120,0)</f>
        <v>0</v>
      </c>
      <c r="BG120" s="241">
        <f>IF(N120="zákl. přenesená",J120,0)</f>
        <v>0</v>
      </c>
      <c r="BH120" s="241">
        <f>IF(N120="sníž. přenesená",J120,0)</f>
        <v>0</v>
      </c>
      <c r="BI120" s="241">
        <f>IF(N120="nulová",J120,0)</f>
        <v>0</v>
      </c>
      <c r="BJ120" s="19" t="s">
        <v>84</v>
      </c>
      <c r="BK120" s="241">
        <f>ROUND(I120*H120,2)</f>
        <v>0</v>
      </c>
      <c r="BL120" s="19" t="s">
        <v>202</v>
      </c>
      <c r="BM120" s="240" t="s">
        <v>2015</v>
      </c>
    </row>
    <row r="121" spans="1:47" s="2" customFormat="1" ht="12">
      <c r="A121" s="40"/>
      <c r="B121" s="41"/>
      <c r="C121" s="42"/>
      <c r="D121" s="242" t="s">
        <v>204</v>
      </c>
      <c r="E121" s="42"/>
      <c r="F121" s="243" t="s">
        <v>2016</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204</v>
      </c>
      <c r="AU121" s="19" t="s">
        <v>86</v>
      </c>
    </row>
    <row r="122" spans="1:51" s="13" customFormat="1" ht="12">
      <c r="A122" s="13"/>
      <c r="B122" s="247"/>
      <c r="C122" s="248"/>
      <c r="D122" s="242" t="s">
        <v>208</v>
      </c>
      <c r="E122" s="249" t="s">
        <v>21</v>
      </c>
      <c r="F122" s="250" t="s">
        <v>1994</v>
      </c>
      <c r="G122" s="248"/>
      <c r="H122" s="251">
        <v>26.005</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3" customFormat="1" ht="12">
      <c r="A123" s="13"/>
      <c r="B123" s="247"/>
      <c r="C123" s="248"/>
      <c r="D123" s="242" t="s">
        <v>208</v>
      </c>
      <c r="E123" s="249" t="s">
        <v>21</v>
      </c>
      <c r="F123" s="250" t="s">
        <v>1995</v>
      </c>
      <c r="G123" s="248"/>
      <c r="H123" s="251">
        <v>9.135</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4" customFormat="1" ht="12">
      <c r="A124" s="14"/>
      <c r="B124" s="258"/>
      <c r="C124" s="259"/>
      <c r="D124" s="242" t="s">
        <v>208</v>
      </c>
      <c r="E124" s="260" t="s">
        <v>21</v>
      </c>
      <c r="F124" s="261" t="s">
        <v>210</v>
      </c>
      <c r="G124" s="259"/>
      <c r="H124" s="262">
        <v>35.14</v>
      </c>
      <c r="I124" s="263"/>
      <c r="J124" s="259"/>
      <c r="K124" s="259"/>
      <c r="L124" s="264"/>
      <c r="M124" s="265"/>
      <c r="N124" s="266"/>
      <c r="O124" s="266"/>
      <c r="P124" s="266"/>
      <c r="Q124" s="266"/>
      <c r="R124" s="266"/>
      <c r="S124" s="266"/>
      <c r="T124" s="267"/>
      <c r="U124" s="14"/>
      <c r="V124" s="14"/>
      <c r="W124" s="14"/>
      <c r="X124" s="14"/>
      <c r="Y124" s="14"/>
      <c r="Z124" s="14"/>
      <c r="AA124" s="14"/>
      <c r="AB124" s="14"/>
      <c r="AC124" s="14"/>
      <c r="AD124" s="14"/>
      <c r="AE124" s="14"/>
      <c r="AT124" s="268" t="s">
        <v>208</v>
      </c>
      <c r="AU124" s="268" t="s">
        <v>86</v>
      </c>
      <c r="AV124" s="14" t="s">
        <v>202</v>
      </c>
      <c r="AW124" s="14" t="s">
        <v>38</v>
      </c>
      <c r="AX124" s="14" t="s">
        <v>84</v>
      </c>
      <c r="AY124" s="268" t="s">
        <v>194</v>
      </c>
    </row>
    <row r="125" spans="1:65" s="2" customFormat="1" ht="16.5" customHeight="1">
      <c r="A125" s="40"/>
      <c r="B125" s="41"/>
      <c r="C125" s="229" t="s">
        <v>248</v>
      </c>
      <c r="D125" s="229" t="s">
        <v>197</v>
      </c>
      <c r="E125" s="230" t="s">
        <v>2017</v>
      </c>
      <c r="F125" s="231" t="s">
        <v>2018</v>
      </c>
      <c r="G125" s="232" t="s">
        <v>354</v>
      </c>
      <c r="H125" s="233">
        <v>24.63</v>
      </c>
      <c r="I125" s="234"/>
      <c r="J125" s="235">
        <f>ROUND(I125*H125,2)</f>
        <v>0</v>
      </c>
      <c r="K125" s="231" t="s">
        <v>201</v>
      </c>
      <c r="L125" s="46"/>
      <c r="M125" s="236" t="s">
        <v>21</v>
      </c>
      <c r="N125" s="237" t="s">
        <v>47</v>
      </c>
      <c r="O125" s="86"/>
      <c r="P125" s="238">
        <f>O125*H125</f>
        <v>0</v>
      </c>
      <c r="Q125" s="238">
        <v>0.0888</v>
      </c>
      <c r="R125" s="238">
        <f>Q125*H125</f>
        <v>2.187144</v>
      </c>
      <c r="S125" s="238">
        <v>0</v>
      </c>
      <c r="T125" s="239">
        <f>S125*H125</f>
        <v>0</v>
      </c>
      <c r="U125" s="40"/>
      <c r="V125" s="40"/>
      <c r="W125" s="40"/>
      <c r="X125" s="40"/>
      <c r="Y125" s="40"/>
      <c r="Z125" s="40"/>
      <c r="AA125" s="40"/>
      <c r="AB125" s="40"/>
      <c r="AC125" s="40"/>
      <c r="AD125" s="40"/>
      <c r="AE125" s="40"/>
      <c r="AR125" s="240" t="s">
        <v>202</v>
      </c>
      <c r="AT125" s="240" t="s">
        <v>197</v>
      </c>
      <c r="AU125" s="240" t="s">
        <v>86</v>
      </c>
      <c r="AY125" s="19" t="s">
        <v>194</v>
      </c>
      <c r="BE125" s="241">
        <f>IF(N125="základní",J125,0)</f>
        <v>0</v>
      </c>
      <c r="BF125" s="241">
        <f>IF(N125="snížená",J125,0)</f>
        <v>0</v>
      </c>
      <c r="BG125" s="241">
        <f>IF(N125="zákl. přenesená",J125,0)</f>
        <v>0</v>
      </c>
      <c r="BH125" s="241">
        <f>IF(N125="sníž. přenesená",J125,0)</f>
        <v>0</v>
      </c>
      <c r="BI125" s="241">
        <f>IF(N125="nulová",J125,0)</f>
        <v>0</v>
      </c>
      <c r="BJ125" s="19" t="s">
        <v>84</v>
      </c>
      <c r="BK125" s="241">
        <f>ROUND(I125*H125,2)</f>
        <v>0</v>
      </c>
      <c r="BL125" s="19" t="s">
        <v>202</v>
      </c>
      <c r="BM125" s="240" t="s">
        <v>2019</v>
      </c>
    </row>
    <row r="126" spans="1:47" s="2" customFormat="1" ht="12">
      <c r="A126" s="40"/>
      <c r="B126" s="41"/>
      <c r="C126" s="42"/>
      <c r="D126" s="242" t="s">
        <v>204</v>
      </c>
      <c r="E126" s="42"/>
      <c r="F126" s="243" t="s">
        <v>2020</v>
      </c>
      <c r="G126" s="42"/>
      <c r="H126" s="42"/>
      <c r="I126" s="149"/>
      <c r="J126" s="42"/>
      <c r="K126" s="42"/>
      <c r="L126" s="46"/>
      <c r="M126" s="244"/>
      <c r="N126" s="245"/>
      <c r="O126" s="86"/>
      <c r="P126" s="86"/>
      <c r="Q126" s="86"/>
      <c r="R126" s="86"/>
      <c r="S126" s="86"/>
      <c r="T126" s="87"/>
      <c r="U126" s="40"/>
      <c r="V126" s="40"/>
      <c r="W126" s="40"/>
      <c r="X126" s="40"/>
      <c r="Y126" s="40"/>
      <c r="Z126" s="40"/>
      <c r="AA126" s="40"/>
      <c r="AB126" s="40"/>
      <c r="AC126" s="40"/>
      <c r="AD126" s="40"/>
      <c r="AE126" s="40"/>
      <c r="AT126" s="19" t="s">
        <v>204</v>
      </c>
      <c r="AU126" s="19" t="s">
        <v>86</v>
      </c>
    </row>
    <row r="127" spans="1:47" s="2" customFormat="1" ht="12">
      <c r="A127" s="40"/>
      <c r="B127" s="41"/>
      <c r="C127" s="42"/>
      <c r="D127" s="242" t="s">
        <v>206</v>
      </c>
      <c r="E127" s="42"/>
      <c r="F127" s="246" t="s">
        <v>2021</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206</v>
      </c>
      <c r="AU127" s="19" t="s">
        <v>86</v>
      </c>
    </row>
    <row r="128" spans="1:51" s="13" customFormat="1" ht="12">
      <c r="A128" s="13"/>
      <c r="B128" s="247"/>
      <c r="C128" s="248"/>
      <c r="D128" s="242" t="s">
        <v>208</v>
      </c>
      <c r="E128" s="249" t="s">
        <v>21</v>
      </c>
      <c r="F128" s="250" t="s">
        <v>2022</v>
      </c>
      <c r="G128" s="248"/>
      <c r="H128" s="251">
        <v>18.23</v>
      </c>
      <c r="I128" s="252"/>
      <c r="J128" s="248"/>
      <c r="K128" s="248"/>
      <c r="L128" s="253"/>
      <c r="M128" s="254"/>
      <c r="N128" s="255"/>
      <c r="O128" s="255"/>
      <c r="P128" s="255"/>
      <c r="Q128" s="255"/>
      <c r="R128" s="255"/>
      <c r="S128" s="255"/>
      <c r="T128" s="256"/>
      <c r="U128" s="13"/>
      <c r="V128" s="13"/>
      <c r="W128" s="13"/>
      <c r="X128" s="13"/>
      <c r="Y128" s="13"/>
      <c r="Z128" s="13"/>
      <c r="AA128" s="13"/>
      <c r="AB128" s="13"/>
      <c r="AC128" s="13"/>
      <c r="AD128" s="13"/>
      <c r="AE128" s="13"/>
      <c r="AT128" s="257" t="s">
        <v>208</v>
      </c>
      <c r="AU128" s="257" t="s">
        <v>86</v>
      </c>
      <c r="AV128" s="13" t="s">
        <v>86</v>
      </c>
      <c r="AW128" s="13" t="s">
        <v>38</v>
      </c>
      <c r="AX128" s="13" t="s">
        <v>76</v>
      </c>
      <c r="AY128" s="257" t="s">
        <v>194</v>
      </c>
    </row>
    <row r="129" spans="1:51" s="13" customFormat="1" ht="12">
      <c r="A129" s="13"/>
      <c r="B129" s="247"/>
      <c r="C129" s="248"/>
      <c r="D129" s="242" t="s">
        <v>208</v>
      </c>
      <c r="E129" s="249" t="s">
        <v>21</v>
      </c>
      <c r="F129" s="250" t="s">
        <v>2023</v>
      </c>
      <c r="G129" s="248"/>
      <c r="H129" s="251">
        <v>6.4</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208</v>
      </c>
      <c r="AU129" s="257" t="s">
        <v>86</v>
      </c>
      <c r="AV129" s="13" t="s">
        <v>86</v>
      </c>
      <c r="AW129" s="13" t="s">
        <v>38</v>
      </c>
      <c r="AX129" s="13" t="s">
        <v>76</v>
      </c>
      <c r="AY129" s="257" t="s">
        <v>194</v>
      </c>
    </row>
    <row r="130" spans="1:51" s="14" customFormat="1" ht="12">
      <c r="A130" s="14"/>
      <c r="B130" s="258"/>
      <c r="C130" s="259"/>
      <c r="D130" s="242" t="s">
        <v>208</v>
      </c>
      <c r="E130" s="260" t="s">
        <v>21</v>
      </c>
      <c r="F130" s="261" t="s">
        <v>210</v>
      </c>
      <c r="G130" s="259"/>
      <c r="H130" s="262">
        <v>24.63</v>
      </c>
      <c r="I130" s="263"/>
      <c r="J130" s="259"/>
      <c r="K130" s="259"/>
      <c r="L130" s="264"/>
      <c r="M130" s="265"/>
      <c r="N130" s="266"/>
      <c r="O130" s="266"/>
      <c r="P130" s="266"/>
      <c r="Q130" s="266"/>
      <c r="R130" s="266"/>
      <c r="S130" s="266"/>
      <c r="T130" s="267"/>
      <c r="U130" s="14"/>
      <c r="V130" s="14"/>
      <c r="W130" s="14"/>
      <c r="X130" s="14"/>
      <c r="Y130" s="14"/>
      <c r="Z130" s="14"/>
      <c r="AA130" s="14"/>
      <c r="AB130" s="14"/>
      <c r="AC130" s="14"/>
      <c r="AD130" s="14"/>
      <c r="AE130" s="14"/>
      <c r="AT130" s="268" t="s">
        <v>208</v>
      </c>
      <c r="AU130" s="268" t="s">
        <v>86</v>
      </c>
      <c r="AV130" s="14" t="s">
        <v>202</v>
      </c>
      <c r="AW130" s="14" t="s">
        <v>38</v>
      </c>
      <c r="AX130" s="14" t="s">
        <v>84</v>
      </c>
      <c r="AY130" s="268" t="s">
        <v>194</v>
      </c>
    </row>
    <row r="131" spans="1:65" s="2" customFormat="1" ht="16.5" customHeight="1">
      <c r="A131" s="40"/>
      <c r="B131" s="41"/>
      <c r="C131" s="272" t="s">
        <v>253</v>
      </c>
      <c r="D131" s="272" t="s">
        <v>347</v>
      </c>
      <c r="E131" s="273" t="s">
        <v>2024</v>
      </c>
      <c r="F131" s="274" t="s">
        <v>2025</v>
      </c>
      <c r="G131" s="275" t="s">
        <v>354</v>
      </c>
      <c r="H131" s="276">
        <v>25.492</v>
      </c>
      <c r="I131" s="277"/>
      <c r="J131" s="278">
        <f>ROUND(I131*H131,2)</f>
        <v>0</v>
      </c>
      <c r="K131" s="274" t="s">
        <v>201</v>
      </c>
      <c r="L131" s="279"/>
      <c r="M131" s="280" t="s">
        <v>21</v>
      </c>
      <c r="N131" s="281" t="s">
        <v>47</v>
      </c>
      <c r="O131" s="86"/>
      <c r="P131" s="238">
        <f>O131*H131</f>
        <v>0</v>
      </c>
      <c r="Q131" s="238">
        <v>0.132</v>
      </c>
      <c r="R131" s="238">
        <f>Q131*H131</f>
        <v>3.3649440000000004</v>
      </c>
      <c r="S131" s="238">
        <v>0</v>
      </c>
      <c r="T131" s="239">
        <f>S131*H131</f>
        <v>0</v>
      </c>
      <c r="U131" s="40"/>
      <c r="V131" s="40"/>
      <c r="W131" s="40"/>
      <c r="X131" s="40"/>
      <c r="Y131" s="40"/>
      <c r="Z131" s="40"/>
      <c r="AA131" s="40"/>
      <c r="AB131" s="40"/>
      <c r="AC131" s="40"/>
      <c r="AD131" s="40"/>
      <c r="AE131" s="40"/>
      <c r="AR131" s="240" t="s">
        <v>253</v>
      </c>
      <c r="AT131" s="240" t="s">
        <v>347</v>
      </c>
      <c r="AU131" s="240" t="s">
        <v>86</v>
      </c>
      <c r="AY131" s="19" t="s">
        <v>194</v>
      </c>
      <c r="BE131" s="241">
        <f>IF(N131="základní",J131,0)</f>
        <v>0</v>
      </c>
      <c r="BF131" s="241">
        <f>IF(N131="snížená",J131,0)</f>
        <v>0</v>
      </c>
      <c r="BG131" s="241">
        <f>IF(N131="zákl. přenesená",J131,0)</f>
        <v>0</v>
      </c>
      <c r="BH131" s="241">
        <f>IF(N131="sníž. přenesená",J131,0)</f>
        <v>0</v>
      </c>
      <c r="BI131" s="241">
        <f>IF(N131="nulová",J131,0)</f>
        <v>0</v>
      </c>
      <c r="BJ131" s="19" t="s">
        <v>84</v>
      </c>
      <c r="BK131" s="241">
        <f>ROUND(I131*H131,2)</f>
        <v>0</v>
      </c>
      <c r="BL131" s="19" t="s">
        <v>202</v>
      </c>
      <c r="BM131" s="240" t="s">
        <v>2026</v>
      </c>
    </row>
    <row r="132" spans="1:47" s="2" customFormat="1" ht="12">
      <c r="A132" s="40"/>
      <c r="B132" s="41"/>
      <c r="C132" s="42"/>
      <c r="D132" s="242" t="s">
        <v>204</v>
      </c>
      <c r="E132" s="42"/>
      <c r="F132" s="243" t="s">
        <v>2025</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204</v>
      </c>
      <c r="AU132" s="19" t="s">
        <v>86</v>
      </c>
    </row>
    <row r="133" spans="1:51" s="13" customFormat="1" ht="12">
      <c r="A133" s="13"/>
      <c r="B133" s="247"/>
      <c r="C133" s="248"/>
      <c r="D133" s="242" t="s">
        <v>208</v>
      </c>
      <c r="E133" s="248"/>
      <c r="F133" s="250" t="s">
        <v>2027</v>
      </c>
      <c r="G133" s="248"/>
      <c r="H133" s="251">
        <v>25.492</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208</v>
      </c>
      <c r="AU133" s="257" t="s">
        <v>86</v>
      </c>
      <c r="AV133" s="13" t="s">
        <v>86</v>
      </c>
      <c r="AW133" s="13" t="s">
        <v>4</v>
      </c>
      <c r="AX133" s="13" t="s">
        <v>84</v>
      </c>
      <c r="AY133" s="257" t="s">
        <v>194</v>
      </c>
    </row>
    <row r="134" spans="1:63" s="12" customFormat="1" ht="22.8" customHeight="1">
      <c r="A134" s="12"/>
      <c r="B134" s="213"/>
      <c r="C134" s="214"/>
      <c r="D134" s="215" t="s">
        <v>75</v>
      </c>
      <c r="E134" s="227" t="s">
        <v>241</v>
      </c>
      <c r="F134" s="227" t="s">
        <v>581</v>
      </c>
      <c r="G134" s="214"/>
      <c r="H134" s="214"/>
      <c r="I134" s="217"/>
      <c r="J134" s="228">
        <f>BK134</f>
        <v>0</v>
      </c>
      <c r="K134" s="214"/>
      <c r="L134" s="219"/>
      <c r="M134" s="220"/>
      <c r="N134" s="221"/>
      <c r="O134" s="221"/>
      <c r="P134" s="222">
        <f>SUM(P135:P138)</f>
        <v>0</v>
      </c>
      <c r="Q134" s="221"/>
      <c r="R134" s="222">
        <f>SUM(R135:R138)</f>
        <v>0.264576</v>
      </c>
      <c r="S134" s="221"/>
      <c r="T134" s="223">
        <f>SUM(T135:T138)</f>
        <v>0</v>
      </c>
      <c r="U134" s="12"/>
      <c r="V134" s="12"/>
      <c r="W134" s="12"/>
      <c r="X134" s="12"/>
      <c r="Y134" s="12"/>
      <c r="Z134" s="12"/>
      <c r="AA134" s="12"/>
      <c r="AB134" s="12"/>
      <c r="AC134" s="12"/>
      <c r="AD134" s="12"/>
      <c r="AE134" s="12"/>
      <c r="AR134" s="224" t="s">
        <v>84</v>
      </c>
      <c r="AT134" s="225" t="s">
        <v>75</v>
      </c>
      <c r="AU134" s="225" t="s">
        <v>84</v>
      </c>
      <c r="AY134" s="224" t="s">
        <v>194</v>
      </c>
      <c r="BK134" s="226">
        <f>SUM(BK135:BK138)</f>
        <v>0</v>
      </c>
    </row>
    <row r="135" spans="1:65" s="2" customFormat="1" ht="16.5" customHeight="1">
      <c r="A135" s="40"/>
      <c r="B135" s="41"/>
      <c r="C135" s="229" t="s">
        <v>195</v>
      </c>
      <c r="D135" s="229" t="s">
        <v>197</v>
      </c>
      <c r="E135" s="230" t="s">
        <v>1934</v>
      </c>
      <c r="F135" s="231" t="s">
        <v>1935</v>
      </c>
      <c r="G135" s="232" t="s">
        <v>354</v>
      </c>
      <c r="H135" s="233">
        <v>0.96</v>
      </c>
      <c r="I135" s="234"/>
      <c r="J135" s="235">
        <f>ROUND(I135*H135,2)</f>
        <v>0</v>
      </c>
      <c r="K135" s="231" t="s">
        <v>201</v>
      </c>
      <c r="L135" s="46"/>
      <c r="M135" s="236" t="s">
        <v>21</v>
      </c>
      <c r="N135" s="237" t="s">
        <v>47</v>
      </c>
      <c r="O135" s="86"/>
      <c r="P135" s="238">
        <f>O135*H135</f>
        <v>0</v>
      </c>
      <c r="Q135" s="238">
        <v>0.2756</v>
      </c>
      <c r="R135" s="238">
        <f>Q135*H135</f>
        <v>0.264576</v>
      </c>
      <c r="S135" s="238">
        <v>0</v>
      </c>
      <c r="T135" s="239">
        <f>S135*H135</f>
        <v>0</v>
      </c>
      <c r="U135" s="40"/>
      <c r="V135" s="40"/>
      <c r="W135" s="40"/>
      <c r="X135" s="40"/>
      <c r="Y135" s="40"/>
      <c r="Z135" s="40"/>
      <c r="AA135" s="40"/>
      <c r="AB135" s="40"/>
      <c r="AC135" s="40"/>
      <c r="AD135" s="40"/>
      <c r="AE135" s="40"/>
      <c r="AR135" s="240" t="s">
        <v>202</v>
      </c>
      <c r="AT135" s="240" t="s">
        <v>197</v>
      </c>
      <c r="AU135" s="240" t="s">
        <v>86</v>
      </c>
      <c r="AY135" s="19" t="s">
        <v>194</v>
      </c>
      <c r="BE135" s="241">
        <f>IF(N135="základní",J135,0)</f>
        <v>0</v>
      </c>
      <c r="BF135" s="241">
        <f>IF(N135="snížená",J135,0)</f>
        <v>0</v>
      </c>
      <c r="BG135" s="241">
        <f>IF(N135="zákl. přenesená",J135,0)</f>
        <v>0</v>
      </c>
      <c r="BH135" s="241">
        <f>IF(N135="sníž. přenesená",J135,0)</f>
        <v>0</v>
      </c>
      <c r="BI135" s="241">
        <f>IF(N135="nulová",J135,0)</f>
        <v>0</v>
      </c>
      <c r="BJ135" s="19" t="s">
        <v>84</v>
      </c>
      <c r="BK135" s="241">
        <f>ROUND(I135*H135,2)</f>
        <v>0</v>
      </c>
      <c r="BL135" s="19" t="s">
        <v>202</v>
      </c>
      <c r="BM135" s="240" t="s">
        <v>2028</v>
      </c>
    </row>
    <row r="136" spans="1:47" s="2" customFormat="1" ht="12">
      <c r="A136" s="40"/>
      <c r="B136" s="41"/>
      <c r="C136" s="42"/>
      <c r="D136" s="242" t="s">
        <v>204</v>
      </c>
      <c r="E136" s="42"/>
      <c r="F136" s="243" t="s">
        <v>1937</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204</v>
      </c>
      <c r="AU136" s="19" t="s">
        <v>86</v>
      </c>
    </row>
    <row r="137" spans="1:51" s="13" customFormat="1" ht="12">
      <c r="A137" s="13"/>
      <c r="B137" s="247"/>
      <c r="C137" s="248"/>
      <c r="D137" s="242" t="s">
        <v>208</v>
      </c>
      <c r="E137" s="249" t="s">
        <v>21</v>
      </c>
      <c r="F137" s="250" t="s">
        <v>2029</v>
      </c>
      <c r="G137" s="248"/>
      <c r="H137" s="251">
        <v>0.96</v>
      </c>
      <c r="I137" s="252"/>
      <c r="J137" s="248"/>
      <c r="K137" s="248"/>
      <c r="L137" s="253"/>
      <c r="M137" s="254"/>
      <c r="N137" s="255"/>
      <c r="O137" s="255"/>
      <c r="P137" s="255"/>
      <c r="Q137" s="255"/>
      <c r="R137" s="255"/>
      <c r="S137" s="255"/>
      <c r="T137" s="256"/>
      <c r="U137" s="13"/>
      <c r="V137" s="13"/>
      <c r="W137" s="13"/>
      <c r="X137" s="13"/>
      <c r="Y137" s="13"/>
      <c r="Z137" s="13"/>
      <c r="AA137" s="13"/>
      <c r="AB137" s="13"/>
      <c r="AC137" s="13"/>
      <c r="AD137" s="13"/>
      <c r="AE137" s="13"/>
      <c r="AT137" s="257" t="s">
        <v>208</v>
      </c>
      <c r="AU137" s="257" t="s">
        <v>86</v>
      </c>
      <c r="AV137" s="13" t="s">
        <v>86</v>
      </c>
      <c r="AW137" s="13" t="s">
        <v>38</v>
      </c>
      <c r="AX137" s="13" t="s">
        <v>76</v>
      </c>
      <c r="AY137" s="257" t="s">
        <v>194</v>
      </c>
    </row>
    <row r="138" spans="1:51" s="14" customFormat="1" ht="12">
      <c r="A138" s="14"/>
      <c r="B138" s="258"/>
      <c r="C138" s="259"/>
      <c r="D138" s="242" t="s">
        <v>208</v>
      </c>
      <c r="E138" s="260" t="s">
        <v>21</v>
      </c>
      <c r="F138" s="261" t="s">
        <v>210</v>
      </c>
      <c r="G138" s="259"/>
      <c r="H138" s="262">
        <v>0.96</v>
      </c>
      <c r="I138" s="263"/>
      <c r="J138" s="259"/>
      <c r="K138" s="259"/>
      <c r="L138" s="264"/>
      <c r="M138" s="265"/>
      <c r="N138" s="266"/>
      <c r="O138" s="266"/>
      <c r="P138" s="266"/>
      <c r="Q138" s="266"/>
      <c r="R138" s="266"/>
      <c r="S138" s="266"/>
      <c r="T138" s="267"/>
      <c r="U138" s="14"/>
      <c r="V138" s="14"/>
      <c r="W138" s="14"/>
      <c r="X138" s="14"/>
      <c r="Y138" s="14"/>
      <c r="Z138" s="14"/>
      <c r="AA138" s="14"/>
      <c r="AB138" s="14"/>
      <c r="AC138" s="14"/>
      <c r="AD138" s="14"/>
      <c r="AE138" s="14"/>
      <c r="AT138" s="268" t="s">
        <v>208</v>
      </c>
      <c r="AU138" s="268" t="s">
        <v>86</v>
      </c>
      <c r="AV138" s="14" t="s">
        <v>202</v>
      </c>
      <c r="AW138" s="14" t="s">
        <v>38</v>
      </c>
      <c r="AX138" s="14" t="s">
        <v>84</v>
      </c>
      <c r="AY138" s="268" t="s">
        <v>194</v>
      </c>
    </row>
    <row r="139" spans="1:63" s="12" customFormat="1" ht="22.8" customHeight="1">
      <c r="A139" s="12"/>
      <c r="B139" s="213"/>
      <c r="C139" s="214"/>
      <c r="D139" s="215" t="s">
        <v>75</v>
      </c>
      <c r="E139" s="227" t="s">
        <v>195</v>
      </c>
      <c r="F139" s="227" t="s">
        <v>196</v>
      </c>
      <c r="G139" s="214"/>
      <c r="H139" s="214"/>
      <c r="I139" s="217"/>
      <c r="J139" s="228">
        <f>BK139</f>
        <v>0</v>
      </c>
      <c r="K139" s="214"/>
      <c r="L139" s="219"/>
      <c r="M139" s="220"/>
      <c r="N139" s="221"/>
      <c r="O139" s="221"/>
      <c r="P139" s="222">
        <f>SUM(P140:P148)</f>
        <v>0</v>
      </c>
      <c r="Q139" s="221"/>
      <c r="R139" s="222">
        <f>SUM(R140:R148)</f>
        <v>8.589556499999999</v>
      </c>
      <c r="S139" s="221"/>
      <c r="T139" s="223">
        <f>SUM(T140:T148)</f>
        <v>0</v>
      </c>
      <c r="U139" s="12"/>
      <c r="V139" s="12"/>
      <c r="W139" s="12"/>
      <c r="X139" s="12"/>
      <c r="Y139" s="12"/>
      <c r="Z139" s="12"/>
      <c r="AA139" s="12"/>
      <c r="AB139" s="12"/>
      <c r="AC139" s="12"/>
      <c r="AD139" s="12"/>
      <c r="AE139" s="12"/>
      <c r="AR139" s="224" t="s">
        <v>84</v>
      </c>
      <c r="AT139" s="225" t="s">
        <v>75</v>
      </c>
      <c r="AU139" s="225" t="s">
        <v>84</v>
      </c>
      <c r="AY139" s="224" t="s">
        <v>194</v>
      </c>
      <c r="BK139" s="226">
        <f>SUM(BK140:BK148)</f>
        <v>0</v>
      </c>
    </row>
    <row r="140" spans="1:65" s="2" customFormat="1" ht="16.5" customHeight="1">
      <c r="A140" s="40"/>
      <c r="B140" s="41"/>
      <c r="C140" s="229" t="s">
        <v>265</v>
      </c>
      <c r="D140" s="229" t="s">
        <v>197</v>
      </c>
      <c r="E140" s="230" t="s">
        <v>2030</v>
      </c>
      <c r="F140" s="231" t="s">
        <v>2031</v>
      </c>
      <c r="G140" s="232" t="s">
        <v>481</v>
      </c>
      <c r="H140" s="233">
        <v>68.35</v>
      </c>
      <c r="I140" s="234"/>
      <c r="J140" s="235">
        <f>ROUND(I140*H140,2)</f>
        <v>0</v>
      </c>
      <c r="K140" s="231" t="s">
        <v>201</v>
      </c>
      <c r="L140" s="46"/>
      <c r="M140" s="236" t="s">
        <v>21</v>
      </c>
      <c r="N140" s="237" t="s">
        <v>47</v>
      </c>
      <c r="O140" s="86"/>
      <c r="P140" s="238">
        <f>O140*H140</f>
        <v>0</v>
      </c>
      <c r="Q140" s="238">
        <v>0.10095</v>
      </c>
      <c r="R140" s="238">
        <f>Q140*H140</f>
        <v>6.899932499999999</v>
      </c>
      <c r="S140" s="238">
        <v>0</v>
      </c>
      <c r="T140" s="239">
        <f>S140*H140</f>
        <v>0</v>
      </c>
      <c r="U140" s="40"/>
      <c r="V140" s="40"/>
      <c r="W140" s="40"/>
      <c r="X140" s="40"/>
      <c r="Y140" s="40"/>
      <c r="Z140" s="40"/>
      <c r="AA140" s="40"/>
      <c r="AB140" s="40"/>
      <c r="AC140" s="40"/>
      <c r="AD140" s="40"/>
      <c r="AE140" s="40"/>
      <c r="AR140" s="240" t="s">
        <v>202</v>
      </c>
      <c r="AT140" s="240" t="s">
        <v>197</v>
      </c>
      <c r="AU140" s="240" t="s">
        <v>86</v>
      </c>
      <c r="AY140" s="19" t="s">
        <v>194</v>
      </c>
      <c r="BE140" s="241">
        <f>IF(N140="základní",J140,0)</f>
        <v>0</v>
      </c>
      <c r="BF140" s="241">
        <f>IF(N140="snížená",J140,0)</f>
        <v>0</v>
      </c>
      <c r="BG140" s="241">
        <f>IF(N140="zákl. přenesená",J140,0)</f>
        <v>0</v>
      </c>
      <c r="BH140" s="241">
        <f>IF(N140="sníž. přenesená",J140,0)</f>
        <v>0</v>
      </c>
      <c r="BI140" s="241">
        <f>IF(N140="nulová",J140,0)</f>
        <v>0</v>
      </c>
      <c r="BJ140" s="19" t="s">
        <v>84</v>
      </c>
      <c r="BK140" s="241">
        <f>ROUND(I140*H140,2)</f>
        <v>0</v>
      </c>
      <c r="BL140" s="19" t="s">
        <v>202</v>
      </c>
      <c r="BM140" s="240" t="s">
        <v>2032</v>
      </c>
    </row>
    <row r="141" spans="1:47" s="2" customFormat="1" ht="12">
      <c r="A141" s="40"/>
      <c r="B141" s="41"/>
      <c r="C141" s="42"/>
      <c r="D141" s="242" t="s">
        <v>204</v>
      </c>
      <c r="E141" s="42"/>
      <c r="F141" s="243" t="s">
        <v>2033</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204</v>
      </c>
      <c r="AU141" s="19" t="s">
        <v>86</v>
      </c>
    </row>
    <row r="142" spans="1:47" s="2" customFormat="1" ht="12">
      <c r="A142" s="40"/>
      <c r="B142" s="41"/>
      <c r="C142" s="42"/>
      <c r="D142" s="242" t="s">
        <v>206</v>
      </c>
      <c r="E142" s="42"/>
      <c r="F142" s="246" t="s">
        <v>2034</v>
      </c>
      <c r="G142" s="42"/>
      <c r="H142" s="42"/>
      <c r="I142" s="149"/>
      <c r="J142" s="42"/>
      <c r="K142" s="42"/>
      <c r="L142" s="46"/>
      <c r="M142" s="244"/>
      <c r="N142" s="245"/>
      <c r="O142" s="86"/>
      <c r="P142" s="86"/>
      <c r="Q142" s="86"/>
      <c r="R142" s="86"/>
      <c r="S142" s="86"/>
      <c r="T142" s="87"/>
      <c r="U142" s="40"/>
      <c r="V142" s="40"/>
      <c r="W142" s="40"/>
      <c r="X142" s="40"/>
      <c r="Y142" s="40"/>
      <c r="Z142" s="40"/>
      <c r="AA142" s="40"/>
      <c r="AB142" s="40"/>
      <c r="AC142" s="40"/>
      <c r="AD142" s="40"/>
      <c r="AE142" s="40"/>
      <c r="AT142" s="19" t="s">
        <v>206</v>
      </c>
      <c r="AU142" s="19" t="s">
        <v>86</v>
      </c>
    </row>
    <row r="143" spans="1:51" s="13" customFormat="1" ht="12">
      <c r="A143" s="13"/>
      <c r="B143" s="247"/>
      <c r="C143" s="248"/>
      <c r="D143" s="242" t="s">
        <v>208</v>
      </c>
      <c r="E143" s="249" t="s">
        <v>21</v>
      </c>
      <c r="F143" s="250" t="s">
        <v>2035</v>
      </c>
      <c r="G143" s="248"/>
      <c r="H143" s="251">
        <v>38.8</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3" customFormat="1" ht="12">
      <c r="A144" s="13"/>
      <c r="B144" s="247"/>
      <c r="C144" s="248"/>
      <c r="D144" s="242" t="s">
        <v>208</v>
      </c>
      <c r="E144" s="249" t="s">
        <v>21</v>
      </c>
      <c r="F144" s="250" t="s">
        <v>2036</v>
      </c>
      <c r="G144" s="248"/>
      <c r="H144" s="251">
        <v>29.55</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208</v>
      </c>
      <c r="AU144" s="257" t="s">
        <v>86</v>
      </c>
      <c r="AV144" s="13" t="s">
        <v>86</v>
      </c>
      <c r="AW144" s="13" t="s">
        <v>38</v>
      </c>
      <c r="AX144" s="13" t="s">
        <v>76</v>
      </c>
      <c r="AY144" s="257" t="s">
        <v>194</v>
      </c>
    </row>
    <row r="145" spans="1:51" s="14" customFormat="1" ht="12">
      <c r="A145" s="14"/>
      <c r="B145" s="258"/>
      <c r="C145" s="259"/>
      <c r="D145" s="242" t="s">
        <v>208</v>
      </c>
      <c r="E145" s="260" t="s">
        <v>21</v>
      </c>
      <c r="F145" s="261" t="s">
        <v>210</v>
      </c>
      <c r="G145" s="259"/>
      <c r="H145" s="262">
        <v>68.35</v>
      </c>
      <c r="I145" s="263"/>
      <c r="J145" s="259"/>
      <c r="K145" s="259"/>
      <c r="L145" s="264"/>
      <c r="M145" s="265"/>
      <c r="N145" s="266"/>
      <c r="O145" s="266"/>
      <c r="P145" s="266"/>
      <c r="Q145" s="266"/>
      <c r="R145" s="266"/>
      <c r="S145" s="266"/>
      <c r="T145" s="267"/>
      <c r="U145" s="14"/>
      <c r="V145" s="14"/>
      <c r="W145" s="14"/>
      <c r="X145" s="14"/>
      <c r="Y145" s="14"/>
      <c r="Z145" s="14"/>
      <c r="AA145" s="14"/>
      <c r="AB145" s="14"/>
      <c r="AC145" s="14"/>
      <c r="AD145" s="14"/>
      <c r="AE145" s="14"/>
      <c r="AT145" s="268" t="s">
        <v>208</v>
      </c>
      <c r="AU145" s="268" t="s">
        <v>86</v>
      </c>
      <c r="AV145" s="14" t="s">
        <v>202</v>
      </c>
      <c r="AW145" s="14" t="s">
        <v>38</v>
      </c>
      <c r="AX145" s="14" t="s">
        <v>84</v>
      </c>
      <c r="AY145" s="268" t="s">
        <v>194</v>
      </c>
    </row>
    <row r="146" spans="1:65" s="2" customFormat="1" ht="16.5" customHeight="1">
      <c r="A146" s="40"/>
      <c r="B146" s="41"/>
      <c r="C146" s="272" t="s">
        <v>274</v>
      </c>
      <c r="D146" s="272" t="s">
        <v>347</v>
      </c>
      <c r="E146" s="273" t="s">
        <v>2037</v>
      </c>
      <c r="F146" s="274" t="s">
        <v>2038</v>
      </c>
      <c r="G146" s="275" t="s">
        <v>481</v>
      </c>
      <c r="H146" s="276">
        <v>70.401</v>
      </c>
      <c r="I146" s="277"/>
      <c r="J146" s="278">
        <f>ROUND(I146*H146,2)</f>
        <v>0</v>
      </c>
      <c r="K146" s="274" t="s">
        <v>201</v>
      </c>
      <c r="L146" s="279"/>
      <c r="M146" s="280" t="s">
        <v>21</v>
      </c>
      <c r="N146" s="281" t="s">
        <v>47</v>
      </c>
      <c r="O146" s="86"/>
      <c r="P146" s="238">
        <f>O146*H146</f>
        <v>0</v>
      </c>
      <c r="Q146" s="238">
        <v>0.024</v>
      </c>
      <c r="R146" s="238">
        <f>Q146*H146</f>
        <v>1.689624</v>
      </c>
      <c r="S146" s="238">
        <v>0</v>
      </c>
      <c r="T146" s="239">
        <f>S146*H146</f>
        <v>0</v>
      </c>
      <c r="U146" s="40"/>
      <c r="V146" s="40"/>
      <c r="W146" s="40"/>
      <c r="X146" s="40"/>
      <c r="Y146" s="40"/>
      <c r="Z146" s="40"/>
      <c r="AA146" s="40"/>
      <c r="AB146" s="40"/>
      <c r="AC146" s="40"/>
      <c r="AD146" s="40"/>
      <c r="AE146" s="40"/>
      <c r="AR146" s="240" t="s">
        <v>253</v>
      </c>
      <c r="AT146" s="240" t="s">
        <v>347</v>
      </c>
      <c r="AU146" s="240" t="s">
        <v>86</v>
      </c>
      <c r="AY146" s="19" t="s">
        <v>194</v>
      </c>
      <c r="BE146" s="241">
        <f>IF(N146="základní",J146,0)</f>
        <v>0</v>
      </c>
      <c r="BF146" s="241">
        <f>IF(N146="snížená",J146,0)</f>
        <v>0</v>
      </c>
      <c r="BG146" s="241">
        <f>IF(N146="zákl. přenesená",J146,0)</f>
        <v>0</v>
      </c>
      <c r="BH146" s="241">
        <f>IF(N146="sníž. přenesená",J146,0)</f>
        <v>0</v>
      </c>
      <c r="BI146" s="241">
        <f>IF(N146="nulová",J146,0)</f>
        <v>0</v>
      </c>
      <c r="BJ146" s="19" t="s">
        <v>84</v>
      </c>
      <c r="BK146" s="241">
        <f>ROUND(I146*H146,2)</f>
        <v>0</v>
      </c>
      <c r="BL146" s="19" t="s">
        <v>202</v>
      </c>
      <c r="BM146" s="240" t="s">
        <v>2039</v>
      </c>
    </row>
    <row r="147" spans="1:47" s="2" customFormat="1" ht="12">
      <c r="A147" s="40"/>
      <c r="B147" s="41"/>
      <c r="C147" s="42"/>
      <c r="D147" s="242" t="s">
        <v>204</v>
      </c>
      <c r="E147" s="42"/>
      <c r="F147" s="243" t="s">
        <v>2038</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204</v>
      </c>
      <c r="AU147" s="19" t="s">
        <v>86</v>
      </c>
    </row>
    <row r="148" spans="1:51" s="13" customFormat="1" ht="12">
      <c r="A148" s="13"/>
      <c r="B148" s="247"/>
      <c r="C148" s="248"/>
      <c r="D148" s="242" t="s">
        <v>208</v>
      </c>
      <c r="E148" s="248"/>
      <c r="F148" s="250" t="s">
        <v>2040</v>
      </c>
      <c r="G148" s="248"/>
      <c r="H148" s="251">
        <v>70.401</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208</v>
      </c>
      <c r="AU148" s="257" t="s">
        <v>86</v>
      </c>
      <c r="AV148" s="13" t="s">
        <v>86</v>
      </c>
      <c r="AW148" s="13" t="s">
        <v>4</v>
      </c>
      <c r="AX148" s="13" t="s">
        <v>84</v>
      </c>
      <c r="AY148" s="257" t="s">
        <v>194</v>
      </c>
    </row>
    <row r="149" spans="1:63" s="12" customFormat="1" ht="22.8" customHeight="1">
      <c r="A149" s="12"/>
      <c r="B149" s="213"/>
      <c r="C149" s="214"/>
      <c r="D149" s="215" t="s">
        <v>75</v>
      </c>
      <c r="E149" s="227" t="s">
        <v>718</v>
      </c>
      <c r="F149" s="227" t="s">
        <v>719</v>
      </c>
      <c r="G149" s="214"/>
      <c r="H149" s="214"/>
      <c r="I149" s="217"/>
      <c r="J149" s="228">
        <f>BK149</f>
        <v>0</v>
      </c>
      <c r="K149" s="214"/>
      <c r="L149" s="219"/>
      <c r="M149" s="220"/>
      <c r="N149" s="221"/>
      <c r="O149" s="221"/>
      <c r="P149" s="222">
        <f>SUM(P150:P151)</f>
        <v>0</v>
      </c>
      <c r="Q149" s="221"/>
      <c r="R149" s="222">
        <f>SUM(R150:R151)</f>
        <v>0</v>
      </c>
      <c r="S149" s="221"/>
      <c r="T149" s="223">
        <f>SUM(T150:T151)</f>
        <v>0</v>
      </c>
      <c r="U149" s="12"/>
      <c r="V149" s="12"/>
      <c r="W149" s="12"/>
      <c r="X149" s="12"/>
      <c r="Y149" s="12"/>
      <c r="Z149" s="12"/>
      <c r="AA149" s="12"/>
      <c r="AB149" s="12"/>
      <c r="AC149" s="12"/>
      <c r="AD149" s="12"/>
      <c r="AE149" s="12"/>
      <c r="AR149" s="224" t="s">
        <v>84</v>
      </c>
      <c r="AT149" s="225" t="s">
        <v>75</v>
      </c>
      <c r="AU149" s="225" t="s">
        <v>84</v>
      </c>
      <c r="AY149" s="224" t="s">
        <v>194</v>
      </c>
      <c r="BK149" s="226">
        <f>SUM(BK150:BK151)</f>
        <v>0</v>
      </c>
    </row>
    <row r="150" spans="1:65" s="2" customFormat="1" ht="16.5" customHeight="1">
      <c r="A150" s="40"/>
      <c r="B150" s="41"/>
      <c r="C150" s="229" t="s">
        <v>283</v>
      </c>
      <c r="D150" s="229" t="s">
        <v>197</v>
      </c>
      <c r="E150" s="230" t="s">
        <v>2041</v>
      </c>
      <c r="F150" s="231" t="s">
        <v>2042</v>
      </c>
      <c r="G150" s="232" t="s">
        <v>215</v>
      </c>
      <c r="H150" s="233">
        <v>26.53</v>
      </c>
      <c r="I150" s="234"/>
      <c r="J150" s="235">
        <f>ROUND(I150*H150,2)</f>
        <v>0</v>
      </c>
      <c r="K150" s="231" t="s">
        <v>201</v>
      </c>
      <c r="L150" s="46"/>
      <c r="M150" s="236" t="s">
        <v>21</v>
      </c>
      <c r="N150" s="237" t="s">
        <v>47</v>
      </c>
      <c r="O150" s="86"/>
      <c r="P150" s="238">
        <f>O150*H150</f>
        <v>0</v>
      </c>
      <c r="Q150" s="238">
        <v>0</v>
      </c>
      <c r="R150" s="238">
        <f>Q150*H150</f>
        <v>0</v>
      </c>
      <c r="S150" s="238">
        <v>0</v>
      </c>
      <c r="T150" s="239">
        <f>S150*H150</f>
        <v>0</v>
      </c>
      <c r="U150" s="40"/>
      <c r="V150" s="40"/>
      <c r="W150" s="40"/>
      <c r="X150" s="40"/>
      <c r="Y150" s="40"/>
      <c r="Z150" s="40"/>
      <c r="AA150" s="40"/>
      <c r="AB150" s="40"/>
      <c r="AC150" s="40"/>
      <c r="AD150" s="40"/>
      <c r="AE150" s="40"/>
      <c r="AR150" s="240" t="s">
        <v>202</v>
      </c>
      <c r="AT150" s="240" t="s">
        <v>197</v>
      </c>
      <c r="AU150" s="240" t="s">
        <v>86</v>
      </c>
      <c r="AY150" s="19" t="s">
        <v>194</v>
      </c>
      <c r="BE150" s="241">
        <f>IF(N150="základní",J150,0)</f>
        <v>0</v>
      </c>
      <c r="BF150" s="241">
        <f>IF(N150="snížená",J150,0)</f>
        <v>0</v>
      </c>
      <c r="BG150" s="241">
        <f>IF(N150="zákl. přenesená",J150,0)</f>
        <v>0</v>
      </c>
      <c r="BH150" s="241">
        <f>IF(N150="sníž. přenesená",J150,0)</f>
        <v>0</v>
      </c>
      <c r="BI150" s="241">
        <f>IF(N150="nulová",J150,0)</f>
        <v>0</v>
      </c>
      <c r="BJ150" s="19" t="s">
        <v>84</v>
      </c>
      <c r="BK150" s="241">
        <f>ROUND(I150*H150,2)</f>
        <v>0</v>
      </c>
      <c r="BL150" s="19" t="s">
        <v>202</v>
      </c>
      <c r="BM150" s="240" t="s">
        <v>2043</v>
      </c>
    </row>
    <row r="151" spans="1:47" s="2" customFormat="1" ht="12">
      <c r="A151" s="40"/>
      <c r="B151" s="41"/>
      <c r="C151" s="42"/>
      <c r="D151" s="242" t="s">
        <v>204</v>
      </c>
      <c r="E151" s="42"/>
      <c r="F151" s="243" t="s">
        <v>2044</v>
      </c>
      <c r="G151" s="42"/>
      <c r="H151" s="42"/>
      <c r="I151" s="149"/>
      <c r="J151" s="42"/>
      <c r="K151" s="42"/>
      <c r="L151" s="46"/>
      <c r="M151" s="303"/>
      <c r="N151" s="304"/>
      <c r="O151" s="305"/>
      <c r="P151" s="305"/>
      <c r="Q151" s="305"/>
      <c r="R151" s="305"/>
      <c r="S151" s="305"/>
      <c r="T151" s="306"/>
      <c r="U151" s="40"/>
      <c r="V151" s="40"/>
      <c r="W151" s="40"/>
      <c r="X151" s="40"/>
      <c r="Y151" s="40"/>
      <c r="Z151" s="40"/>
      <c r="AA151" s="40"/>
      <c r="AB151" s="40"/>
      <c r="AC151" s="40"/>
      <c r="AD151" s="40"/>
      <c r="AE151" s="40"/>
      <c r="AT151" s="19" t="s">
        <v>204</v>
      </c>
      <c r="AU151" s="19" t="s">
        <v>86</v>
      </c>
    </row>
    <row r="152" spans="1:31" s="2" customFormat="1" ht="6.95" customHeight="1">
      <c r="A152" s="40"/>
      <c r="B152" s="61"/>
      <c r="C152" s="62"/>
      <c r="D152" s="62"/>
      <c r="E152" s="62"/>
      <c r="F152" s="62"/>
      <c r="G152" s="62"/>
      <c r="H152" s="62"/>
      <c r="I152" s="178"/>
      <c r="J152" s="62"/>
      <c r="K152" s="62"/>
      <c r="L152" s="46"/>
      <c r="M152" s="40"/>
      <c r="O152" s="40"/>
      <c r="P152" s="40"/>
      <c r="Q152" s="40"/>
      <c r="R152" s="40"/>
      <c r="S152" s="40"/>
      <c r="T152" s="40"/>
      <c r="U152" s="40"/>
      <c r="V152" s="40"/>
      <c r="W152" s="40"/>
      <c r="X152" s="40"/>
      <c r="Y152" s="40"/>
      <c r="Z152" s="40"/>
      <c r="AA152" s="40"/>
      <c r="AB152" s="40"/>
      <c r="AC152" s="40"/>
      <c r="AD152" s="40"/>
      <c r="AE152" s="40"/>
    </row>
  </sheetData>
  <sheetProtection password="CC35" sheet="1" objects="1" scenarios="1" formatColumns="0" formatRows="0" autoFilter="0"/>
  <autoFilter ref="C90:K151"/>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125</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1884</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2045</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ROUND(J91,2)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ROUND((SUM(BE91:BE145)),2)</f>
        <v>0</v>
      </c>
      <c r="G35" s="40"/>
      <c r="H35" s="40"/>
      <c r="I35" s="167">
        <v>0.21</v>
      </c>
      <c r="J35" s="166">
        <f>ROUND(((SUM(BE91:BE145))*I35),2)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ROUND((SUM(BF91:BF145)),2)</f>
        <v>0</v>
      </c>
      <c r="G36" s="40"/>
      <c r="H36" s="40"/>
      <c r="I36" s="167">
        <v>0.15</v>
      </c>
      <c r="J36" s="166">
        <f>ROUND(((SUM(BF91:BF145))*I36),2)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ROUND((SUM(BG91:BG145)),2)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ROUND((SUM(BH91:BH145)),2)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ROUND((SUM(BI91:BI145)),2)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1884</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SO 04.3 - Manipulační plocha</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J91</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172</v>
      </c>
      <c r="E64" s="191"/>
      <c r="F64" s="191"/>
      <c r="G64" s="191"/>
      <c r="H64" s="191"/>
      <c r="I64" s="192"/>
      <c r="J64" s="193">
        <f>J92</f>
        <v>0</v>
      </c>
      <c r="K64" s="189"/>
      <c r="L64" s="194"/>
      <c r="S64" s="9"/>
      <c r="T64" s="9"/>
      <c r="U64" s="9"/>
      <c r="V64" s="9"/>
      <c r="W64" s="9"/>
      <c r="X64" s="9"/>
      <c r="Y64" s="9"/>
      <c r="Z64" s="9"/>
      <c r="AA64" s="9"/>
      <c r="AB64" s="9"/>
      <c r="AC64" s="9"/>
      <c r="AD64" s="9"/>
      <c r="AE64" s="9"/>
    </row>
    <row r="65" spans="1:31" s="10" customFormat="1" ht="19.9" customHeight="1">
      <c r="A65" s="10"/>
      <c r="B65" s="195"/>
      <c r="C65" s="127"/>
      <c r="D65" s="196" t="s">
        <v>290</v>
      </c>
      <c r="E65" s="197"/>
      <c r="F65" s="197"/>
      <c r="G65" s="197"/>
      <c r="H65" s="197"/>
      <c r="I65" s="198"/>
      <c r="J65" s="199">
        <f>J93</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291</v>
      </c>
      <c r="E66" s="197"/>
      <c r="F66" s="197"/>
      <c r="G66" s="197"/>
      <c r="H66" s="197"/>
      <c r="I66" s="198"/>
      <c r="J66" s="199">
        <f>J99</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1886</v>
      </c>
      <c r="E67" s="197"/>
      <c r="F67" s="197"/>
      <c r="G67" s="197"/>
      <c r="H67" s="197"/>
      <c r="I67" s="198"/>
      <c r="J67" s="199">
        <f>J108</f>
        <v>0</v>
      </c>
      <c r="K67" s="127"/>
      <c r="L67" s="200"/>
      <c r="S67" s="10"/>
      <c r="T67" s="10"/>
      <c r="U67" s="10"/>
      <c r="V67" s="10"/>
      <c r="W67" s="10"/>
      <c r="X67" s="10"/>
      <c r="Y67" s="10"/>
      <c r="Z67" s="10"/>
      <c r="AA67" s="10"/>
      <c r="AB67" s="10"/>
      <c r="AC67" s="10"/>
      <c r="AD67" s="10"/>
      <c r="AE67" s="10"/>
    </row>
    <row r="68" spans="1:31" s="10" customFormat="1" ht="19.9" customHeight="1">
      <c r="A68" s="10"/>
      <c r="B68" s="195"/>
      <c r="C68" s="127"/>
      <c r="D68" s="196" t="s">
        <v>173</v>
      </c>
      <c r="E68" s="197"/>
      <c r="F68" s="197"/>
      <c r="G68" s="197"/>
      <c r="H68" s="197"/>
      <c r="I68" s="198"/>
      <c r="J68" s="199">
        <f>J132</f>
        <v>0</v>
      </c>
      <c r="K68" s="127"/>
      <c r="L68" s="200"/>
      <c r="S68" s="10"/>
      <c r="T68" s="10"/>
      <c r="U68" s="10"/>
      <c r="V68" s="10"/>
      <c r="W68" s="10"/>
      <c r="X68" s="10"/>
      <c r="Y68" s="10"/>
      <c r="Z68" s="10"/>
      <c r="AA68" s="10"/>
      <c r="AB68" s="10"/>
      <c r="AC68" s="10"/>
      <c r="AD68" s="10"/>
      <c r="AE68" s="10"/>
    </row>
    <row r="69" spans="1:31" s="10" customFormat="1" ht="19.9" customHeight="1">
      <c r="A69" s="10"/>
      <c r="B69" s="195"/>
      <c r="C69" s="127"/>
      <c r="D69" s="196" t="s">
        <v>295</v>
      </c>
      <c r="E69" s="197"/>
      <c r="F69" s="197"/>
      <c r="G69" s="197"/>
      <c r="H69" s="197"/>
      <c r="I69" s="198"/>
      <c r="J69" s="199">
        <f>J138</f>
        <v>0</v>
      </c>
      <c r="K69" s="127"/>
      <c r="L69" s="200"/>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78"/>
      <c r="J71" s="62"/>
      <c r="K71" s="62"/>
      <c r="L71" s="150"/>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81"/>
      <c r="J75" s="64"/>
      <c r="K75" s="64"/>
      <c r="L75" s="150"/>
      <c r="S75" s="40"/>
      <c r="T75" s="40"/>
      <c r="U75" s="40"/>
      <c r="V75" s="40"/>
      <c r="W75" s="40"/>
      <c r="X75" s="40"/>
      <c r="Y75" s="40"/>
      <c r="Z75" s="40"/>
      <c r="AA75" s="40"/>
      <c r="AB75" s="40"/>
      <c r="AC75" s="40"/>
      <c r="AD75" s="40"/>
      <c r="AE75" s="40"/>
    </row>
    <row r="76" spans="1:31" s="2" customFormat="1" ht="24.95" customHeight="1">
      <c r="A76" s="40"/>
      <c r="B76" s="41"/>
      <c r="C76" s="25" t="s">
        <v>179</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6.5" customHeight="1">
      <c r="A79" s="40"/>
      <c r="B79" s="41"/>
      <c r="C79" s="42"/>
      <c r="D79" s="42"/>
      <c r="E79" s="182" t="str">
        <f>E7</f>
        <v>Rekonstrukce hasičské zbrojnice a přístavba garáží, Kynšperk nad Ohří</v>
      </c>
      <c r="F79" s="34"/>
      <c r="G79" s="34"/>
      <c r="H79" s="34"/>
      <c r="I79" s="149"/>
      <c r="J79" s="42"/>
      <c r="K79" s="42"/>
      <c r="L79" s="150"/>
      <c r="S79" s="40"/>
      <c r="T79" s="40"/>
      <c r="U79" s="40"/>
      <c r="V79" s="40"/>
      <c r="W79" s="40"/>
      <c r="X79" s="40"/>
      <c r="Y79" s="40"/>
      <c r="Z79" s="40"/>
      <c r="AA79" s="40"/>
      <c r="AB79" s="40"/>
      <c r="AC79" s="40"/>
      <c r="AD79" s="40"/>
      <c r="AE79" s="40"/>
    </row>
    <row r="80" spans="2:12" s="1" customFormat="1" ht="12" customHeight="1">
      <c r="B80" s="23"/>
      <c r="C80" s="34" t="s">
        <v>166</v>
      </c>
      <c r="D80" s="24"/>
      <c r="E80" s="24"/>
      <c r="F80" s="24"/>
      <c r="G80" s="24"/>
      <c r="H80" s="24"/>
      <c r="I80" s="141"/>
      <c r="J80" s="24"/>
      <c r="K80" s="24"/>
      <c r="L80" s="22"/>
    </row>
    <row r="81" spans="1:31" s="2" customFormat="1" ht="16.5" customHeight="1">
      <c r="A81" s="40"/>
      <c r="B81" s="41"/>
      <c r="C81" s="42"/>
      <c r="D81" s="42"/>
      <c r="E81" s="182" t="s">
        <v>1884</v>
      </c>
      <c r="F81" s="42"/>
      <c r="G81" s="42"/>
      <c r="H81" s="42"/>
      <c r="I81" s="149"/>
      <c r="J81" s="42"/>
      <c r="K81" s="42"/>
      <c r="L81" s="150"/>
      <c r="S81" s="40"/>
      <c r="T81" s="40"/>
      <c r="U81" s="40"/>
      <c r="V81" s="40"/>
      <c r="W81" s="40"/>
      <c r="X81" s="40"/>
      <c r="Y81" s="40"/>
      <c r="Z81" s="40"/>
      <c r="AA81" s="40"/>
      <c r="AB81" s="40"/>
      <c r="AC81" s="40"/>
      <c r="AD81" s="40"/>
      <c r="AE81" s="40"/>
    </row>
    <row r="82" spans="1:31" s="2" customFormat="1" ht="12" customHeight="1">
      <c r="A82" s="40"/>
      <c r="B82" s="41"/>
      <c r="C82" s="34" t="s">
        <v>1244</v>
      </c>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6.5" customHeight="1">
      <c r="A83" s="40"/>
      <c r="B83" s="41"/>
      <c r="C83" s="42"/>
      <c r="D83" s="42"/>
      <c r="E83" s="71" t="str">
        <f>E11</f>
        <v>SO 04.3 - Manipulační plocha</v>
      </c>
      <c r="F83" s="42"/>
      <c r="G83" s="42"/>
      <c r="H83" s="42"/>
      <c r="I83" s="149"/>
      <c r="J83" s="42"/>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2" customHeight="1">
      <c r="A85" s="40"/>
      <c r="B85" s="41"/>
      <c r="C85" s="34" t="s">
        <v>22</v>
      </c>
      <c r="D85" s="42"/>
      <c r="E85" s="42"/>
      <c r="F85" s="29" t="str">
        <f>F14</f>
        <v>Kynšperk nad Ohří</v>
      </c>
      <c r="G85" s="42"/>
      <c r="H85" s="42"/>
      <c r="I85" s="152" t="s">
        <v>24</v>
      </c>
      <c r="J85" s="74" t="str">
        <f>IF(J14="","",J14)</f>
        <v>23. 1. 2020</v>
      </c>
      <c r="K85" s="42"/>
      <c r="L85" s="15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5.15" customHeight="1">
      <c r="A87" s="40"/>
      <c r="B87" s="41"/>
      <c r="C87" s="34" t="s">
        <v>26</v>
      </c>
      <c r="D87" s="42"/>
      <c r="E87" s="42"/>
      <c r="F87" s="29" t="str">
        <f>E17</f>
        <v>Město Kynšperk nad Ohří</v>
      </c>
      <c r="G87" s="42"/>
      <c r="H87" s="42"/>
      <c r="I87" s="152" t="s">
        <v>34</v>
      </c>
      <c r="J87" s="38" t="str">
        <f>E23</f>
        <v>BEPRO, Jiří Bednář</v>
      </c>
      <c r="K87" s="42"/>
      <c r="L87" s="150"/>
      <c r="S87" s="40"/>
      <c r="T87" s="40"/>
      <c r="U87" s="40"/>
      <c r="V87" s="40"/>
      <c r="W87" s="40"/>
      <c r="X87" s="40"/>
      <c r="Y87" s="40"/>
      <c r="Z87" s="40"/>
      <c r="AA87" s="40"/>
      <c r="AB87" s="40"/>
      <c r="AC87" s="40"/>
      <c r="AD87" s="40"/>
      <c r="AE87" s="40"/>
    </row>
    <row r="88" spans="1:31" s="2" customFormat="1" ht="15.15" customHeight="1">
      <c r="A88" s="40"/>
      <c r="B88" s="41"/>
      <c r="C88" s="34" t="s">
        <v>32</v>
      </c>
      <c r="D88" s="42"/>
      <c r="E88" s="42"/>
      <c r="F88" s="29" t="str">
        <f>IF(E20="","",E20)</f>
        <v>Vyplň údaj</v>
      </c>
      <c r="G88" s="42"/>
      <c r="H88" s="42"/>
      <c r="I88" s="152" t="s">
        <v>39</v>
      </c>
      <c r="J88" s="38" t="str">
        <f>E26</f>
        <v>BEPRO, Jiří Bednář</v>
      </c>
      <c r="K88" s="42"/>
      <c r="L88" s="150"/>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49"/>
      <c r="J89" s="42"/>
      <c r="K89" s="42"/>
      <c r="L89" s="150"/>
      <c r="S89" s="40"/>
      <c r="T89" s="40"/>
      <c r="U89" s="40"/>
      <c r="V89" s="40"/>
      <c r="W89" s="40"/>
      <c r="X89" s="40"/>
      <c r="Y89" s="40"/>
      <c r="Z89" s="40"/>
      <c r="AA89" s="40"/>
      <c r="AB89" s="40"/>
      <c r="AC89" s="40"/>
      <c r="AD89" s="40"/>
      <c r="AE89" s="40"/>
    </row>
    <row r="90" spans="1:31" s="11" customFormat="1" ht="29.25" customHeight="1">
      <c r="A90" s="201"/>
      <c r="B90" s="202"/>
      <c r="C90" s="203" t="s">
        <v>180</v>
      </c>
      <c r="D90" s="204" t="s">
        <v>61</v>
      </c>
      <c r="E90" s="204" t="s">
        <v>57</v>
      </c>
      <c r="F90" s="204" t="s">
        <v>58</v>
      </c>
      <c r="G90" s="204" t="s">
        <v>181</v>
      </c>
      <c r="H90" s="204" t="s">
        <v>182</v>
      </c>
      <c r="I90" s="205" t="s">
        <v>183</v>
      </c>
      <c r="J90" s="204" t="s">
        <v>170</v>
      </c>
      <c r="K90" s="206" t="s">
        <v>184</v>
      </c>
      <c r="L90" s="207"/>
      <c r="M90" s="94" t="s">
        <v>21</v>
      </c>
      <c r="N90" s="95" t="s">
        <v>46</v>
      </c>
      <c r="O90" s="95" t="s">
        <v>185</v>
      </c>
      <c r="P90" s="95" t="s">
        <v>186</v>
      </c>
      <c r="Q90" s="95" t="s">
        <v>187</v>
      </c>
      <c r="R90" s="95" t="s">
        <v>188</v>
      </c>
      <c r="S90" s="95" t="s">
        <v>189</v>
      </c>
      <c r="T90" s="96" t="s">
        <v>190</v>
      </c>
      <c r="U90" s="201"/>
      <c r="V90" s="201"/>
      <c r="W90" s="201"/>
      <c r="X90" s="201"/>
      <c r="Y90" s="201"/>
      <c r="Z90" s="201"/>
      <c r="AA90" s="201"/>
      <c r="AB90" s="201"/>
      <c r="AC90" s="201"/>
      <c r="AD90" s="201"/>
      <c r="AE90" s="201"/>
    </row>
    <row r="91" spans="1:63" s="2" customFormat="1" ht="22.8" customHeight="1">
      <c r="A91" s="40"/>
      <c r="B91" s="41"/>
      <c r="C91" s="101" t="s">
        <v>191</v>
      </c>
      <c r="D91" s="42"/>
      <c r="E91" s="42"/>
      <c r="F91" s="42"/>
      <c r="G91" s="42"/>
      <c r="H91" s="42"/>
      <c r="I91" s="149"/>
      <c r="J91" s="208">
        <f>BK91</f>
        <v>0</v>
      </c>
      <c r="K91" s="42"/>
      <c r="L91" s="46"/>
      <c r="M91" s="97"/>
      <c r="N91" s="209"/>
      <c r="O91" s="98"/>
      <c r="P91" s="210">
        <f>P92</f>
        <v>0</v>
      </c>
      <c r="Q91" s="98"/>
      <c r="R91" s="210">
        <f>R92</f>
        <v>0.12759796</v>
      </c>
      <c r="S91" s="98"/>
      <c r="T91" s="211">
        <f>T92</f>
        <v>0</v>
      </c>
      <c r="U91" s="40"/>
      <c r="V91" s="40"/>
      <c r="W91" s="40"/>
      <c r="X91" s="40"/>
      <c r="Y91" s="40"/>
      <c r="Z91" s="40"/>
      <c r="AA91" s="40"/>
      <c r="AB91" s="40"/>
      <c r="AC91" s="40"/>
      <c r="AD91" s="40"/>
      <c r="AE91" s="40"/>
      <c r="AT91" s="19" t="s">
        <v>75</v>
      </c>
      <c r="AU91" s="19" t="s">
        <v>171</v>
      </c>
      <c r="BK91" s="212">
        <f>BK92</f>
        <v>0</v>
      </c>
    </row>
    <row r="92" spans="1:63" s="12" customFormat="1" ht="25.9" customHeight="1">
      <c r="A92" s="12"/>
      <c r="B92" s="213"/>
      <c r="C92" s="214"/>
      <c r="D92" s="215" t="s">
        <v>75</v>
      </c>
      <c r="E92" s="216" t="s">
        <v>192</v>
      </c>
      <c r="F92" s="216" t="s">
        <v>193</v>
      </c>
      <c r="G92" s="214"/>
      <c r="H92" s="214"/>
      <c r="I92" s="217"/>
      <c r="J92" s="218">
        <f>BK92</f>
        <v>0</v>
      </c>
      <c r="K92" s="214"/>
      <c r="L92" s="219"/>
      <c r="M92" s="220"/>
      <c r="N92" s="221"/>
      <c r="O92" s="221"/>
      <c r="P92" s="222">
        <f>P93+P99+P108+P132+P138</f>
        <v>0</v>
      </c>
      <c r="Q92" s="221"/>
      <c r="R92" s="222">
        <f>R93+R99+R108+R132+R138</f>
        <v>0.12759796</v>
      </c>
      <c r="S92" s="221"/>
      <c r="T92" s="223">
        <f>T93+T99+T108+T132+T138</f>
        <v>0</v>
      </c>
      <c r="U92" s="12"/>
      <c r="V92" s="12"/>
      <c r="W92" s="12"/>
      <c r="X92" s="12"/>
      <c r="Y92" s="12"/>
      <c r="Z92" s="12"/>
      <c r="AA92" s="12"/>
      <c r="AB92" s="12"/>
      <c r="AC92" s="12"/>
      <c r="AD92" s="12"/>
      <c r="AE92" s="12"/>
      <c r="AR92" s="224" t="s">
        <v>84</v>
      </c>
      <c r="AT92" s="225" t="s">
        <v>75</v>
      </c>
      <c r="AU92" s="225" t="s">
        <v>76</v>
      </c>
      <c r="AY92" s="224" t="s">
        <v>194</v>
      </c>
      <c r="BK92" s="226">
        <f>BK93+BK99+BK108+BK132+BK138</f>
        <v>0</v>
      </c>
    </row>
    <row r="93" spans="1:63" s="12" customFormat="1" ht="22.8" customHeight="1">
      <c r="A93" s="12"/>
      <c r="B93" s="213"/>
      <c r="C93" s="214"/>
      <c r="D93" s="215" t="s">
        <v>75</v>
      </c>
      <c r="E93" s="227" t="s">
        <v>84</v>
      </c>
      <c r="F93" s="227" t="s">
        <v>307</v>
      </c>
      <c r="G93" s="214"/>
      <c r="H93" s="214"/>
      <c r="I93" s="217"/>
      <c r="J93" s="228">
        <f>BK93</f>
        <v>0</v>
      </c>
      <c r="K93" s="214"/>
      <c r="L93" s="219"/>
      <c r="M93" s="220"/>
      <c r="N93" s="221"/>
      <c r="O93" s="221"/>
      <c r="P93" s="222">
        <f>SUM(P94:P98)</f>
        <v>0</v>
      </c>
      <c r="Q93" s="221"/>
      <c r="R93" s="222">
        <f>SUM(R94:R98)</f>
        <v>0</v>
      </c>
      <c r="S93" s="221"/>
      <c r="T93" s="223">
        <f>SUM(T94:T98)</f>
        <v>0</v>
      </c>
      <c r="U93" s="12"/>
      <c r="V93" s="12"/>
      <c r="W93" s="12"/>
      <c r="X93" s="12"/>
      <c r="Y93" s="12"/>
      <c r="Z93" s="12"/>
      <c r="AA93" s="12"/>
      <c r="AB93" s="12"/>
      <c r="AC93" s="12"/>
      <c r="AD93" s="12"/>
      <c r="AE93" s="12"/>
      <c r="AR93" s="224" t="s">
        <v>84</v>
      </c>
      <c r="AT93" s="225" t="s">
        <v>75</v>
      </c>
      <c r="AU93" s="225" t="s">
        <v>84</v>
      </c>
      <c r="AY93" s="224" t="s">
        <v>194</v>
      </c>
      <c r="BK93" s="226">
        <f>SUM(BK94:BK98)</f>
        <v>0</v>
      </c>
    </row>
    <row r="94" spans="1:65" s="2" customFormat="1" ht="16.5" customHeight="1">
      <c r="A94" s="40"/>
      <c r="B94" s="41"/>
      <c r="C94" s="229" t="s">
        <v>84</v>
      </c>
      <c r="D94" s="229" t="s">
        <v>197</v>
      </c>
      <c r="E94" s="230" t="s">
        <v>352</v>
      </c>
      <c r="F94" s="231" t="s">
        <v>353</v>
      </c>
      <c r="G94" s="232" t="s">
        <v>354</v>
      </c>
      <c r="H94" s="233">
        <v>223.44</v>
      </c>
      <c r="I94" s="234"/>
      <c r="J94" s="235">
        <f>ROUND(I94*H94,2)</f>
        <v>0</v>
      </c>
      <c r="K94" s="231" t="s">
        <v>201</v>
      </c>
      <c r="L94" s="46"/>
      <c r="M94" s="236" t="s">
        <v>21</v>
      </c>
      <c r="N94" s="237" t="s">
        <v>47</v>
      </c>
      <c r="O94" s="86"/>
      <c r="P94" s="238">
        <f>O94*H94</f>
        <v>0</v>
      </c>
      <c r="Q94" s="238">
        <v>0</v>
      </c>
      <c r="R94" s="238">
        <f>Q94*H94</f>
        <v>0</v>
      </c>
      <c r="S94" s="238">
        <v>0</v>
      </c>
      <c r="T94" s="239">
        <f>S94*H94</f>
        <v>0</v>
      </c>
      <c r="U94" s="40"/>
      <c r="V94" s="40"/>
      <c r="W94" s="40"/>
      <c r="X94" s="40"/>
      <c r="Y94" s="40"/>
      <c r="Z94" s="40"/>
      <c r="AA94" s="40"/>
      <c r="AB94" s="40"/>
      <c r="AC94" s="40"/>
      <c r="AD94" s="40"/>
      <c r="AE94" s="40"/>
      <c r="AR94" s="240" t="s">
        <v>202</v>
      </c>
      <c r="AT94" s="240" t="s">
        <v>197</v>
      </c>
      <c r="AU94" s="240" t="s">
        <v>86</v>
      </c>
      <c r="AY94" s="19" t="s">
        <v>194</v>
      </c>
      <c r="BE94" s="241">
        <f>IF(N94="základní",J94,0)</f>
        <v>0</v>
      </c>
      <c r="BF94" s="241">
        <f>IF(N94="snížená",J94,0)</f>
        <v>0</v>
      </c>
      <c r="BG94" s="241">
        <f>IF(N94="zákl. přenesená",J94,0)</f>
        <v>0</v>
      </c>
      <c r="BH94" s="241">
        <f>IF(N94="sníž. přenesená",J94,0)</f>
        <v>0</v>
      </c>
      <c r="BI94" s="241">
        <f>IF(N94="nulová",J94,0)</f>
        <v>0</v>
      </c>
      <c r="BJ94" s="19" t="s">
        <v>84</v>
      </c>
      <c r="BK94" s="241">
        <f>ROUND(I94*H94,2)</f>
        <v>0</v>
      </c>
      <c r="BL94" s="19" t="s">
        <v>202</v>
      </c>
      <c r="BM94" s="240" t="s">
        <v>2046</v>
      </c>
    </row>
    <row r="95" spans="1:47" s="2" customFormat="1" ht="12">
      <c r="A95" s="40"/>
      <c r="B95" s="41"/>
      <c r="C95" s="42"/>
      <c r="D95" s="242" t="s">
        <v>204</v>
      </c>
      <c r="E95" s="42"/>
      <c r="F95" s="243" t="s">
        <v>356</v>
      </c>
      <c r="G95" s="42"/>
      <c r="H95" s="42"/>
      <c r="I95" s="149"/>
      <c r="J95" s="42"/>
      <c r="K95" s="42"/>
      <c r="L95" s="46"/>
      <c r="M95" s="244"/>
      <c r="N95" s="245"/>
      <c r="O95" s="86"/>
      <c r="P95" s="86"/>
      <c r="Q95" s="86"/>
      <c r="R95" s="86"/>
      <c r="S95" s="86"/>
      <c r="T95" s="87"/>
      <c r="U95" s="40"/>
      <c r="V95" s="40"/>
      <c r="W95" s="40"/>
      <c r="X95" s="40"/>
      <c r="Y95" s="40"/>
      <c r="Z95" s="40"/>
      <c r="AA95" s="40"/>
      <c r="AB95" s="40"/>
      <c r="AC95" s="40"/>
      <c r="AD95" s="40"/>
      <c r="AE95" s="40"/>
      <c r="AT95" s="19" t="s">
        <v>204</v>
      </c>
      <c r="AU95" s="19" t="s">
        <v>86</v>
      </c>
    </row>
    <row r="96" spans="1:47" s="2" customFormat="1" ht="12">
      <c r="A96" s="40"/>
      <c r="B96" s="41"/>
      <c r="C96" s="42"/>
      <c r="D96" s="242" t="s">
        <v>206</v>
      </c>
      <c r="E96" s="42"/>
      <c r="F96" s="246" t="s">
        <v>357</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206</v>
      </c>
      <c r="AU96" s="19" t="s">
        <v>86</v>
      </c>
    </row>
    <row r="97" spans="1:51" s="13" customFormat="1" ht="12">
      <c r="A97" s="13"/>
      <c r="B97" s="247"/>
      <c r="C97" s="248"/>
      <c r="D97" s="242" t="s">
        <v>208</v>
      </c>
      <c r="E97" s="249" t="s">
        <v>21</v>
      </c>
      <c r="F97" s="250" t="s">
        <v>2047</v>
      </c>
      <c r="G97" s="248"/>
      <c r="H97" s="251">
        <v>223.44</v>
      </c>
      <c r="I97" s="252"/>
      <c r="J97" s="248"/>
      <c r="K97" s="248"/>
      <c r="L97" s="253"/>
      <c r="M97" s="254"/>
      <c r="N97" s="255"/>
      <c r="O97" s="255"/>
      <c r="P97" s="255"/>
      <c r="Q97" s="255"/>
      <c r="R97" s="255"/>
      <c r="S97" s="255"/>
      <c r="T97" s="256"/>
      <c r="U97" s="13"/>
      <c r="V97" s="13"/>
      <c r="W97" s="13"/>
      <c r="X97" s="13"/>
      <c r="Y97" s="13"/>
      <c r="Z97" s="13"/>
      <c r="AA97" s="13"/>
      <c r="AB97" s="13"/>
      <c r="AC97" s="13"/>
      <c r="AD97" s="13"/>
      <c r="AE97" s="13"/>
      <c r="AT97" s="257" t="s">
        <v>208</v>
      </c>
      <c r="AU97" s="257" t="s">
        <v>86</v>
      </c>
      <c r="AV97" s="13" t="s">
        <v>86</v>
      </c>
      <c r="AW97" s="13" t="s">
        <v>38</v>
      </c>
      <c r="AX97" s="13" t="s">
        <v>76</v>
      </c>
      <c r="AY97" s="257" t="s">
        <v>194</v>
      </c>
    </row>
    <row r="98" spans="1:51" s="14" customFormat="1" ht="12">
      <c r="A98" s="14"/>
      <c r="B98" s="258"/>
      <c r="C98" s="259"/>
      <c r="D98" s="242" t="s">
        <v>208</v>
      </c>
      <c r="E98" s="260" t="s">
        <v>21</v>
      </c>
      <c r="F98" s="261" t="s">
        <v>210</v>
      </c>
      <c r="G98" s="259"/>
      <c r="H98" s="262">
        <v>223.44</v>
      </c>
      <c r="I98" s="263"/>
      <c r="J98" s="259"/>
      <c r="K98" s="259"/>
      <c r="L98" s="264"/>
      <c r="M98" s="265"/>
      <c r="N98" s="266"/>
      <c r="O98" s="266"/>
      <c r="P98" s="266"/>
      <c r="Q98" s="266"/>
      <c r="R98" s="266"/>
      <c r="S98" s="266"/>
      <c r="T98" s="267"/>
      <c r="U98" s="14"/>
      <c r="V98" s="14"/>
      <c r="W98" s="14"/>
      <c r="X98" s="14"/>
      <c r="Y98" s="14"/>
      <c r="Z98" s="14"/>
      <c r="AA98" s="14"/>
      <c r="AB98" s="14"/>
      <c r="AC98" s="14"/>
      <c r="AD98" s="14"/>
      <c r="AE98" s="14"/>
      <c r="AT98" s="268" t="s">
        <v>208</v>
      </c>
      <c r="AU98" s="268" t="s">
        <v>86</v>
      </c>
      <c r="AV98" s="14" t="s">
        <v>202</v>
      </c>
      <c r="AW98" s="14" t="s">
        <v>38</v>
      </c>
      <c r="AX98" s="14" t="s">
        <v>84</v>
      </c>
      <c r="AY98" s="268" t="s">
        <v>194</v>
      </c>
    </row>
    <row r="99" spans="1:63" s="12" customFormat="1" ht="22.8" customHeight="1">
      <c r="A99" s="12"/>
      <c r="B99" s="213"/>
      <c r="C99" s="214"/>
      <c r="D99" s="215" t="s">
        <v>75</v>
      </c>
      <c r="E99" s="227" t="s">
        <v>86</v>
      </c>
      <c r="F99" s="227" t="s">
        <v>359</v>
      </c>
      <c r="G99" s="214"/>
      <c r="H99" s="214"/>
      <c r="I99" s="217"/>
      <c r="J99" s="228">
        <f>BK99</f>
        <v>0</v>
      </c>
      <c r="K99" s="214"/>
      <c r="L99" s="219"/>
      <c r="M99" s="220"/>
      <c r="N99" s="221"/>
      <c r="O99" s="221"/>
      <c r="P99" s="222">
        <f>SUM(P100:P107)</f>
        <v>0</v>
      </c>
      <c r="Q99" s="221"/>
      <c r="R99" s="222">
        <f>SUM(R100:R107)</f>
        <v>0.11093796</v>
      </c>
      <c r="S99" s="221"/>
      <c r="T99" s="223">
        <f>SUM(T100:T107)</f>
        <v>0</v>
      </c>
      <c r="U99" s="12"/>
      <c r="V99" s="12"/>
      <c r="W99" s="12"/>
      <c r="X99" s="12"/>
      <c r="Y99" s="12"/>
      <c r="Z99" s="12"/>
      <c r="AA99" s="12"/>
      <c r="AB99" s="12"/>
      <c r="AC99" s="12"/>
      <c r="AD99" s="12"/>
      <c r="AE99" s="12"/>
      <c r="AR99" s="224" t="s">
        <v>84</v>
      </c>
      <c r="AT99" s="225" t="s">
        <v>75</v>
      </c>
      <c r="AU99" s="225" t="s">
        <v>84</v>
      </c>
      <c r="AY99" s="224" t="s">
        <v>194</v>
      </c>
      <c r="BK99" s="226">
        <f>SUM(BK100:BK107)</f>
        <v>0</v>
      </c>
    </row>
    <row r="100" spans="1:65" s="2" customFormat="1" ht="16.5" customHeight="1">
      <c r="A100" s="40"/>
      <c r="B100" s="41"/>
      <c r="C100" s="229" t="s">
        <v>86</v>
      </c>
      <c r="D100" s="229" t="s">
        <v>197</v>
      </c>
      <c r="E100" s="230" t="s">
        <v>2048</v>
      </c>
      <c r="F100" s="231" t="s">
        <v>2049</v>
      </c>
      <c r="G100" s="232" t="s">
        <v>354</v>
      </c>
      <c r="H100" s="233">
        <v>223.44</v>
      </c>
      <c r="I100" s="234"/>
      <c r="J100" s="235">
        <f>ROUND(I100*H100,2)</f>
        <v>0</v>
      </c>
      <c r="K100" s="231" t="s">
        <v>201</v>
      </c>
      <c r="L100" s="46"/>
      <c r="M100" s="236" t="s">
        <v>21</v>
      </c>
      <c r="N100" s="237" t="s">
        <v>47</v>
      </c>
      <c r="O100" s="86"/>
      <c r="P100" s="238">
        <f>O100*H100</f>
        <v>0</v>
      </c>
      <c r="Q100" s="238">
        <v>0.00014</v>
      </c>
      <c r="R100" s="238">
        <f>Q100*H100</f>
        <v>0.0312816</v>
      </c>
      <c r="S100" s="238">
        <v>0</v>
      </c>
      <c r="T100" s="239">
        <f>S100*H100</f>
        <v>0</v>
      </c>
      <c r="U100" s="40"/>
      <c r="V100" s="40"/>
      <c r="W100" s="40"/>
      <c r="X100" s="40"/>
      <c r="Y100" s="40"/>
      <c r="Z100" s="40"/>
      <c r="AA100" s="40"/>
      <c r="AB100" s="40"/>
      <c r="AC100" s="40"/>
      <c r="AD100" s="40"/>
      <c r="AE100" s="40"/>
      <c r="AR100" s="240" t="s">
        <v>202</v>
      </c>
      <c r="AT100" s="240" t="s">
        <v>197</v>
      </c>
      <c r="AU100" s="240" t="s">
        <v>86</v>
      </c>
      <c r="AY100" s="19" t="s">
        <v>194</v>
      </c>
      <c r="BE100" s="241">
        <f>IF(N100="základní",J100,0)</f>
        <v>0</v>
      </c>
      <c r="BF100" s="241">
        <f>IF(N100="snížená",J100,0)</f>
        <v>0</v>
      </c>
      <c r="BG100" s="241">
        <f>IF(N100="zákl. přenesená",J100,0)</f>
        <v>0</v>
      </c>
      <c r="BH100" s="241">
        <f>IF(N100="sníž. přenesená",J100,0)</f>
        <v>0</v>
      </c>
      <c r="BI100" s="241">
        <f>IF(N100="nulová",J100,0)</f>
        <v>0</v>
      </c>
      <c r="BJ100" s="19" t="s">
        <v>84</v>
      </c>
      <c r="BK100" s="241">
        <f>ROUND(I100*H100,2)</f>
        <v>0</v>
      </c>
      <c r="BL100" s="19" t="s">
        <v>202</v>
      </c>
      <c r="BM100" s="240" t="s">
        <v>2050</v>
      </c>
    </row>
    <row r="101" spans="1:47" s="2" customFormat="1" ht="12">
      <c r="A101" s="40"/>
      <c r="B101" s="41"/>
      <c r="C101" s="42"/>
      <c r="D101" s="242" t="s">
        <v>204</v>
      </c>
      <c r="E101" s="42"/>
      <c r="F101" s="243" t="s">
        <v>2051</v>
      </c>
      <c r="G101" s="42"/>
      <c r="H101" s="42"/>
      <c r="I101" s="149"/>
      <c r="J101" s="42"/>
      <c r="K101" s="42"/>
      <c r="L101" s="46"/>
      <c r="M101" s="244"/>
      <c r="N101" s="245"/>
      <c r="O101" s="86"/>
      <c r="P101" s="86"/>
      <c r="Q101" s="86"/>
      <c r="R101" s="86"/>
      <c r="S101" s="86"/>
      <c r="T101" s="87"/>
      <c r="U101" s="40"/>
      <c r="V101" s="40"/>
      <c r="W101" s="40"/>
      <c r="X101" s="40"/>
      <c r="Y101" s="40"/>
      <c r="Z101" s="40"/>
      <c r="AA101" s="40"/>
      <c r="AB101" s="40"/>
      <c r="AC101" s="40"/>
      <c r="AD101" s="40"/>
      <c r="AE101" s="40"/>
      <c r="AT101" s="19" t="s">
        <v>204</v>
      </c>
      <c r="AU101" s="19" t="s">
        <v>86</v>
      </c>
    </row>
    <row r="102" spans="1:47" s="2" customFormat="1" ht="12">
      <c r="A102" s="40"/>
      <c r="B102" s="41"/>
      <c r="C102" s="42"/>
      <c r="D102" s="242" t="s">
        <v>206</v>
      </c>
      <c r="E102" s="42"/>
      <c r="F102" s="246" t="s">
        <v>2052</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206</v>
      </c>
      <c r="AU102" s="19" t="s">
        <v>86</v>
      </c>
    </row>
    <row r="103" spans="1:51" s="13" customFormat="1" ht="12">
      <c r="A103" s="13"/>
      <c r="B103" s="247"/>
      <c r="C103" s="248"/>
      <c r="D103" s="242" t="s">
        <v>208</v>
      </c>
      <c r="E103" s="249" t="s">
        <v>21</v>
      </c>
      <c r="F103" s="250" t="s">
        <v>2047</v>
      </c>
      <c r="G103" s="248"/>
      <c r="H103" s="251">
        <v>223.44</v>
      </c>
      <c r="I103" s="252"/>
      <c r="J103" s="248"/>
      <c r="K103" s="248"/>
      <c r="L103" s="253"/>
      <c r="M103" s="254"/>
      <c r="N103" s="255"/>
      <c r="O103" s="255"/>
      <c r="P103" s="255"/>
      <c r="Q103" s="255"/>
      <c r="R103" s="255"/>
      <c r="S103" s="255"/>
      <c r="T103" s="256"/>
      <c r="U103" s="13"/>
      <c r="V103" s="13"/>
      <c r="W103" s="13"/>
      <c r="X103" s="13"/>
      <c r="Y103" s="13"/>
      <c r="Z103" s="13"/>
      <c r="AA103" s="13"/>
      <c r="AB103" s="13"/>
      <c r="AC103" s="13"/>
      <c r="AD103" s="13"/>
      <c r="AE103" s="13"/>
      <c r="AT103" s="257" t="s">
        <v>208</v>
      </c>
      <c r="AU103" s="257" t="s">
        <v>86</v>
      </c>
      <c r="AV103" s="13" t="s">
        <v>86</v>
      </c>
      <c r="AW103" s="13" t="s">
        <v>38</v>
      </c>
      <c r="AX103" s="13" t="s">
        <v>76</v>
      </c>
      <c r="AY103" s="257" t="s">
        <v>194</v>
      </c>
    </row>
    <row r="104" spans="1:51" s="14" customFormat="1" ht="12">
      <c r="A104" s="14"/>
      <c r="B104" s="258"/>
      <c r="C104" s="259"/>
      <c r="D104" s="242" t="s">
        <v>208</v>
      </c>
      <c r="E104" s="260" t="s">
        <v>21</v>
      </c>
      <c r="F104" s="261" t="s">
        <v>210</v>
      </c>
      <c r="G104" s="259"/>
      <c r="H104" s="262">
        <v>223.44</v>
      </c>
      <c r="I104" s="263"/>
      <c r="J104" s="259"/>
      <c r="K104" s="259"/>
      <c r="L104" s="264"/>
      <c r="M104" s="265"/>
      <c r="N104" s="266"/>
      <c r="O104" s="266"/>
      <c r="P104" s="266"/>
      <c r="Q104" s="266"/>
      <c r="R104" s="266"/>
      <c r="S104" s="266"/>
      <c r="T104" s="267"/>
      <c r="U104" s="14"/>
      <c r="V104" s="14"/>
      <c r="W104" s="14"/>
      <c r="X104" s="14"/>
      <c r="Y104" s="14"/>
      <c r="Z104" s="14"/>
      <c r="AA104" s="14"/>
      <c r="AB104" s="14"/>
      <c r="AC104" s="14"/>
      <c r="AD104" s="14"/>
      <c r="AE104" s="14"/>
      <c r="AT104" s="268" t="s">
        <v>208</v>
      </c>
      <c r="AU104" s="268" t="s">
        <v>86</v>
      </c>
      <c r="AV104" s="14" t="s">
        <v>202</v>
      </c>
      <c r="AW104" s="14" t="s">
        <v>38</v>
      </c>
      <c r="AX104" s="14" t="s">
        <v>84</v>
      </c>
      <c r="AY104" s="268" t="s">
        <v>194</v>
      </c>
    </row>
    <row r="105" spans="1:65" s="2" customFormat="1" ht="16.5" customHeight="1">
      <c r="A105" s="40"/>
      <c r="B105" s="41"/>
      <c r="C105" s="272" t="s">
        <v>97</v>
      </c>
      <c r="D105" s="272" t="s">
        <v>347</v>
      </c>
      <c r="E105" s="273" t="s">
        <v>2053</v>
      </c>
      <c r="F105" s="274" t="s">
        <v>2054</v>
      </c>
      <c r="G105" s="275" t="s">
        <v>354</v>
      </c>
      <c r="H105" s="276">
        <v>256.956</v>
      </c>
      <c r="I105" s="277"/>
      <c r="J105" s="278">
        <f>ROUND(I105*H105,2)</f>
        <v>0</v>
      </c>
      <c r="K105" s="274" t="s">
        <v>201</v>
      </c>
      <c r="L105" s="279"/>
      <c r="M105" s="280" t="s">
        <v>21</v>
      </c>
      <c r="N105" s="281" t="s">
        <v>47</v>
      </c>
      <c r="O105" s="86"/>
      <c r="P105" s="238">
        <f>O105*H105</f>
        <v>0</v>
      </c>
      <c r="Q105" s="238">
        <v>0.00031</v>
      </c>
      <c r="R105" s="238">
        <f>Q105*H105</f>
        <v>0.07965636000000001</v>
      </c>
      <c r="S105" s="238">
        <v>0</v>
      </c>
      <c r="T105" s="239">
        <f>S105*H105</f>
        <v>0</v>
      </c>
      <c r="U105" s="40"/>
      <c r="V105" s="40"/>
      <c r="W105" s="40"/>
      <c r="X105" s="40"/>
      <c r="Y105" s="40"/>
      <c r="Z105" s="40"/>
      <c r="AA105" s="40"/>
      <c r="AB105" s="40"/>
      <c r="AC105" s="40"/>
      <c r="AD105" s="40"/>
      <c r="AE105" s="40"/>
      <c r="AR105" s="240" t="s">
        <v>253</v>
      </c>
      <c r="AT105" s="240" t="s">
        <v>347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202</v>
      </c>
      <c r="BM105" s="240" t="s">
        <v>2055</v>
      </c>
    </row>
    <row r="106" spans="1:47" s="2" customFormat="1" ht="12">
      <c r="A106" s="40"/>
      <c r="B106" s="41"/>
      <c r="C106" s="42"/>
      <c r="D106" s="242" t="s">
        <v>204</v>
      </c>
      <c r="E106" s="42"/>
      <c r="F106" s="243" t="s">
        <v>2054</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51" s="13" customFormat="1" ht="12">
      <c r="A107" s="13"/>
      <c r="B107" s="247"/>
      <c r="C107" s="248"/>
      <c r="D107" s="242" t="s">
        <v>208</v>
      </c>
      <c r="E107" s="248"/>
      <c r="F107" s="250" t="s">
        <v>2056</v>
      </c>
      <c r="G107" s="248"/>
      <c r="H107" s="251">
        <v>256.956</v>
      </c>
      <c r="I107" s="252"/>
      <c r="J107" s="248"/>
      <c r="K107" s="248"/>
      <c r="L107" s="253"/>
      <c r="M107" s="254"/>
      <c r="N107" s="255"/>
      <c r="O107" s="255"/>
      <c r="P107" s="255"/>
      <c r="Q107" s="255"/>
      <c r="R107" s="255"/>
      <c r="S107" s="255"/>
      <c r="T107" s="256"/>
      <c r="U107" s="13"/>
      <c r="V107" s="13"/>
      <c r="W107" s="13"/>
      <c r="X107" s="13"/>
      <c r="Y107" s="13"/>
      <c r="Z107" s="13"/>
      <c r="AA107" s="13"/>
      <c r="AB107" s="13"/>
      <c r="AC107" s="13"/>
      <c r="AD107" s="13"/>
      <c r="AE107" s="13"/>
      <c r="AT107" s="257" t="s">
        <v>208</v>
      </c>
      <c r="AU107" s="257" t="s">
        <v>86</v>
      </c>
      <c r="AV107" s="13" t="s">
        <v>86</v>
      </c>
      <c r="AW107" s="13" t="s">
        <v>4</v>
      </c>
      <c r="AX107" s="13" t="s">
        <v>84</v>
      </c>
      <c r="AY107" s="257" t="s">
        <v>194</v>
      </c>
    </row>
    <row r="108" spans="1:63" s="12" customFormat="1" ht="22.8" customHeight="1">
      <c r="A108" s="12"/>
      <c r="B108" s="213"/>
      <c r="C108" s="214"/>
      <c r="D108" s="215" t="s">
        <v>75</v>
      </c>
      <c r="E108" s="227" t="s">
        <v>231</v>
      </c>
      <c r="F108" s="227" t="s">
        <v>1927</v>
      </c>
      <c r="G108" s="214"/>
      <c r="H108" s="214"/>
      <c r="I108" s="217"/>
      <c r="J108" s="228">
        <f>BK108</f>
        <v>0</v>
      </c>
      <c r="K108" s="214"/>
      <c r="L108" s="219"/>
      <c r="M108" s="220"/>
      <c r="N108" s="221"/>
      <c r="O108" s="221"/>
      <c r="P108" s="222">
        <f>SUM(P109:P131)</f>
        <v>0</v>
      </c>
      <c r="Q108" s="221"/>
      <c r="R108" s="222">
        <f>SUM(R109:R131)</f>
        <v>0</v>
      </c>
      <c r="S108" s="221"/>
      <c r="T108" s="223">
        <f>SUM(T109:T131)</f>
        <v>0</v>
      </c>
      <c r="U108" s="12"/>
      <c r="V108" s="12"/>
      <c r="W108" s="12"/>
      <c r="X108" s="12"/>
      <c r="Y108" s="12"/>
      <c r="Z108" s="12"/>
      <c r="AA108" s="12"/>
      <c r="AB108" s="12"/>
      <c r="AC108" s="12"/>
      <c r="AD108" s="12"/>
      <c r="AE108" s="12"/>
      <c r="AR108" s="224" t="s">
        <v>84</v>
      </c>
      <c r="AT108" s="225" t="s">
        <v>75</v>
      </c>
      <c r="AU108" s="225" t="s">
        <v>84</v>
      </c>
      <c r="AY108" s="224" t="s">
        <v>194</v>
      </c>
      <c r="BK108" s="226">
        <f>SUM(BK109:BK131)</f>
        <v>0</v>
      </c>
    </row>
    <row r="109" spans="1:65" s="2" customFormat="1" ht="16.5" customHeight="1">
      <c r="A109" s="40"/>
      <c r="B109" s="41"/>
      <c r="C109" s="229" t="s">
        <v>202</v>
      </c>
      <c r="D109" s="229" t="s">
        <v>197</v>
      </c>
      <c r="E109" s="230" t="s">
        <v>2013</v>
      </c>
      <c r="F109" s="231" t="s">
        <v>2014</v>
      </c>
      <c r="G109" s="232" t="s">
        <v>354</v>
      </c>
      <c r="H109" s="233">
        <v>446.88</v>
      </c>
      <c r="I109" s="234"/>
      <c r="J109" s="235">
        <f>ROUND(I109*H109,2)</f>
        <v>0</v>
      </c>
      <c r="K109" s="231" t="s">
        <v>201</v>
      </c>
      <c r="L109" s="46"/>
      <c r="M109" s="236" t="s">
        <v>21</v>
      </c>
      <c r="N109" s="237" t="s">
        <v>47</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202</v>
      </c>
      <c r="AT109" s="240" t="s">
        <v>197</v>
      </c>
      <c r="AU109" s="240" t="s">
        <v>86</v>
      </c>
      <c r="AY109" s="19" t="s">
        <v>194</v>
      </c>
      <c r="BE109" s="241">
        <f>IF(N109="základní",J109,0)</f>
        <v>0</v>
      </c>
      <c r="BF109" s="241">
        <f>IF(N109="snížená",J109,0)</f>
        <v>0</v>
      </c>
      <c r="BG109" s="241">
        <f>IF(N109="zákl. přenesená",J109,0)</f>
        <v>0</v>
      </c>
      <c r="BH109" s="241">
        <f>IF(N109="sníž. přenesená",J109,0)</f>
        <v>0</v>
      </c>
      <c r="BI109" s="241">
        <f>IF(N109="nulová",J109,0)</f>
        <v>0</v>
      </c>
      <c r="BJ109" s="19" t="s">
        <v>84</v>
      </c>
      <c r="BK109" s="241">
        <f>ROUND(I109*H109,2)</f>
        <v>0</v>
      </c>
      <c r="BL109" s="19" t="s">
        <v>202</v>
      </c>
      <c r="BM109" s="240" t="s">
        <v>2057</v>
      </c>
    </row>
    <row r="110" spans="1:47" s="2" customFormat="1" ht="12">
      <c r="A110" s="40"/>
      <c r="B110" s="41"/>
      <c r="C110" s="42"/>
      <c r="D110" s="242" t="s">
        <v>204</v>
      </c>
      <c r="E110" s="42"/>
      <c r="F110" s="243" t="s">
        <v>2016</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204</v>
      </c>
      <c r="AU110" s="19" t="s">
        <v>86</v>
      </c>
    </row>
    <row r="111" spans="1:51" s="13" customFormat="1" ht="12">
      <c r="A111" s="13"/>
      <c r="B111" s="247"/>
      <c r="C111" s="248"/>
      <c r="D111" s="242" t="s">
        <v>208</v>
      </c>
      <c r="E111" s="249" t="s">
        <v>21</v>
      </c>
      <c r="F111" s="250" t="s">
        <v>2058</v>
      </c>
      <c r="G111" s="248"/>
      <c r="H111" s="251">
        <v>223.44</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3" customFormat="1" ht="12">
      <c r="A112" s="13"/>
      <c r="B112" s="247"/>
      <c r="C112" s="248"/>
      <c r="D112" s="242" t="s">
        <v>208</v>
      </c>
      <c r="E112" s="249" t="s">
        <v>21</v>
      </c>
      <c r="F112" s="250" t="s">
        <v>2059</v>
      </c>
      <c r="G112" s="248"/>
      <c r="H112" s="251">
        <v>223.44</v>
      </c>
      <c r="I112" s="252"/>
      <c r="J112" s="248"/>
      <c r="K112" s="248"/>
      <c r="L112" s="253"/>
      <c r="M112" s="254"/>
      <c r="N112" s="255"/>
      <c r="O112" s="255"/>
      <c r="P112" s="255"/>
      <c r="Q112" s="255"/>
      <c r="R112" s="255"/>
      <c r="S112" s="255"/>
      <c r="T112" s="256"/>
      <c r="U112" s="13"/>
      <c r="V112" s="13"/>
      <c r="W112" s="13"/>
      <c r="X112" s="13"/>
      <c r="Y112" s="13"/>
      <c r="Z112" s="13"/>
      <c r="AA112" s="13"/>
      <c r="AB112" s="13"/>
      <c r="AC112" s="13"/>
      <c r="AD112" s="13"/>
      <c r="AE112" s="13"/>
      <c r="AT112" s="257" t="s">
        <v>208</v>
      </c>
      <c r="AU112" s="257" t="s">
        <v>86</v>
      </c>
      <c r="AV112" s="13" t="s">
        <v>86</v>
      </c>
      <c r="AW112" s="13" t="s">
        <v>38</v>
      </c>
      <c r="AX112" s="13" t="s">
        <v>76</v>
      </c>
      <c r="AY112" s="257" t="s">
        <v>194</v>
      </c>
    </row>
    <row r="113" spans="1:51" s="14" customFormat="1" ht="12">
      <c r="A113" s="14"/>
      <c r="B113" s="258"/>
      <c r="C113" s="259"/>
      <c r="D113" s="242" t="s">
        <v>208</v>
      </c>
      <c r="E113" s="260" t="s">
        <v>21</v>
      </c>
      <c r="F113" s="261" t="s">
        <v>210</v>
      </c>
      <c r="G113" s="259"/>
      <c r="H113" s="262">
        <v>446.88</v>
      </c>
      <c r="I113" s="263"/>
      <c r="J113" s="259"/>
      <c r="K113" s="259"/>
      <c r="L113" s="264"/>
      <c r="M113" s="265"/>
      <c r="N113" s="266"/>
      <c r="O113" s="266"/>
      <c r="P113" s="266"/>
      <c r="Q113" s="266"/>
      <c r="R113" s="266"/>
      <c r="S113" s="266"/>
      <c r="T113" s="267"/>
      <c r="U113" s="14"/>
      <c r="V113" s="14"/>
      <c r="W113" s="14"/>
      <c r="X113" s="14"/>
      <c r="Y113" s="14"/>
      <c r="Z113" s="14"/>
      <c r="AA113" s="14"/>
      <c r="AB113" s="14"/>
      <c r="AC113" s="14"/>
      <c r="AD113" s="14"/>
      <c r="AE113" s="14"/>
      <c r="AT113" s="268" t="s">
        <v>208</v>
      </c>
      <c r="AU113" s="268" t="s">
        <v>86</v>
      </c>
      <c r="AV113" s="14" t="s">
        <v>202</v>
      </c>
      <c r="AW113" s="14" t="s">
        <v>38</v>
      </c>
      <c r="AX113" s="14" t="s">
        <v>84</v>
      </c>
      <c r="AY113" s="268" t="s">
        <v>194</v>
      </c>
    </row>
    <row r="114" spans="1:65" s="2" customFormat="1" ht="16.5" customHeight="1">
      <c r="A114" s="40"/>
      <c r="B114" s="41"/>
      <c r="C114" s="229" t="s">
        <v>231</v>
      </c>
      <c r="D114" s="229" t="s">
        <v>197</v>
      </c>
      <c r="E114" s="230" t="s">
        <v>2060</v>
      </c>
      <c r="F114" s="231" t="s">
        <v>2061</v>
      </c>
      <c r="G114" s="232" t="s">
        <v>354</v>
      </c>
      <c r="H114" s="233">
        <v>223.44</v>
      </c>
      <c r="I114" s="234"/>
      <c r="J114" s="235">
        <f>ROUND(I114*H114,2)</f>
        <v>0</v>
      </c>
      <c r="K114" s="231" t="s">
        <v>201</v>
      </c>
      <c r="L114" s="46"/>
      <c r="M114" s="236" t="s">
        <v>21</v>
      </c>
      <c r="N114" s="237" t="s">
        <v>47</v>
      </c>
      <c r="O114" s="86"/>
      <c r="P114" s="238">
        <f>O114*H114</f>
        <v>0</v>
      </c>
      <c r="Q114" s="238">
        <v>0</v>
      </c>
      <c r="R114" s="238">
        <f>Q114*H114</f>
        <v>0</v>
      </c>
      <c r="S114" s="238">
        <v>0</v>
      </c>
      <c r="T114" s="239">
        <f>S114*H114</f>
        <v>0</v>
      </c>
      <c r="U114" s="40"/>
      <c r="V114" s="40"/>
      <c r="W114" s="40"/>
      <c r="X114" s="40"/>
      <c r="Y114" s="40"/>
      <c r="Z114" s="40"/>
      <c r="AA114" s="40"/>
      <c r="AB114" s="40"/>
      <c r="AC114" s="40"/>
      <c r="AD114" s="40"/>
      <c r="AE114" s="40"/>
      <c r="AR114" s="240" t="s">
        <v>202</v>
      </c>
      <c r="AT114" s="240" t="s">
        <v>197</v>
      </c>
      <c r="AU114" s="240" t="s">
        <v>86</v>
      </c>
      <c r="AY114" s="19" t="s">
        <v>194</v>
      </c>
      <c r="BE114" s="241">
        <f>IF(N114="základní",J114,0)</f>
        <v>0</v>
      </c>
      <c r="BF114" s="241">
        <f>IF(N114="snížená",J114,0)</f>
        <v>0</v>
      </c>
      <c r="BG114" s="241">
        <f>IF(N114="zákl. přenesená",J114,0)</f>
        <v>0</v>
      </c>
      <c r="BH114" s="241">
        <f>IF(N114="sníž. přenesená",J114,0)</f>
        <v>0</v>
      </c>
      <c r="BI114" s="241">
        <f>IF(N114="nulová",J114,0)</f>
        <v>0</v>
      </c>
      <c r="BJ114" s="19" t="s">
        <v>84</v>
      </c>
      <c r="BK114" s="241">
        <f>ROUND(I114*H114,2)</f>
        <v>0</v>
      </c>
      <c r="BL114" s="19" t="s">
        <v>202</v>
      </c>
      <c r="BM114" s="240" t="s">
        <v>2062</v>
      </c>
    </row>
    <row r="115" spans="1:47" s="2" customFormat="1" ht="12">
      <c r="A115" s="40"/>
      <c r="B115" s="41"/>
      <c r="C115" s="42"/>
      <c r="D115" s="242" t="s">
        <v>204</v>
      </c>
      <c r="E115" s="42"/>
      <c r="F115" s="243" t="s">
        <v>2063</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204</v>
      </c>
      <c r="AU115" s="19" t="s">
        <v>86</v>
      </c>
    </row>
    <row r="116" spans="1:51" s="13" customFormat="1" ht="12">
      <c r="A116" s="13"/>
      <c r="B116" s="247"/>
      <c r="C116" s="248"/>
      <c r="D116" s="242" t="s">
        <v>208</v>
      </c>
      <c r="E116" s="249" t="s">
        <v>21</v>
      </c>
      <c r="F116" s="250" t="s">
        <v>2047</v>
      </c>
      <c r="G116" s="248"/>
      <c r="H116" s="251">
        <v>223.44</v>
      </c>
      <c r="I116" s="252"/>
      <c r="J116" s="248"/>
      <c r="K116" s="248"/>
      <c r="L116" s="253"/>
      <c r="M116" s="254"/>
      <c r="N116" s="255"/>
      <c r="O116" s="255"/>
      <c r="P116" s="255"/>
      <c r="Q116" s="255"/>
      <c r="R116" s="255"/>
      <c r="S116" s="255"/>
      <c r="T116" s="256"/>
      <c r="U116" s="13"/>
      <c r="V116" s="13"/>
      <c r="W116" s="13"/>
      <c r="X116" s="13"/>
      <c r="Y116" s="13"/>
      <c r="Z116" s="13"/>
      <c r="AA116" s="13"/>
      <c r="AB116" s="13"/>
      <c r="AC116" s="13"/>
      <c r="AD116" s="13"/>
      <c r="AE116" s="13"/>
      <c r="AT116" s="257" t="s">
        <v>208</v>
      </c>
      <c r="AU116" s="257" t="s">
        <v>86</v>
      </c>
      <c r="AV116" s="13" t="s">
        <v>86</v>
      </c>
      <c r="AW116" s="13" t="s">
        <v>38</v>
      </c>
      <c r="AX116" s="13" t="s">
        <v>76</v>
      </c>
      <c r="AY116" s="257" t="s">
        <v>194</v>
      </c>
    </row>
    <row r="117" spans="1:51" s="14" customFormat="1" ht="12">
      <c r="A117" s="14"/>
      <c r="B117" s="258"/>
      <c r="C117" s="259"/>
      <c r="D117" s="242" t="s">
        <v>208</v>
      </c>
      <c r="E117" s="260" t="s">
        <v>21</v>
      </c>
      <c r="F117" s="261" t="s">
        <v>210</v>
      </c>
      <c r="G117" s="259"/>
      <c r="H117" s="262">
        <v>223.44</v>
      </c>
      <c r="I117" s="263"/>
      <c r="J117" s="259"/>
      <c r="K117" s="259"/>
      <c r="L117" s="264"/>
      <c r="M117" s="265"/>
      <c r="N117" s="266"/>
      <c r="O117" s="266"/>
      <c r="P117" s="266"/>
      <c r="Q117" s="266"/>
      <c r="R117" s="266"/>
      <c r="S117" s="266"/>
      <c r="T117" s="267"/>
      <c r="U117" s="14"/>
      <c r="V117" s="14"/>
      <c r="W117" s="14"/>
      <c r="X117" s="14"/>
      <c r="Y117" s="14"/>
      <c r="Z117" s="14"/>
      <c r="AA117" s="14"/>
      <c r="AB117" s="14"/>
      <c r="AC117" s="14"/>
      <c r="AD117" s="14"/>
      <c r="AE117" s="14"/>
      <c r="AT117" s="268" t="s">
        <v>208</v>
      </c>
      <c r="AU117" s="268" t="s">
        <v>86</v>
      </c>
      <c r="AV117" s="14" t="s">
        <v>202</v>
      </c>
      <c r="AW117" s="14" t="s">
        <v>38</v>
      </c>
      <c r="AX117" s="14" t="s">
        <v>84</v>
      </c>
      <c r="AY117" s="268" t="s">
        <v>194</v>
      </c>
    </row>
    <row r="118" spans="1:65" s="2" customFormat="1" ht="16.5" customHeight="1">
      <c r="A118" s="40"/>
      <c r="B118" s="41"/>
      <c r="C118" s="229" t="s">
        <v>241</v>
      </c>
      <c r="D118" s="229" t="s">
        <v>197</v>
      </c>
      <c r="E118" s="230" t="s">
        <v>2064</v>
      </c>
      <c r="F118" s="231" t="s">
        <v>2065</v>
      </c>
      <c r="G118" s="232" t="s">
        <v>354</v>
      </c>
      <c r="H118" s="233">
        <v>223.44</v>
      </c>
      <c r="I118" s="234"/>
      <c r="J118" s="235">
        <f>ROUND(I118*H118,2)</f>
        <v>0</v>
      </c>
      <c r="K118" s="231" t="s">
        <v>201</v>
      </c>
      <c r="L118" s="46"/>
      <c r="M118" s="236" t="s">
        <v>21</v>
      </c>
      <c r="N118" s="237" t="s">
        <v>47</v>
      </c>
      <c r="O118" s="86"/>
      <c r="P118" s="238">
        <f>O118*H118</f>
        <v>0</v>
      </c>
      <c r="Q118" s="238">
        <v>0</v>
      </c>
      <c r="R118" s="238">
        <f>Q118*H118</f>
        <v>0</v>
      </c>
      <c r="S118" s="238">
        <v>0</v>
      </c>
      <c r="T118" s="239">
        <f>S118*H118</f>
        <v>0</v>
      </c>
      <c r="U118" s="40"/>
      <c r="V118" s="40"/>
      <c r="W118" s="40"/>
      <c r="X118" s="40"/>
      <c r="Y118" s="40"/>
      <c r="Z118" s="40"/>
      <c r="AA118" s="40"/>
      <c r="AB118" s="40"/>
      <c r="AC118" s="40"/>
      <c r="AD118" s="40"/>
      <c r="AE118" s="40"/>
      <c r="AR118" s="240" t="s">
        <v>202</v>
      </c>
      <c r="AT118" s="240" t="s">
        <v>197</v>
      </c>
      <c r="AU118" s="240" t="s">
        <v>86</v>
      </c>
      <c r="AY118" s="19" t="s">
        <v>194</v>
      </c>
      <c r="BE118" s="241">
        <f>IF(N118="základní",J118,0)</f>
        <v>0</v>
      </c>
      <c r="BF118" s="241">
        <f>IF(N118="snížená",J118,0)</f>
        <v>0</v>
      </c>
      <c r="BG118" s="241">
        <f>IF(N118="zákl. přenesená",J118,0)</f>
        <v>0</v>
      </c>
      <c r="BH118" s="241">
        <f>IF(N118="sníž. přenesená",J118,0)</f>
        <v>0</v>
      </c>
      <c r="BI118" s="241">
        <f>IF(N118="nulová",J118,0)</f>
        <v>0</v>
      </c>
      <c r="BJ118" s="19" t="s">
        <v>84</v>
      </c>
      <c r="BK118" s="241">
        <f>ROUND(I118*H118,2)</f>
        <v>0</v>
      </c>
      <c r="BL118" s="19" t="s">
        <v>202</v>
      </c>
      <c r="BM118" s="240" t="s">
        <v>2066</v>
      </c>
    </row>
    <row r="119" spans="1:47" s="2" customFormat="1" ht="12">
      <c r="A119" s="40"/>
      <c r="B119" s="41"/>
      <c r="C119" s="42"/>
      <c r="D119" s="242" t="s">
        <v>204</v>
      </c>
      <c r="E119" s="42"/>
      <c r="F119" s="243" t="s">
        <v>2067</v>
      </c>
      <c r="G119" s="42"/>
      <c r="H119" s="42"/>
      <c r="I119" s="149"/>
      <c r="J119" s="42"/>
      <c r="K119" s="42"/>
      <c r="L119" s="46"/>
      <c r="M119" s="244"/>
      <c r="N119" s="245"/>
      <c r="O119" s="86"/>
      <c r="P119" s="86"/>
      <c r="Q119" s="86"/>
      <c r="R119" s="86"/>
      <c r="S119" s="86"/>
      <c r="T119" s="87"/>
      <c r="U119" s="40"/>
      <c r="V119" s="40"/>
      <c r="W119" s="40"/>
      <c r="X119" s="40"/>
      <c r="Y119" s="40"/>
      <c r="Z119" s="40"/>
      <c r="AA119" s="40"/>
      <c r="AB119" s="40"/>
      <c r="AC119" s="40"/>
      <c r="AD119" s="40"/>
      <c r="AE119" s="40"/>
      <c r="AT119" s="19" t="s">
        <v>204</v>
      </c>
      <c r="AU119" s="19" t="s">
        <v>86</v>
      </c>
    </row>
    <row r="120" spans="1:47" s="2" customFormat="1" ht="12">
      <c r="A120" s="40"/>
      <c r="B120" s="41"/>
      <c r="C120" s="42"/>
      <c r="D120" s="242" t="s">
        <v>206</v>
      </c>
      <c r="E120" s="42"/>
      <c r="F120" s="246" t="s">
        <v>2068</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206</v>
      </c>
      <c r="AU120" s="19" t="s">
        <v>86</v>
      </c>
    </row>
    <row r="121" spans="1:51" s="13" customFormat="1" ht="12">
      <c r="A121" s="13"/>
      <c r="B121" s="247"/>
      <c r="C121" s="248"/>
      <c r="D121" s="242" t="s">
        <v>208</v>
      </c>
      <c r="E121" s="249" t="s">
        <v>21</v>
      </c>
      <c r="F121" s="250" t="s">
        <v>2047</v>
      </c>
      <c r="G121" s="248"/>
      <c r="H121" s="251">
        <v>223.44</v>
      </c>
      <c r="I121" s="252"/>
      <c r="J121" s="248"/>
      <c r="K121" s="248"/>
      <c r="L121" s="253"/>
      <c r="M121" s="254"/>
      <c r="N121" s="255"/>
      <c r="O121" s="255"/>
      <c r="P121" s="255"/>
      <c r="Q121" s="255"/>
      <c r="R121" s="255"/>
      <c r="S121" s="255"/>
      <c r="T121" s="256"/>
      <c r="U121" s="13"/>
      <c r="V121" s="13"/>
      <c r="W121" s="13"/>
      <c r="X121" s="13"/>
      <c r="Y121" s="13"/>
      <c r="Z121" s="13"/>
      <c r="AA121" s="13"/>
      <c r="AB121" s="13"/>
      <c r="AC121" s="13"/>
      <c r="AD121" s="13"/>
      <c r="AE121" s="13"/>
      <c r="AT121" s="257" t="s">
        <v>208</v>
      </c>
      <c r="AU121" s="257" t="s">
        <v>86</v>
      </c>
      <c r="AV121" s="13" t="s">
        <v>86</v>
      </c>
      <c r="AW121" s="13" t="s">
        <v>38</v>
      </c>
      <c r="AX121" s="13" t="s">
        <v>76</v>
      </c>
      <c r="AY121" s="257" t="s">
        <v>194</v>
      </c>
    </row>
    <row r="122" spans="1:51" s="14" customFormat="1" ht="12">
      <c r="A122" s="14"/>
      <c r="B122" s="258"/>
      <c r="C122" s="259"/>
      <c r="D122" s="242" t="s">
        <v>208</v>
      </c>
      <c r="E122" s="260" t="s">
        <v>21</v>
      </c>
      <c r="F122" s="261" t="s">
        <v>210</v>
      </c>
      <c r="G122" s="259"/>
      <c r="H122" s="262">
        <v>223.44</v>
      </c>
      <c r="I122" s="263"/>
      <c r="J122" s="259"/>
      <c r="K122" s="259"/>
      <c r="L122" s="264"/>
      <c r="M122" s="265"/>
      <c r="N122" s="266"/>
      <c r="O122" s="266"/>
      <c r="P122" s="266"/>
      <c r="Q122" s="266"/>
      <c r="R122" s="266"/>
      <c r="S122" s="266"/>
      <c r="T122" s="267"/>
      <c r="U122" s="14"/>
      <c r="V122" s="14"/>
      <c r="W122" s="14"/>
      <c r="X122" s="14"/>
      <c r="Y122" s="14"/>
      <c r="Z122" s="14"/>
      <c r="AA122" s="14"/>
      <c r="AB122" s="14"/>
      <c r="AC122" s="14"/>
      <c r="AD122" s="14"/>
      <c r="AE122" s="14"/>
      <c r="AT122" s="268" t="s">
        <v>208</v>
      </c>
      <c r="AU122" s="268" t="s">
        <v>86</v>
      </c>
      <c r="AV122" s="14" t="s">
        <v>202</v>
      </c>
      <c r="AW122" s="14" t="s">
        <v>38</v>
      </c>
      <c r="AX122" s="14" t="s">
        <v>84</v>
      </c>
      <c r="AY122" s="268" t="s">
        <v>194</v>
      </c>
    </row>
    <row r="123" spans="1:65" s="2" customFormat="1" ht="16.5" customHeight="1">
      <c r="A123" s="40"/>
      <c r="B123" s="41"/>
      <c r="C123" s="229" t="s">
        <v>248</v>
      </c>
      <c r="D123" s="229" t="s">
        <v>197</v>
      </c>
      <c r="E123" s="230" t="s">
        <v>2069</v>
      </c>
      <c r="F123" s="231" t="s">
        <v>2070</v>
      </c>
      <c r="G123" s="232" t="s">
        <v>354</v>
      </c>
      <c r="H123" s="233">
        <v>223.44</v>
      </c>
      <c r="I123" s="234"/>
      <c r="J123" s="235">
        <f>ROUND(I123*H123,2)</f>
        <v>0</v>
      </c>
      <c r="K123" s="231" t="s">
        <v>201</v>
      </c>
      <c r="L123" s="46"/>
      <c r="M123" s="236" t="s">
        <v>21</v>
      </c>
      <c r="N123" s="237" t="s">
        <v>47</v>
      </c>
      <c r="O123" s="86"/>
      <c r="P123" s="238">
        <f>O123*H123</f>
        <v>0</v>
      </c>
      <c r="Q123" s="238">
        <v>0</v>
      </c>
      <c r="R123" s="238">
        <f>Q123*H123</f>
        <v>0</v>
      </c>
      <c r="S123" s="238">
        <v>0</v>
      </c>
      <c r="T123" s="239">
        <f>S123*H123</f>
        <v>0</v>
      </c>
      <c r="U123" s="40"/>
      <c r="V123" s="40"/>
      <c r="W123" s="40"/>
      <c r="X123" s="40"/>
      <c r="Y123" s="40"/>
      <c r="Z123" s="40"/>
      <c r="AA123" s="40"/>
      <c r="AB123" s="40"/>
      <c r="AC123" s="40"/>
      <c r="AD123" s="40"/>
      <c r="AE123" s="40"/>
      <c r="AR123" s="240" t="s">
        <v>202</v>
      </c>
      <c r="AT123" s="240" t="s">
        <v>197</v>
      </c>
      <c r="AU123" s="240" t="s">
        <v>86</v>
      </c>
      <c r="AY123" s="19" t="s">
        <v>194</v>
      </c>
      <c r="BE123" s="241">
        <f>IF(N123="základní",J123,0)</f>
        <v>0</v>
      </c>
      <c r="BF123" s="241">
        <f>IF(N123="snížená",J123,0)</f>
        <v>0</v>
      </c>
      <c r="BG123" s="241">
        <f>IF(N123="zákl. přenesená",J123,0)</f>
        <v>0</v>
      </c>
      <c r="BH123" s="241">
        <f>IF(N123="sníž. přenesená",J123,0)</f>
        <v>0</v>
      </c>
      <c r="BI123" s="241">
        <f>IF(N123="nulová",J123,0)</f>
        <v>0</v>
      </c>
      <c r="BJ123" s="19" t="s">
        <v>84</v>
      </c>
      <c r="BK123" s="241">
        <f>ROUND(I123*H123,2)</f>
        <v>0</v>
      </c>
      <c r="BL123" s="19" t="s">
        <v>202</v>
      </c>
      <c r="BM123" s="240" t="s">
        <v>2071</v>
      </c>
    </row>
    <row r="124" spans="1:47" s="2" customFormat="1" ht="12">
      <c r="A124" s="40"/>
      <c r="B124" s="41"/>
      <c r="C124" s="42"/>
      <c r="D124" s="242" t="s">
        <v>204</v>
      </c>
      <c r="E124" s="42"/>
      <c r="F124" s="243" t="s">
        <v>2072</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204</v>
      </c>
      <c r="AU124" s="19" t="s">
        <v>86</v>
      </c>
    </row>
    <row r="125" spans="1:51" s="13" customFormat="1" ht="12">
      <c r="A125" s="13"/>
      <c r="B125" s="247"/>
      <c r="C125" s="248"/>
      <c r="D125" s="242" t="s">
        <v>208</v>
      </c>
      <c r="E125" s="249" t="s">
        <v>21</v>
      </c>
      <c r="F125" s="250" t="s">
        <v>2047</v>
      </c>
      <c r="G125" s="248"/>
      <c r="H125" s="251">
        <v>223.44</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208</v>
      </c>
      <c r="AU125" s="257" t="s">
        <v>86</v>
      </c>
      <c r="AV125" s="13" t="s">
        <v>86</v>
      </c>
      <c r="AW125" s="13" t="s">
        <v>38</v>
      </c>
      <c r="AX125" s="13" t="s">
        <v>76</v>
      </c>
      <c r="AY125" s="257" t="s">
        <v>194</v>
      </c>
    </row>
    <row r="126" spans="1:51" s="14" customFormat="1" ht="12">
      <c r="A126" s="14"/>
      <c r="B126" s="258"/>
      <c r="C126" s="259"/>
      <c r="D126" s="242" t="s">
        <v>208</v>
      </c>
      <c r="E126" s="260" t="s">
        <v>21</v>
      </c>
      <c r="F126" s="261" t="s">
        <v>210</v>
      </c>
      <c r="G126" s="259"/>
      <c r="H126" s="262">
        <v>223.44</v>
      </c>
      <c r="I126" s="263"/>
      <c r="J126" s="259"/>
      <c r="K126" s="259"/>
      <c r="L126" s="264"/>
      <c r="M126" s="265"/>
      <c r="N126" s="266"/>
      <c r="O126" s="266"/>
      <c r="P126" s="266"/>
      <c r="Q126" s="266"/>
      <c r="R126" s="266"/>
      <c r="S126" s="266"/>
      <c r="T126" s="267"/>
      <c r="U126" s="14"/>
      <c r="V126" s="14"/>
      <c r="W126" s="14"/>
      <c r="X126" s="14"/>
      <c r="Y126" s="14"/>
      <c r="Z126" s="14"/>
      <c r="AA126" s="14"/>
      <c r="AB126" s="14"/>
      <c r="AC126" s="14"/>
      <c r="AD126" s="14"/>
      <c r="AE126" s="14"/>
      <c r="AT126" s="268" t="s">
        <v>208</v>
      </c>
      <c r="AU126" s="268" t="s">
        <v>86</v>
      </c>
      <c r="AV126" s="14" t="s">
        <v>202</v>
      </c>
      <c r="AW126" s="14" t="s">
        <v>38</v>
      </c>
      <c r="AX126" s="14" t="s">
        <v>84</v>
      </c>
      <c r="AY126" s="268" t="s">
        <v>194</v>
      </c>
    </row>
    <row r="127" spans="1:65" s="2" customFormat="1" ht="16.5" customHeight="1">
      <c r="A127" s="40"/>
      <c r="B127" s="41"/>
      <c r="C127" s="229" t="s">
        <v>253</v>
      </c>
      <c r="D127" s="229" t="s">
        <v>197</v>
      </c>
      <c r="E127" s="230" t="s">
        <v>2073</v>
      </c>
      <c r="F127" s="231" t="s">
        <v>2074</v>
      </c>
      <c r="G127" s="232" t="s">
        <v>354</v>
      </c>
      <c r="H127" s="233">
        <v>223.44</v>
      </c>
      <c r="I127" s="234"/>
      <c r="J127" s="235">
        <f>ROUND(I127*H127,2)</f>
        <v>0</v>
      </c>
      <c r="K127" s="231" t="s">
        <v>201</v>
      </c>
      <c r="L127" s="46"/>
      <c r="M127" s="236" t="s">
        <v>21</v>
      </c>
      <c r="N127" s="237" t="s">
        <v>47</v>
      </c>
      <c r="O127" s="86"/>
      <c r="P127" s="238">
        <f>O127*H127</f>
        <v>0</v>
      </c>
      <c r="Q127" s="238">
        <v>0</v>
      </c>
      <c r="R127" s="238">
        <f>Q127*H127</f>
        <v>0</v>
      </c>
      <c r="S127" s="238">
        <v>0</v>
      </c>
      <c r="T127" s="239">
        <f>S127*H127</f>
        <v>0</v>
      </c>
      <c r="U127" s="40"/>
      <c r="V127" s="40"/>
      <c r="W127" s="40"/>
      <c r="X127" s="40"/>
      <c r="Y127" s="40"/>
      <c r="Z127" s="40"/>
      <c r="AA127" s="40"/>
      <c r="AB127" s="40"/>
      <c r="AC127" s="40"/>
      <c r="AD127" s="40"/>
      <c r="AE127" s="40"/>
      <c r="AR127" s="240" t="s">
        <v>202</v>
      </c>
      <c r="AT127" s="240" t="s">
        <v>197</v>
      </c>
      <c r="AU127" s="240" t="s">
        <v>86</v>
      </c>
      <c r="AY127" s="19" t="s">
        <v>194</v>
      </c>
      <c r="BE127" s="241">
        <f>IF(N127="základní",J127,0)</f>
        <v>0</v>
      </c>
      <c r="BF127" s="241">
        <f>IF(N127="snížená",J127,0)</f>
        <v>0</v>
      </c>
      <c r="BG127" s="241">
        <f>IF(N127="zákl. přenesená",J127,0)</f>
        <v>0</v>
      </c>
      <c r="BH127" s="241">
        <f>IF(N127="sníž. přenesená",J127,0)</f>
        <v>0</v>
      </c>
      <c r="BI127" s="241">
        <f>IF(N127="nulová",J127,0)</f>
        <v>0</v>
      </c>
      <c r="BJ127" s="19" t="s">
        <v>84</v>
      </c>
      <c r="BK127" s="241">
        <f>ROUND(I127*H127,2)</f>
        <v>0</v>
      </c>
      <c r="BL127" s="19" t="s">
        <v>202</v>
      </c>
      <c r="BM127" s="240" t="s">
        <v>2075</v>
      </c>
    </row>
    <row r="128" spans="1:47" s="2" customFormat="1" ht="12">
      <c r="A128" s="40"/>
      <c r="B128" s="41"/>
      <c r="C128" s="42"/>
      <c r="D128" s="242" t="s">
        <v>204</v>
      </c>
      <c r="E128" s="42"/>
      <c r="F128" s="243" t="s">
        <v>2076</v>
      </c>
      <c r="G128" s="42"/>
      <c r="H128" s="42"/>
      <c r="I128" s="149"/>
      <c r="J128" s="42"/>
      <c r="K128" s="42"/>
      <c r="L128" s="46"/>
      <c r="M128" s="244"/>
      <c r="N128" s="245"/>
      <c r="O128" s="86"/>
      <c r="P128" s="86"/>
      <c r="Q128" s="86"/>
      <c r="R128" s="86"/>
      <c r="S128" s="86"/>
      <c r="T128" s="87"/>
      <c r="U128" s="40"/>
      <c r="V128" s="40"/>
      <c r="W128" s="40"/>
      <c r="X128" s="40"/>
      <c r="Y128" s="40"/>
      <c r="Z128" s="40"/>
      <c r="AA128" s="40"/>
      <c r="AB128" s="40"/>
      <c r="AC128" s="40"/>
      <c r="AD128" s="40"/>
      <c r="AE128" s="40"/>
      <c r="AT128" s="19" t="s">
        <v>204</v>
      </c>
      <c r="AU128" s="19" t="s">
        <v>86</v>
      </c>
    </row>
    <row r="129" spans="1:47" s="2" customFormat="1" ht="12">
      <c r="A129" s="40"/>
      <c r="B129" s="41"/>
      <c r="C129" s="42"/>
      <c r="D129" s="242" t="s">
        <v>206</v>
      </c>
      <c r="E129" s="42"/>
      <c r="F129" s="246" t="s">
        <v>2077</v>
      </c>
      <c r="G129" s="42"/>
      <c r="H129" s="42"/>
      <c r="I129" s="149"/>
      <c r="J129" s="42"/>
      <c r="K129" s="42"/>
      <c r="L129" s="46"/>
      <c r="M129" s="244"/>
      <c r="N129" s="245"/>
      <c r="O129" s="86"/>
      <c r="P129" s="86"/>
      <c r="Q129" s="86"/>
      <c r="R129" s="86"/>
      <c r="S129" s="86"/>
      <c r="T129" s="87"/>
      <c r="U129" s="40"/>
      <c r="V129" s="40"/>
      <c r="W129" s="40"/>
      <c r="X129" s="40"/>
      <c r="Y129" s="40"/>
      <c r="Z129" s="40"/>
      <c r="AA129" s="40"/>
      <c r="AB129" s="40"/>
      <c r="AC129" s="40"/>
      <c r="AD129" s="40"/>
      <c r="AE129" s="40"/>
      <c r="AT129" s="19" t="s">
        <v>206</v>
      </c>
      <c r="AU129" s="19" t="s">
        <v>86</v>
      </c>
    </row>
    <row r="130" spans="1:51" s="13" customFormat="1" ht="12">
      <c r="A130" s="13"/>
      <c r="B130" s="247"/>
      <c r="C130" s="248"/>
      <c r="D130" s="242" t="s">
        <v>208</v>
      </c>
      <c r="E130" s="249" t="s">
        <v>21</v>
      </c>
      <c r="F130" s="250" t="s">
        <v>2047</v>
      </c>
      <c r="G130" s="248"/>
      <c r="H130" s="251">
        <v>223.44</v>
      </c>
      <c r="I130" s="252"/>
      <c r="J130" s="248"/>
      <c r="K130" s="248"/>
      <c r="L130" s="253"/>
      <c r="M130" s="254"/>
      <c r="N130" s="255"/>
      <c r="O130" s="255"/>
      <c r="P130" s="255"/>
      <c r="Q130" s="255"/>
      <c r="R130" s="255"/>
      <c r="S130" s="255"/>
      <c r="T130" s="256"/>
      <c r="U130" s="13"/>
      <c r="V130" s="13"/>
      <c r="W130" s="13"/>
      <c r="X130" s="13"/>
      <c r="Y130" s="13"/>
      <c r="Z130" s="13"/>
      <c r="AA130" s="13"/>
      <c r="AB130" s="13"/>
      <c r="AC130" s="13"/>
      <c r="AD130" s="13"/>
      <c r="AE130" s="13"/>
      <c r="AT130" s="257" t="s">
        <v>208</v>
      </c>
      <c r="AU130" s="257" t="s">
        <v>86</v>
      </c>
      <c r="AV130" s="13" t="s">
        <v>86</v>
      </c>
      <c r="AW130" s="13" t="s">
        <v>38</v>
      </c>
      <c r="AX130" s="13" t="s">
        <v>76</v>
      </c>
      <c r="AY130" s="257" t="s">
        <v>194</v>
      </c>
    </row>
    <row r="131" spans="1:51" s="14" customFormat="1" ht="12">
      <c r="A131" s="14"/>
      <c r="B131" s="258"/>
      <c r="C131" s="259"/>
      <c r="D131" s="242" t="s">
        <v>208</v>
      </c>
      <c r="E131" s="260" t="s">
        <v>21</v>
      </c>
      <c r="F131" s="261" t="s">
        <v>210</v>
      </c>
      <c r="G131" s="259"/>
      <c r="H131" s="262">
        <v>223.44</v>
      </c>
      <c r="I131" s="263"/>
      <c r="J131" s="259"/>
      <c r="K131" s="259"/>
      <c r="L131" s="264"/>
      <c r="M131" s="265"/>
      <c r="N131" s="266"/>
      <c r="O131" s="266"/>
      <c r="P131" s="266"/>
      <c r="Q131" s="266"/>
      <c r="R131" s="266"/>
      <c r="S131" s="266"/>
      <c r="T131" s="267"/>
      <c r="U131" s="14"/>
      <c r="V131" s="14"/>
      <c r="W131" s="14"/>
      <c r="X131" s="14"/>
      <c r="Y131" s="14"/>
      <c r="Z131" s="14"/>
      <c r="AA131" s="14"/>
      <c r="AB131" s="14"/>
      <c r="AC131" s="14"/>
      <c r="AD131" s="14"/>
      <c r="AE131" s="14"/>
      <c r="AT131" s="268" t="s">
        <v>208</v>
      </c>
      <c r="AU131" s="268" t="s">
        <v>86</v>
      </c>
      <c r="AV131" s="14" t="s">
        <v>202</v>
      </c>
      <c r="AW131" s="14" t="s">
        <v>38</v>
      </c>
      <c r="AX131" s="14" t="s">
        <v>84</v>
      </c>
      <c r="AY131" s="268" t="s">
        <v>194</v>
      </c>
    </row>
    <row r="132" spans="1:63" s="12" customFormat="1" ht="22.8" customHeight="1">
      <c r="A132" s="12"/>
      <c r="B132" s="213"/>
      <c r="C132" s="214"/>
      <c r="D132" s="215" t="s">
        <v>75</v>
      </c>
      <c r="E132" s="227" t="s">
        <v>195</v>
      </c>
      <c r="F132" s="227" t="s">
        <v>196</v>
      </c>
      <c r="G132" s="214"/>
      <c r="H132" s="214"/>
      <c r="I132" s="217"/>
      <c r="J132" s="228">
        <f>BK132</f>
        <v>0</v>
      </c>
      <c r="K132" s="214"/>
      <c r="L132" s="219"/>
      <c r="M132" s="220"/>
      <c r="N132" s="221"/>
      <c r="O132" s="221"/>
      <c r="P132" s="222">
        <f>SUM(P133:P137)</f>
        <v>0</v>
      </c>
      <c r="Q132" s="221"/>
      <c r="R132" s="222">
        <f>SUM(R133:R137)</f>
        <v>0.01666</v>
      </c>
      <c r="S132" s="221"/>
      <c r="T132" s="223">
        <f>SUM(T133:T137)</f>
        <v>0</v>
      </c>
      <c r="U132" s="12"/>
      <c r="V132" s="12"/>
      <c r="W132" s="12"/>
      <c r="X132" s="12"/>
      <c r="Y132" s="12"/>
      <c r="Z132" s="12"/>
      <c r="AA132" s="12"/>
      <c r="AB132" s="12"/>
      <c r="AC132" s="12"/>
      <c r="AD132" s="12"/>
      <c r="AE132" s="12"/>
      <c r="AR132" s="224" t="s">
        <v>84</v>
      </c>
      <c r="AT132" s="225" t="s">
        <v>75</v>
      </c>
      <c r="AU132" s="225" t="s">
        <v>84</v>
      </c>
      <c r="AY132" s="224" t="s">
        <v>194</v>
      </c>
      <c r="BK132" s="226">
        <f>SUM(BK133:BK137)</f>
        <v>0</v>
      </c>
    </row>
    <row r="133" spans="1:65" s="2" customFormat="1" ht="16.5" customHeight="1">
      <c r="A133" s="40"/>
      <c r="B133" s="41"/>
      <c r="C133" s="229" t="s">
        <v>195</v>
      </c>
      <c r="D133" s="229" t="s">
        <v>197</v>
      </c>
      <c r="E133" s="230" t="s">
        <v>2078</v>
      </c>
      <c r="F133" s="231" t="s">
        <v>2079</v>
      </c>
      <c r="G133" s="232" t="s">
        <v>481</v>
      </c>
      <c r="H133" s="233">
        <v>49</v>
      </c>
      <c r="I133" s="234"/>
      <c r="J133" s="235">
        <f>ROUND(I133*H133,2)</f>
        <v>0</v>
      </c>
      <c r="K133" s="231" t="s">
        <v>201</v>
      </c>
      <c r="L133" s="46"/>
      <c r="M133" s="236" t="s">
        <v>21</v>
      </c>
      <c r="N133" s="237" t="s">
        <v>47</v>
      </c>
      <c r="O133" s="86"/>
      <c r="P133" s="238">
        <f>O133*H133</f>
        <v>0</v>
      </c>
      <c r="Q133" s="238">
        <v>0.00034</v>
      </c>
      <c r="R133" s="238">
        <f>Q133*H133</f>
        <v>0.01666</v>
      </c>
      <c r="S133" s="238">
        <v>0</v>
      </c>
      <c r="T133" s="239">
        <f>S133*H133</f>
        <v>0</v>
      </c>
      <c r="U133" s="40"/>
      <c r="V133" s="40"/>
      <c r="W133" s="40"/>
      <c r="X133" s="40"/>
      <c r="Y133" s="40"/>
      <c r="Z133" s="40"/>
      <c r="AA133" s="40"/>
      <c r="AB133" s="40"/>
      <c r="AC133" s="40"/>
      <c r="AD133" s="40"/>
      <c r="AE133" s="40"/>
      <c r="AR133" s="240" t="s">
        <v>202</v>
      </c>
      <c r="AT133" s="240" t="s">
        <v>197</v>
      </c>
      <c r="AU133" s="240" t="s">
        <v>86</v>
      </c>
      <c r="AY133" s="19" t="s">
        <v>194</v>
      </c>
      <c r="BE133" s="241">
        <f>IF(N133="základní",J133,0)</f>
        <v>0</v>
      </c>
      <c r="BF133" s="241">
        <f>IF(N133="snížená",J133,0)</f>
        <v>0</v>
      </c>
      <c r="BG133" s="241">
        <f>IF(N133="zákl. přenesená",J133,0)</f>
        <v>0</v>
      </c>
      <c r="BH133" s="241">
        <f>IF(N133="sníž. přenesená",J133,0)</f>
        <v>0</v>
      </c>
      <c r="BI133" s="241">
        <f>IF(N133="nulová",J133,0)</f>
        <v>0</v>
      </c>
      <c r="BJ133" s="19" t="s">
        <v>84</v>
      </c>
      <c r="BK133" s="241">
        <f>ROUND(I133*H133,2)</f>
        <v>0</v>
      </c>
      <c r="BL133" s="19" t="s">
        <v>202</v>
      </c>
      <c r="BM133" s="240" t="s">
        <v>2080</v>
      </c>
    </row>
    <row r="134" spans="1:47" s="2" customFormat="1" ht="12">
      <c r="A134" s="40"/>
      <c r="B134" s="41"/>
      <c r="C134" s="42"/>
      <c r="D134" s="242" t="s">
        <v>204</v>
      </c>
      <c r="E134" s="42"/>
      <c r="F134" s="243" t="s">
        <v>2081</v>
      </c>
      <c r="G134" s="42"/>
      <c r="H134" s="42"/>
      <c r="I134" s="149"/>
      <c r="J134" s="42"/>
      <c r="K134" s="42"/>
      <c r="L134" s="46"/>
      <c r="M134" s="244"/>
      <c r="N134" s="245"/>
      <c r="O134" s="86"/>
      <c r="P134" s="86"/>
      <c r="Q134" s="86"/>
      <c r="R134" s="86"/>
      <c r="S134" s="86"/>
      <c r="T134" s="87"/>
      <c r="U134" s="40"/>
      <c r="V134" s="40"/>
      <c r="W134" s="40"/>
      <c r="X134" s="40"/>
      <c r="Y134" s="40"/>
      <c r="Z134" s="40"/>
      <c r="AA134" s="40"/>
      <c r="AB134" s="40"/>
      <c r="AC134" s="40"/>
      <c r="AD134" s="40"/>
      <c r="AE134" s="40"/>
      <c r="AT134" s="19" t="s">
        <v>204</v>
      </c>
      <c r="AU134" s="19" t="s">
        <v>86</v>
      </c>
    </row>
    <row r="135" spans="1:47" s="2" customFormat="1" ht="12">
      <c r="A135" s="40"/>
      <c r="B135" s="41"/>
      <c r="C135" s="42"/>
      <c r="D135" s="242" t="s">
        <v>206</v>
      </c>
      <c r="E135" s="42"/>
      <c r="F135" s="246" t="s">
        <v>2082</v>
      </c>
      <c r="G135" s="42"/>
      <c r="H135" s="42"/>
      <c r="I135" s="149"/>
      <c r="J135" s="42"/>
      <c r="K135" s="42"/>
      <c r="L135" s="46"/>
      <c r="M135" s="244"/>
      <c r="N135" s="245"/>
      <c r="O135" s="86"/>
      <c r="P135" s="86"/>
      <c r="Q135" s="86"/>
      <c r="R135" s="86"/>
      <c r="S135" s="86"/>
      <c r="T135" s="87"/>
      <c r="U135" s="40"/>
      <c r="V135" s="40"/>
      <c r="W135" s="40"/>
      <c r="X135" s="40"/>
      <c r="Y135" s="40"/>
      <c r="Z135" s="40"/>
      <c r="AA135" s="40"/>
      <c r="AB135" s="40"/>
      <c r="AC135" s="40"/>
      <c r="AD135" s="40"/>
      <c r="AE135" s="40"/>
      <c r="AT135" s="19" t="s">
        <v>206</v>
      </c>
      <c r="AU135" s="19" t="s">
        <v>86</v>
      </c>
    </row>
    <row r="136" spans="1:51" s="13" customFormat="1" ht="12">
      <c r="A136" s="13"/>
      <c r="B136" s="247"/>
      <c r="C136" s="248"/>
      <c r="D136" s="242" t="s">
        <v>208</v>
      </c>
      <c r="E136" s="249" t="s">
        <v>21</v>
      </c>
      <c r="F136" s="250" t="s">
        <v>2083</v>
      </c>
      <c r="G136" s="248"/>
      <c r="H136" s="251">
        <v>49</v>
      </c>
      <c r="I136" s="252"/>
      <c r="J136" s="248"/>
      <c r="K136" s="248"/>
      <c r="L136" s="253"/>
      <c r="M136" s="254"/>
      <c r="N136" s="255"/>
      <c r="O136" s="255"/>
      <c r="P136" s="255"/>
      <c r="Q136" s="255"/>
      <c r="R136" s="255"/>
      <c r="S136" s="255"/>
      <c r="T136" s="256"/>
      <c r="U136" s="13"/>
      <c r="V136" s="13"/>
      <c r="W136" s="13"/>
      <c r="X136" s="13"/>
      <c r="Y136" s="13"/>
      <c r="Z136" s="13"/>
      <c r="AA136" s="13"/>
      <c r="AB136" s="13"/>
      <c r="AC136" s="13"/>
      <c r="AD136" s="13"/>
      <c r="AE136" s="13"/>
      <c r="AT136" s="257" t="s">
        <v>208</v>
      </c>
      <c r="AU136" s="257" t="s">
        <v>86</v>
      </c>
      <c r="AV136" s="13" t="s">
        <v>86</v>
      </c>
      <c r="AW136" s="13" t="s">
        <v>38</v>
      </c>
      <c r="AX136" s="13" t="s">
        <v>76</v>
      </c>
      <c r="AY136" s="257" t="s">
        <v>194</v>
      </c>
    </row>
    <row r="137" spans="1:51" s="14" customFormat="1" ht="12">
      <c r="A137" s="14"/>
      <c r="B137" s="258"/>
      <c r="C137" s="259"/>
      <c r="D137" s="242" t="s">
        <v>208</v>
      </c>
      <c r="E137" s="260" t="s">
        <v>21</v>
      </c>
      <c r="F137" s="261" t="s">
        <v>210</v>
      </c>
      <c r="G137" s="259"/>
      <c r="H137" s="262">
        <v>49</v>
      </c>
      <c r="I137" s="263"/>
      <c r="J137" s="259"/>
      <c r="K137" s="259"/>
      <c r="L137" s="264"/>
      <c r="M137" s="265"/>
      <c r="N137" s="266"/>
      <c r="O137" s="266"/>
      <c r="P137" s="266"/>
      <c r="Q137" s="266"/>
      <c r="R137" s="266"/>
      <c r="S137" s="266"/>
      <c r="T137" s="267"/>
      <c r="U137" s="14"/>
      <c r="V137" s="14"/>
      <c r="W137" s="14"/>
      <c r="X137" s="14"/>
      <c r="Y137" s="14"/>
      <c r="Z137" s="14"/>
      <c r="AA137" s="14"/>
      <c r="AB137" s="14"/>
      <c r="AC137" s="14"/>
      <c r="AD137" s="14"/>
      <c r="AE137" s="14"/>
      <c r="AT137" s="268" t="s">
        <v>208</v>
      </c>
      <c r="AU137" s="268" t="s">
        <v>86</v>
      </c>
      <c r="AV137" s="14" t="s">
        <v>202</v>
      </c>
      <c r="AW137" s="14" t="s">
        <v>38</v>
      </c>
      <c r="AX137" s="14" t="s">
        <v>84</v>
      </c>
      <c r="AY137" s="268" t="s">
        <v>194</v>
      </c>
    </row>
    <row r="138" spans="1:63" s="12" customFormat="1" ht="22.8" customHeight="1">
      <c r="A138" s="12"/>
      <c r="B138" s="213"/>
      <c r="C138" s="214"/>
      <c r="D138" s="215" t="s">
        <v>75</v>
      </c>
      <c r="E138" s="227" t="s">
        <v>718</v>
      </c>
      <c r="F138" s="227" t="s">
        <v>719</v>
      </c>
      <c r="G138" s="214"/>
      <c r="H138" s="214"/>
      <c r="I138" s="217"/>
      <c r="J138" s="228">
        <f>BK138</f>
        <v>0</v>
      </c>
      <c r="K138" s="214"/>
      <c r="L138" s="219"/>
      <c r="M138" s="220"/>
      <c r="N138" s="221"/>
      <c r="O138" s="221"/>
      <c r="P138" s="222">
        <f>SUM(P139:P145)</f>
        <v>0</v>
      </c>
      <c r="Q138" s="221"/>
      <c r="R138" s="222">
        <f>SUM(R139:R145)</f>
        <v>0</v>
      </c>
      <c r="S138" s="221"/>
      <c r="T138" s="223">
        <f>SUM(T139:T145)</f>
        <v>0</v>
      </c>
      <c r="U138" s="12"/>
      <c r="V138" s="12"/>
      <c r="W138" s="12"/>
      <c r="X138" s="12"/>
      <c r="Y138" s="12"/>
      <c r="Z138" s="12"/>
      <c r="AA138" s="12"/>
      <c r="AB138" s="12"/>
      <c r="AC138" s="12"/>
      <c r="AD138" s="12"/>
      <c r="AE138" s="12"/>
      <c r="AR138" s="224" t="s">
        <v>84</v>
      </c>
      <c r="AT138" s="225" t="s">
        <v>75</v>
      </c>
      <c r="AU138" s="225" t="s">
        <v>84</v>
      </c>
      <c r="AY138" s="224" t="s">
        <v>194</v>
      </c>
      <c r="BK138" s="226">
        <f>SUM(BK139:BK145)</f>
        <v>0</v>
      </c>
    </row>
    <row r="139" spans="1:65" s="2" customFormat="1" ht="16.5" customHeight="1">
      <c r="A139" s="40"/>
      <c r="B139" s="41"/>
      <c r="C139" s="229" t="s">
        <v>265</v>
      </c>
      <c r="D139" s="229" t="s">
        <v>197</v>
      </c>
      <c r="E139" s="230" t="s">
        <v>2084</v>
      </c>
      <c r="F139" s="231" t="s">
        <v>2085</v>
      </c>
      <c r="G139" s="232" t="s">
        <v>215</v>
      </c>
      <c r="H139" s="233">
        <v>0.128</v>
      </c>
      <c r="I139" s="234"/>
      <c r="J139" s="235">
        <f>ROUND(I139*H139,2)</f>
        <v>0</v>
      </c>
      <c r="K139" s="231" t="s">
        <v>201</v>
      </c>
      <c r="L139" s="46"/>
      <c r="M139" s="236" t="s">
        <v>21</v>
      </c>
      <c r="N139" s="237" t="s">
        <v>47</v>
      </c>
      <c r="O139" s="86"/>
      <c r="P139" s="238">
        <f>O139*H139</f>
        <v>0</v>
      </c>
      <c r="Q139" s="238">
        <v>0</v>
      </c>
      <c r="R139" s="238">
        <f>Q139*H139</f>
        <v>0</v>
      </c>
      <c r="S139" s="238">
        <v>0</v>
      </c>
      <c r="T139" s="239">
        <f>S139*H139</f>
        <v>0</v>
      </c>
      <c r="U139" s="40"/>
      <c r="V139" s="40"/>
      <c r="W139" s="40"/>
      <c r="X139" s="40"/>
      <c r="Y139" s="40"/>
      <c r="Z139" s="40"/>
      <c r="AA139" s="40"/>
      <c r="AB139" s="40"/>
      <c r="AC139" s="40"/>
      <c r="AD139" s="40"/>
      <c r="AE139" s="40"/>
      <c r="AR139" s="240" t="s">
        <v>202</v>
      </c>
      <c r="AT139" s="240" t="s">
        <v>197</v>
      </c>
      <c r="AU139" s="240" t="s">
        <v>86</v>
      </c>
      <c r="AY139" s="19" t="s">
        <v>194</v>
      </c>
      <c r="BE139" s="241">
        <f>IF(N139="základní",J139,0)</f>
        <v>0</v>
      </c>
      <c r="BF139" s="241">
        <f>IF(N139="snížená",J139,0)</f>
        <v>0</v>
      </c>
      <c r="BG139" s="241">
        <f>IF(N139="zákl. přenesená",J139,0)</f>
        <v>0</v>
      </c>
      <c r="BH139" s="241">
        <f>IF(N139="sníž. přenesená",J139,0)</f>
        <v>0</v>
      </c>
      <c r="BI139" s="241">
        <f>IF(N139="nulová",J139,0)</f>
        <v>0</v>
      </c>
      <c r="BJ139" s="19" t="s">
        <v>84</v>
      </c>
      <c r="BK139" s="241">
        <f>ROUND(I139*H139,2)</f>
        <v>0</v>
      </c>
      <c r="BL139" s="19" t="s">
        <v>202</v>
      </c>
      <c r="BM139" s="240" t="s">
        <v>2086</v>
      </c>
    </row>
    <row r="140" spans="1:47" s="2" customFormat="1" ht="12">
      <c r="A140" s="40"/>
      <c r="B140" s="41"/>
      <c r="C140" s="42"/>
      <c r="D140" s="242" t="s">
        <v>204</v>
      </c>
      <c r="E140" s="42"/>
      <c r="F140" s="243" t="s">
        <v>2087</v>
      </c>
      <c r="G140" s="42"/>
      <c r="H140" s="42"/>
      <c r="I140" s="149"/>
      <c r="J140" s="42"/>
      <c r="K140" s="42"/>
      <c r="L140" s="46"/>
      <c r="M140" s="244"/>
      <c r="N140" s="245"/>
      <c r="O140" s="86"/>
      <c r="P140" s="86"/>
      <c r="Q140" s="86"/>
      <c r="R140" s="86"/>
      <c r="S140" s="86"/>
      <c r="T140" s="87"/>
      <c r="U140" s="40"/>
      <c r="V140" s="40"/>
      <c r="W140" s="40"/>
      <c r="X140" s="40"/>
      <c r="Y140" s="40"/>
      <c r="Z140" s="40"/>
      <c r="AA140" s="40"/>
      <c r="AB140" s="40"/>
      <c r="AC140" s="40"/>
      <c r="AD140" s="40"/>
      <c r="AE140" s="40"/>
      <c r="AT140" s="19" t="s">
        <v>204</v>
      </c>
      <c r="AU140" s="19" t="s">
        <v>86</v>
      </c>
    </row>
    <row r="141" spans="1:47" s="2" customFormat="1" ht="12">
      <c r="A141" s="40"/>
      <c r="B141" s="41"/>
      <c r="C141" s="42"/>
      <c r="D141" s="242" t="s">
        <v>206</v>
      </c>
      <c r="E141" s="42"/>
      <c r="F141" s="246" t="s">
        <v>2088</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206</v>
      </c>
      <c r="AU141" s="19" t="s">
        <v>86</v>
      </c>
    </row>
    <row r="142" spans="1:65" s="2" customFormat="1" ht="16.5" customHeight="1">
      <c r="A142" s="40"/>
      <c r="B142" s="41"/>
      <c r="C142" s="229" t="s">
        <v>274</v>
      </c>
      <c r="D142" s="229" t="s">
        <v>197</v>
      </c>
      <c r="E142" s="230" t="s">
        <v>2089</v>
      </c>
      <c r="F142" s="231" t="s">
        <v>2090</v>
      </c>
      <c r="G142" s="232" t="s">
        <v>215</v>
      </c>
      <c r="H142" s="233">
        <v>0.256</v>
      </c>
      <c r="I142" s="234"/>
      <c r="J142" s="235">
        <f>ROUND(I142*H142,2)</f>
        <v>0</v>
      </c>
      <c r="K142" s="231" t="s">
        <v>201</v>
      </c>
      <c r="L142" s="46"/>
      <c r="M142" s="236" t="s">
        <v>21</v>
      </c>
      <c r="N142" s="237" t="s">
        <v>47</v>
      </c>
      <c r="O142" s="86"/>
      <c r="P142" s="238">
        <f>O142*H142</f>
        <v>0</v>
      </c>
      <c r="Q142" s="238">
        <v>0</v>
      </c>
      <c r="R142" s="238">
        <f>Q142*H142</f>
        <v>0</v>
      </c>
      <c r="S142" s="238">
        <v>0</v>
      </c>
      <c r="T142" s="239">
        <f>S142*H142</f>
        <v>0</v>
      </c>
      <c r="U142" s="40"/>
      <c r="V142" s="40"/>
      <c r="W142" s="40"/>
      <c r="X142" s="40"/>
      <c r="Y142" s="40"/>
      <c r="Z142" s="40"/>
      <c r="AA142" s="40"/>
      <c r="AB142" s="40"/>
      <c r="AC142" s="40"/>
      <c r="AD142" s="40"/>
      <c r="AE142" s="40"/>
      <c r="AR142" s="240" t="s">
        <v>202</v>
      </c>
      <c r="AT142" s="240" t="s">
        <v>197</v>
      </c>
      <c r="AU142" s="240" t="s">
        <v>86</v>
      </c>
      <c r="AY142" s="19" t="s">
        <v>194</v>
      </c>
      <c r="BE142" s="241">
        <f>IF(N142="základní",J142,0)</f>
        <v>0</v>
      </c>
      <c r="BF142" s="241">
        <f>IF(N142="snížená",J142,0)</f>
        <v>0</v>
      </c>
      <c r="BG142" s="241">
        <f>IF(N142="zákl. přenesená",J142,0)</f>
        <v>0</v>
      </c>
      <c r="BH142" s="241">
        <f>IF(N142="sníž. přenesená",J142,0)</f>
        <v>0</v>
      </c>
      <c r="BI142" s="241">
        <f>IF(N142="nulová",J142,0)</f>
        <v>0</v>
      </c>
      <c r="BJ142" s="19" t="s">
        <v>84</v>
      </c>
      <c r="BK142" s="241">
        <f>ROUND(I142*H142,2)</f>
        <v>0</v>
      </c>
      <c r="BL142" s="19" t="s">
        <v>202</v>
      </c>
      <c r="BM142" s="240" t="s">
        <v>2091</v>
      </c>
    </row>
    <row r="143" spans="1:47" s="2" customFormat="1" ht="12">
      <c r="A143" s="40"/>
      <c r="B143" s="41"/>
      <c r="C143" s="42"/>
      <c r="D143" s="242" t="s">
        <v>204</v>
      </c>
      <c r="E143" s="42"/>
      <c r="F143" s="243" t="s">
        <v>2092</v>
      </c>
      <c r="G143" s="42"/>
      <c r="H143" s="42"/>
      <c r="I143" s="149"/>
      <c r="J143" s="42"/>
      <c r="K143" s="42"/>
      <c r="L143" s="46"/>
      <c r="M143" s="244"/>
      <c r="N143" s="245"/>
      <c r="O143" s="86"/>
      <c r="P143" s="86"/>
      <c r="Q143" s="86"/>
      <c r="R143" s="86"/>
      <c r="S143" s="86"/>
      <c r="T143" s="87"/>
      <c r="U143" s="40"/>
      <c r="V143" s="40"/>
      <c r="W143" s="40"/>
      <c r="X143" s="40"/>
      <c r="Y143" s="40"/>
      <c r="Z143" s="40"/>
      <c r="AA143" s="40"/>
      <c r="AB143" s="40"/>
      <c r="AC143" s="40"/>
      <c r="AD143" s="40"/>
      <c r="AE143" s="40"/>
      <c r="AT143" s="19" t="s">
        <v>204</v>
      </c>
      <c r="AU143" s="19" t="s">
        <v>86</v>
      </c>
    </row>
    <row r="144" spans="1:47" s="2" customFormat="1" ht="12">
      <c r="A144" s="40"/>
      <c r="B144" s="41"/>
      <c r="C144" s="42"/>
      <c r="D144" s="242" t="s">
        <v>206</v>
      </c>
      <c r="E144" s="42"/>
      <c r="F144" s="246" t="s">
        <v>2088</v>
      </c>
      <c r="G144" s="42"/>
      <c r="H144" s="42"/>
      <c r="I144" s="149"/>
      <c r="J144" s="42"/>
      <c r="K144" s="42"/>
      <c r="L144" s="46"/>
      <c r="M144" s="244"/>
      <c r="N144" s="245"/>
      <c r="O144" s="86"/>
      <c r="P144" s="86"/>
      <c r="Q144" s="86"/>
      <c r="R144" s="86"/>
      <c r="S144" s="86"/>
      <c r="T144" s="87"/>
      <c r="U144" s="40"/>
      <c r="V144" s="40"/>
      <c r="W144" s="40"/>
      <c r="X144" s="40"/>
      <c r="Y144" s="40"/>
      <c r="Z144" s="40"/>
      <c r="AA144" s="40"/>
      <c r="AB144" s="40"/>
      <c r="AC144" s="40"/>
      <c r="AD144" s="40"/>
      <c r="AE144" s="40"/>
      <c r="AT144" s="19" t="s">
        <v>206</v>
      </c>
      <c r="AU144" s="19" t="s">
        <v>86</v>
      </c>
    </row>
    <row r="145" spans="1:51" s="13" customFormat="1" ht="12">
      <c r="A145" s="13"/>
      <c r="B145" s="247"/>
      <c r="C145" s="248"/>
      <c r="D145" s="242" t="s">
        <v>208</v>
      </c>
      <c r="E145" s="248"/>
      <c r="F145" s="250" t="s">
        <v>2093</v>
      </c>
      <c r="G145" s="248"/>
      <c r="H145" s="251">
        <v>0.256</v>
      </c>
      <c r="I145" s="252"/>
      <c r="J145" s="248"/>
      <c r="K145" s="248"/>
      <c r="L145" s="253"/>
      <c r="M145" s="308"/>
      <c r="N145" s="309"/>
      <c r="O145" s="309"/>
      <c r="P145" s="309"/>
      <c r="Q145" s="309"/>
      <c r="R145" s="309"/>
      <c r="S145" s="309"/>
      <c r="T145" s="310"/>
      <c r="U145" s="13"/>
      <c r="V145" s="13"/>
      <c r="W145" s="13"/>
      <c r="X145" s="13"/>
      <c r="Y145" s="13"/>
      <c r="Z145" s="13"/>
      <c r="AA145" s="13"/>
      <c r="AB145" s="13"/>
      <c r="AC145" s="13"/>
      <c r="AD145" s="13"/>
      <c r="AE145" s="13"/>
      <c r="AT145" s="257" t="s">
        <v>208</v>
      </c>
      <c r="AU145" s="257" t="s">
        <v>86</v>
      </c>
      <c r="AV145" s="13" t="s">
        <v>86</v>
      </c>
      <c r="AW145" s="13" t="s">
        <v>4</v>
      </c>
      <c r="AX145" s="13" t="s">
        <v>84</v>
      </c>
      <c r="AY145" s="257" t="s">
        <v>194</v>
      </c>
    </row>
    <row r="146" spans="1:31" s="2" customFormat="1" ht="6.95" customHeight="1">
      <c r="A146" s="40"/>
      <c r="B146" s="61"/>
      <c r="C146" s="62"/>
      <c r="D146" s="62"/>
      <c r="E146" s="62"/>
      <c r="F146" s="62"/>
      <c r="G146" s="62"/>
      <c r="H146" s="62"/>
      <c r="I146" s="178"/>
      <c r="J146" s="62"/>
      <c r="K146" s="62"/>
      <c r="L146" s="46"/>
      <c r="M146" s="40"/>
      <c r="O146" s="40"/>
      <c r="P146" s="40"/>
      <c r="Q146" s="40"/>
      <c r="R146" s="40"/>
      <c r="S146" s="40"/>
      <c r="T146" s="40"/>
      <c r="U146" s="40"/>
      <c r="V146" s="40"/>
      <c r="W146" s="40"/>
      <c r="X146" s="40"/>
      <c r="Y146" s="40"/>
      <c r="Z146" s="40"/>
      <c r="AA146" s="40"/>
      <c r="AB146" s="40"/>
      <c r="AC146" s="40"/>
      <c r="AD146" s="40"/>
      <c r="AE146" s="40"/>
    </row>
  </sheetData>
  <sheetProtection password="CC35" sheet="1" objects="1" scenarios="1" formatColumns="0" formatRows="0" autoFilter="0"/>
  <autoFilter ref="C90:K145"/>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134</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2094</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2095</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2096</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ROUND(J102,2)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ROUND((SUM(BE102:BE187)),2)</f>
        <v>0</v>
      </c>
      <c r="G37" s="40"/>
      <c r="H37" s="40"/>
      <c r="I37" s="167">
        <v>0.21</v>
      </c>
      <c r="J37" s="166">
        <f>ROUND(((SUM(BE102:BE187))*I37),2)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ROUND((SUM(BF102:BF187)),2)</f>
        <v>0</v>
      </c>
      <c r="G38" s="40"/>
      <c r="H38" s="40"/>
      <c r="I38" s="167">
        <v>0.15</v>
      </c>
      <c r="J38" s="166">
        <f>ROUND(((SUM(BF102:BF187))*I38),2)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ROUND((SUM(BG102:BG187)),2)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ROUND((SUM(BH102:BH187)),2)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ROUND((SUM(BI102:BI187)),2)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2094</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2095</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ZTI 1.1 - Přeložka NTL přípojky</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J102</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J103</f>
        <v>0</v>
      </c>
      <c r="K68" s="189"/>
      <c r="L68" s="194"/>
      <c r="S68" s="9"/>
      <c r="T68" s="9"/>
      <c r="U68" s="9"/>
      <c r="V68" s="9"/>
      <c r="W68" s="9"/>
      <c r="X68" s="9"/>
      <c r="Y68" s="9"/>
      <c r="Z68" s="9"/>
      <c r="AA68" s="9"/>
      <c r="AB68" s="9"/>
      <c r="AC68" s="9"/>
      <c r="AD68" s="9"/>
      <c r="AE68" s="9"/>
    </row>
    <row r="69" spans="1:31" s="10" customFormat="1" ht="19.9" customHeight="1">
      <c r="A69" s="10"/>
      <c r="B69" s="195"/>
      <c r="C69" s="127"/>
      <c r="D69" s="196" t="s">
        <v>290</v>
      </c>
      <c r="E69" s="197"/>
      <c r="F69" s="197"/>
      <c r="G69" s="197"/>
      <c r="H69" s="197"/>
      <c r="I69" s="198"/>
      <c r="J69" s="199">
        <f>J104</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2097</v>
      </c>
      <c r="E70" s="197"/>
      <c r="F70" s="197"/>
      <c r="G70" s="197"/>
      <c r="H70" s="197"/>
      <c r="I70" s="198"/>
      <c r="J70" s="199">
        <f>J117</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173</v>
      </c>
      <c r="E71" s="197"/>
      <c r="F71" s="197"/>
      <c r="G71" s="197"/>
      <c r="H71" s="197"/>
      <c r="I71" s="198"/>
      <c r="J71" s="199">
        <f>J122</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174</v>
      </c>
      <c r="E72" s="197"/>
      <c r="F72" s="197"/>
      <c r="G72" s="197"/>
      <c r="H72" s="197"/>
      <c r="I72" s="198"/>
      <c r="J72" s="199">
        <f>J127</f>
        <v>0</v>
      </c>
      <c r="K72" s="127"/>
      <c r="L72" s="200"/>
      <c r="S72" s="10"/>
      <c r="T72" s="10"/>
      <c r="U72" s="10"/>
      <c r="V72" s="10"/>
      <c r="W72" s="10"/>
      <c r="X72" s="10"/>
      <c r="Y72" s="10"/>
      <c r="Z72" s="10"/>
      <c r="AA72" s="10"/>
      <c r="AB72" s="10"/>
      <c r="AC72" s="10"/>
      <c r="AD72" s="10"/>
      <c r="AE72" s="10"/>
    </row>
    <row r="73" spans="1:31" s="9" customFormat="1" ht="24.95" customHeight="1">
      <c r="A73" s="9"/>
      <c r="B73" s="188"/>
      <c r="C73" s="189"/>
      <c r="D73" s="190" t="s">
        <v>175</v>
      </c>
      <c r="E73" s="191"/>
      <c r="F73" s="191"/>
      <c r="G73" s="191"/>
      <c r="H73" s="191"/>
      <c r="I73" s="192"/>
      <c r="J73" s="193">
        <f>J139</f>
        <v>0</v>
      </c>
      <c r="K73" s="189"/>
      <c r="L73" s="194"/>
      <c r="S73" s="9"/>
      <c r="T73" s="9"/>
      <c r="U73" s="9"/>
      <c r="V73" s="9"/>
      <c r="W73" s="9"/>
      <c r="X73" s="9"/>
      <c r="Y73" s="9"/>
      <c r="Z73" s="9"/>
      <c r="AA73" s="9"/>
      <c r="AB73" s="9"/>
      <c r="AC73" s="9"/>
      <c r="AD73" s="9"/>
      <c r="AE73" s="9"/>
    </row>
    <row r="74" spans="1:31" s="10" customFormat="1" ht="19.9" customHeight="1">
      <c r="A74" s="10"/>
      <c r="B74" s="195"/>
      <c r="C74" s="127"/>
      <c r="D74" s="196" t="s">
        <v>2098</v>
      </c>
      <c r="E74" s="197"/>
      <c r="F74" s="197"/>
      <c r="G74" s="197"/>
      <c r="H74" s="197"/>
      <c r="I74" s="198"/>
      <c r="J74" s="199">
        <f>J140</f>
        <v>0</v>
      </c>
      <c r="K74" s="127"/>
      <c r="L74" s="200"/>
      <c r="S74" s="10"/>
      <c r="T74" s="10"/>
      <c r="U74" s="10"/>
      <c r="V74" s="10"/>
      <c r="W74" s="10"/>
      <c r="X74" s="10"/>
      <c r="Y74" s="10"/>
      <c r="Z74" s="10"/>
      <c r="AA74" s="10"/>
      <c r="AB74" s="10"/>
      <c r="AC74" s="10"/>
      <c r="AD74" s="10"/>
      <c r="AE74" s="10"/>
    </row>
    <row r="75" spans="1:31" s="9" customFormat="1" ht="24.95" customHeight="1">
      <c r="A75" s="9"/>
      <c r="B75" s="188"/>
      <c r="C75" s="189"/>
      <c r="D75" s="190" t="s">
        <v>2099</v>
      </c>
      <c r="E75" s="191"/>
      <c r="F75" s="191"/>
      <c r="G75" s="191"/>
      <c r="H75" s="191"/>
      <c r="I75" s="192"/>
      <c r="J75" s="193">
        <f>J160</f>
        <v>0</v>
      </c>
      <c r="K75" s="189"/>
      <c r="L75" s="194"/>
      <c r="S75" s="9"/>
      <c r="T75" s="9"/>
      <c r="U75" s="9"/>
      <c r="V75" s="9"/>
      <c r="W75" s="9"/>
      <c r="X75" s="9"/>
      <c r="Y75" s="9"/>
      <c r="Z75" s="9"/>
      <c r="AA75" s="9"/>
      <c r="AB75" s="9"/>
      <c r="AC75" s="9"/>
      <c r="AD75" s="9"/>
      <c r="AE75" s="9"/>
    </row>
    <row r="76" spans="1:31" s="10" customFormat="1" ht="19.9" customHeight="1">
      <c r="A76" s="10"/>
      <c r="B76" s="195"/>
      <c r="C76" s="127"/>
      <c r="D76" s="196" t="s">
        <v>2100</v>
      </c>
      <c r="E76" s="197"/>
      <c r="F76" s="197"/>
      <c r="G76" s="197"/>
      <c r="H76" s="197"/>
      <c r="I76" s="198"/>
      <c r="J76" s="199">
        <f>J161</f>
        <v>0</v>
      </c>
      <c r="K76" s="127"/>
      <c r="L76" s="200"/>
      <c r="S76" s="10"/>
      <c r="T76" s="10"/>
      <c r="U76" s="10"/>
      <c r="V76" s="10"/>
      <c r="W76" s="10"/>
      <c r="X76" s="10"/>
      <c r="Y76" s="10"/>
      <c r="Z76" s="10"/>
      <c r="AA76" s="10"/>
      <c r="AB76" s="10"/>
      <c r="AC76" s="10"/>
      <c r="AD76" s="10"/>
      <c r="AE76" s="10"/>
    </row>
    <row r="77" spans="1:31" s="10" customFormat="1" ht="19.9" customHeight="1">
      <c r="A77" s="10"/>
      <c r="B77" s="195"/>
      <c r="C77" s="127"/>
      <c r="D77" s="196" t="s">
        <v>2101</v>
      </c>
      <c r="E77" s="197"/>
      <c r="F77" s="197"/>
      <c r="G77" s="197"/>
      <c r="H77" s="197"/>
      <c r="I77" s="198"/>
      <c r="J77" s="199">
        <f>J180</f>
        <v>0</v>
      </c>
      <c r="K77" s="127"/>
      <c r="L77" s="200"/>
      <c r="S77" s="10"/>
      <c r="T77" s="10"/>
      <c r="U77" s="10"/>
      <c r="V77" s="10"/>
      <c r="W77" s="10"/>
      <c r="X77" s="10"/>
      <c r="Y77" s="10"/>
      <c r="Z77" s="10"/>
      <c r="AA77" s="10"/>
      <c r="AB77" s="10"/>
      <c r="AC77" s="10"/>
      <c r="AD77" s="10"/>
      <c r="AE77" s="10"/>
    </row>
    <row r="78" spans="1:31" s="9" customFormat="1" ht="24.95" customHeight="1">
      <c r="A78" s="9"/>
      <c r="B78" s="188"/>
      <c r="C78" s="189"/>
      <c r="D78" s="190" t="s">
        <v>178</v>
      </c>
      <c r="E78" s="191"/>
      <c r="F78" s="191"/>
      <c r="G78" s="191"/>
      <c r="H78" s="191"/>
      <c r="I78" s="192"/>
      <c r="J78" s="193">
        <f>J185</f>
        <v>0</v>
      </c>
      <c r="K78" s="189"/>
      <c r="L78" s="194"/>
      <c r="S78" s="9"/>
      <c r="T78" s="9"/>
      <c r="U78" s="9"/>
      <c r="V78" s="9"/>
      <c r="W78" s="9"/>
      <c r="X78" s="9"/>
      <c r="Y78" s="9"/>
      <c r="Z78" s="9"/>
      <c r="AA78" s="9"/>
      <c r="AB78" s="9"/>
      <c r="AC78" s="9"/>
      <c r="AD78" s="9"/>
      <c r="AE78" s="9"/>
    </row>
    <row r="79" spans="1:31" s="2" customFormat="1" ht="21.8" customHeight="1">
      <c r="A79" s="40"/>
      <c r="B79" s="41"/>
      <c r="C79" s="42"/>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178"/>
      <c r="J80" s="62"/>
      <c r="K80" s="62"/>
      <c r="L80" s="150"/>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181"/>
      <c r="J84" s="64"/>
      <c r="K84" s="64"/>
      <c r="L84" s="150"/>
      <c r="S84" s="40"/>
      <c r="T84" s="40"/>
      <c r="U84" s="40"/>
      <c r="V84" s="40"/>
      <c r="W84" s="40"/>
      <c r="X84" s="40"/>
      <c r="Y84" s="40"/>
      <c r="Z84" s="40"/>
      <c r="AA84" s="40"/>
      <c r="AB84" s="40"/>
      <c r="AC84" s="40"/>
      <c r="AD84" s="40"/>
      <c r="AE84" s="40"/>
    </row>
    <row r="85" spans="1:31" s="2" customFormat="1" ht="24.95" customHeight="1">
      <c r="A85" s="40"/>
      <c r="B85" s="41"/>
      <c r="C85" s="25" t="s">
        <v>179</v>
      </c>
      <c r="D85" s="42"/>
      <c r="E85" s="42"/>
      <c r="F85" s="42"/>
      <c r="G85" s="42"/>
      <c r="H85" s="42"/>
      <c r="I85" s="149"/>
      <c r="J85" s="42"/>
      <c r="K85" s="42"/>
      <c r="L85" s="15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149"/>
      <c r="J87" s="42"/>
      <c r="K87" s="42"/>
      <c r="L87" s="150"/>
      <c r="S87" s="40"/>
      <c r="T87" s="40"/>
      <c r="U87" s="40"/>
      <c r="V87" s="40"/>
      <c r="W87" s="40"/>
      <c r="X87" s="40"/>
      <c r="Y87" s="40"/>
      <c r="Z87" s="40"/>
      <c r="AA87" s="40"/>
      <c r="AB87" s="40"/>
      <c r="AC87" s="40"/>
      <c r="AD87" s="40"/>
      <c r="AE87" s="40"/>
    </row>
    <row r="88" spans="1:31" s="2" customFormat="1" ht="16.5" customHeight="1">
      <c r="A88" s="40"/>
      <c r="B88" s="41"/>
      <c r="C88" s="42"/>
      <c r="D88" s="42"/>
      <c r="E88" s="182" t="str">
        <f>E7</f>
        <v>Rekonstrukce hasičské zbrojnice a přístavba garáží, Kynšperk nad Ohří</v>
      </c>
      <c r="F88" s="34"/>
      <c r="G88" s="34"/>
      <c r="H88" s="34"/>
      <c r="I88" s="149"/>
      <c r="J88" s="42"/>
      <c r="K88" s="42"/>
      <c r="L88" s="150"/>
      <c r="S88" s="40"/>
      <c r="T88" s="40"/>
      <c r="U88" s="40"/>
      <c r="V88" s="40"/>
      <c r="W88" s="40"/>
      <c r="X88" s="40"/>
      <c r="Y88" s="40"/>
      <c r="Z88" s="40"/>
      <c r="AA88" s="40"/>
      <c r="AB88" s="40"/>
      <c r="AC88" s="40"/>
      <c r="AD88" s="40"/>
      <c r="AE88" s="40"/>
    </row>
    <row r="89" spans="2:12" s="1" customFormat="1" ht="12" customHeight="1">
      <c r="B89" s="23"/>
      <c r="C89" s="34" t="s">
        <v>166</v>
      </c>
      <c r="D89" s="24"/>
      <c r="E89" s="24"/>
      <c r="F89" s="24"/>
      <c r="G89" s="24"/>
      <c r="H89" s="24"/>
      <c r="I89" s="141"/>
      <c r="J89" s="24"/>
      <c r="K89" s="24"/>
      <c r="L89" s="22"/>
    </row>
    <row r="90" spans="2:12" s="1" customFormat="1" ht="16.5" customHeight="1">
      <c r="B90" s="23"/>
      <c r="C90" s="24"/>
      <c r="D90" s="24"/>
      <c r="E90" s="182" t="s">
        <v>2094</v>
      </c>
      <c r="F90" s="24"/>
      <c r="G90" s="24"/>
      <c r="H90" s="24"/>
      <c r="I90" s="141"/>
      <c r="J90" s="24"/>
      <c r="K90" s="24"/>
      <c r="L90" s="22"/>
    </row>
    <row r="91" spans="2:12" s="1" customFormat="1" ht="12" customHeight="1">
      <c r="B91" s="23"/>
      <c r="C91" s="34" t="s">
        <v>1244</v>
      </c>
      <c r="D91" s="24"/>
      <c r="E91" s="24"/>
      <c r="F91" s="24"/>
      <c r="G91" s="24"/>
      <c r="H91" s="24"/>
      <c r="I91" s="141"/>
      <c r="J91" s="24"/>
      <c r="K91" s="24"/>
      <c r="L91" s="22"/>
    </row>
    <row r="92" spans="1:31" s="2" customFormat="1" ht="16.5" customHeight="1">
      <c r="A92" s="40"/>
      <c r="B92" s="41"/>
      <c r="C92" s="42"/>
      <c r="D92" s="42"/>
      <c r="E92" s="307" t="s">
        <v>2095</v>
      </c>
      <c r="F92" s="42"/>
      <c r="G92" s="42"/>
      <c r="H92" s="42"/>
      <c r="I92" s="149"/>
      <c r="J92" s="42"/>
      <c r="K92" s="42"/>
      <c r="L92" s="150"/>
      <c r="S92" s="40"/>
      <c r="T92" s="40"/>
      <c r="U92" s="40"/>
      <c r="V92" s="40"/>
      <c r="W92" s="40"/>
      <c r="X92" s="40"/>
      <c r="Y92" s="40"/>
      <c r="Z92" s="40"/>
      <c r="AA92" s="40"/>
      <c r="AB92" s="40"/>
      <c r="AC92" s="40"/>
      <c r="AD92" s="40"/>
      <c r="AE92" s="40"/>
    </row>
    <row r="93" spans="1:31" s="2" customFormat="1" ht="12" customHeight="1">
      <c r="A93" s="40"/>
      <c r="B93" s="41"/>
      <c r="C93" s="34" t="s">
        <v>1473</v>
      </c>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6.5" customHeight="1">
      <c r="A94" s="40"/>
      <c r="B94" s="41"/>
      <c r="C94" s="42"/>
      <c r="D94" s="42"/>
      <c r="E94" s="71" t="str">
        <f>E13</f>
        <v>ZTI 1.1 - Přeložka NTL přípojky</v>
      </c>
      <c r="F94" s="42"/>
      <c r="G94" s="42"/>
      <c r="H94" s="42"/>
      <c r="I94" s="149"/>
      <c r="J94" s="42"/>
      <c r="K94" s="42"/>
      <c r="L94" s="150"/>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149"/>
      <c r="J95" s="42"/>
      <c r="K95" s="42"/>
      <c r="L95" s="150"/>
      <c r="S95" s="40"/>
      <c r="T95" s="40"/>
      <c r="U95" s="40"/>
      <c r="V95" s="40"/>
      <c r="W95" s="40"/>
      <c r="X95" s="40"/>
      <c r="Y95" s="40"/>
      <c r="Z95" s="40"/>
      <c r="AA95" s="40"/>
      <c r="AB95" s="40"/>
      <c r="AC95" s="40"/>
      <c r="AD95" s="40"/>
      <c r="AE95" s="40"/>
    </row>
    <row r="96" spans="1:31" s="2" customFormat="1" ht="12" customHeight="1">
      <c r="A96" s="40"/>
      <c r="B96" s="41"/>
      <c r="C96" s="34" t="s">
        <v>22</v>
      </c>
      <c r="D96" s="42"/>
      <c r="E96" s="42"/>
      <c r="F96" s="29" t="str">
        <f>F16</f>
        <v>Kynšperk nad Ohří</v>
      </c>
      <c r="G96" s="42"/>
      <c r="H96" s="42"/>
      <c r="I96" s="152" t="s">
        <v>24</v>
      </c>
      <c r="J96" s="74" t="str">
        <f>IF(J16="","",J16)</f>
        <v>23. 1. 2020</v>
      </c>
      <c r="K96" s="42"/>
      <c r="L96" s="150"/>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149"/>
      <c r="J97" s="42"/>
      <c r="K97" s="42"/>
      <c r="L97" s="150"/>
      <c r="S97" s="40"/>
      <c r="T97" s="40"/>
      <c r="U97" s="40"/>
      <c r="V97" s="40"/>
      <c r="W97" s="40"/>
      <c r="X97" s="40"/>
      <c r="Y97" s="40"/>
      <c r="Z97" s="40"/>
      <c r="AA97" s="40"/>
      <c r="AB97" s="40"/>
      <c r="AC97" s="40"/>
      <c r="AD97" s="40"/>
      <c r="AE97" s="40"/>
    </row>
    <row r="98" spans="1:31" s="2" customFormat="1" ht="15.15" customHeight="1">
      <c r="A98" s="40"/>
      <c r="B98" s="41"/>
      <c r="C98" s="34" t="s">
        <v>26</v>
      </c>
      <c r="D98" s="42"/>
      <c r="E98" s="42"/>
      <c r="F98" s="29" t="str">
        <f>E19</f>
        <v>Město Kynšperk nad Ohří</v>
      </c>
      <c r="G98" s="42"/>
      <c r="H98" s="42"/>
      <c r="I98" s="152" t="s">
        <v>34</v>
      </c>
      <c r="J98" s="38" t="str">
        <f>E25</f>
        <v>BEPRO, Jiří Bednář</v>
      </c>
      <c r="K98" s="42"/>
      <c r="L98" s="150"/>
      <c r="S98" s="40"/>
      <c r="T98" s="40"/>
      <c r="U98" s="40"/>
      <c r="V98" s="40"/>
      <c r="W98" s="40"/>
      <c r="X98" s="40"/>
      <c r="Y98" s="40"/>
      <c r="Z98" s="40"/>
      <c r="AA98" s="40"/>
      <c r="AB98" s="40"/>
      <c r="AC98" s="40"/>
      <c r="AD98" s="40"/>
      <c r="AE98" s="40"/>
    </row>
    <row r="99" spans="1:31" s="2" customFormat="1" ht="15.15" customHeight="1">
      <c r="A99" s="40"/>
      <c r="B99" s="41"/>
      <c r="C99" s="34" t="s">
        <v>32</v>
      </c>
      <c r="D99" s="42"/>
      <c r="E99" s="42"/>
      <c r="F99" s="29" t="str">
        <f>IF(E22="","",E22)</f>
        <v>Vyplň údaj</v>
      </c>
      <c r="G99" s="42"/>
      <c r="H99" s="42"/>
      <c r="I99" s="152" t="s">
        <v>39</v>
      </c>
      <c r="J99" s="38" t="str">
        <f>E28</f>
        <v>BEPRO, Jiří Bednář</v>
      </c>
      <c r="K99" s="42"/>
      <c r="L99" s="150"/>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149"/>
      <c r="J100" s="42"/>
      <c r="K100" s="42"/>
      <c r="L100" s="150"/>
      <c r="S100" s="40"/>
      <c r="T100" s="40"/>
      <c r="U100" s="40"/>
      <c r="V100" s="40"/>
      <c r="W100" s="40"/>
      <c r="X100" s="40"/>
      <c r="Y100" s="40"/>
      <c r="Z100" s="40"/>
      <c r="AA100" s="40"/>
      <c r="AB100" s="40"/>
      <c r="AC100" s="40"/>
      <c r="AD100" s="40"/>
      <c r="AE100" s="40"/>
    </row>
    <row r="101" spans="1:31" s="11" customFormat="1" ht="29.25" customHeight="1">
      <c r="A101" s="201"/>
      <c r="B101" s="202"/>
      <c r="C101" s="203" t="s">
        <v>180</v>
      </c>
      <c r="D101" s="204" t="s">
        <v>61</v>
      </c>
      <c r="E101" s="204" t="s">
        <v>57</v>
      </c>
      <c r="F101" s="204" t="s">
        <v>58</v>
      </c>
      <c r="G101" s="204" t="s">
        <v>181</v>
      </c>
      <c r="H101" s="204" t="s">
        <v>182</v>
      </c>
      <c r="I101" s="205" t="s">
        <v>183</v>
      </c>
      <c r="J101" s="204" t="s">
        <v>170</v>
      </c>
      <c r="K101" s="206" t="s">
        <v>184</v>
      </c>
      <c r="L101" s="207"/>
      <c r="M101" s="94" t="s">
        <v>21</v>
      </c>
      <c r="N101" s="95" t="s">
        <v>46</v>
      </c>
      <c r="O101" s="95" t="s">
        <v>185</v>
      </c>
      <c r="P101" s="95" t="s">
        <v>186</v>
      </c>
      <c r="Q101" s="95" t="s">
        <v>187</v>
      </c>
      <c r="R101" s="95" t="s">
        <v>188</v>
      </c>
      <c r="S101" s="95" t="s">
        <v>189</v>
      </c>
      <c r="T101" s="96" t="s">
        <v>190</v>
      </c>
      <c r="U101" s="201"/>
      <c r="V101" s="201"/>
      <c r="W101" s="201"/>
      <c r="X101" s="201"/>
      <c r="Y101" s="201"/>
      <c r="Z101" s="201"/>
      <c r="AA101" s="201"/>
      <c r="AB101" s="201"/>
      <c r="AC101" s="201"/>
      <c r="AD101" s="201"/>
      <c r="AE101" s="201"/>
    </row>
    <row r="102" spans="1:63" s="2" customFormat="1" ht="22.8" customHeight="1">
      <c r="A102" s="40"/>
      <c r="B102" s="41"/>
      <c r="C102" s="101" t="s">
        <v>191</v>
      </c>
      <c r="D102" s="42"/>
      <c r="E102" s="42"/>
      <c r="F102" s="42"/>
      <c r="G102" s="42"/>
      <c r="H102" s="42"/>
      <c r="I102" s="149"/>
      <c r="J102" s="208">
        <f>BK102</f>
        <v>0</v>
      </c>
      <c r="K102" s="42"/>
      <c r="L102" s="46"/>
      <c r="M102" s="97"/>
      <c r="N102" s="209"/>
      <c r="O102" s="98"/>
      <c r="P102" s="210">
        <f>P103+P139+P160+P185</f>
        <v>0</v>
      </c>
      <c r="Q102" s="98"/>
      <c r="R102" s="210">
        <f>R103+R139+R160+R185</f>
        <v>0.040205000000000005</v>
      </c>
      <c r="S102" s="98"/>
      <c r="T102" s="211">
        <f>T103+T139+T160+T185</f>
        <v>0.7871</v>
      </c>
      <c r="U102" s="40"/>
      <c r="V102" s="40"/>
      <c r="W102" s="40"/>
      <c r="X102" s="40"/>
      <c r="Y102" s="40"/>
      <c r="Z102" s="40"/>
      <c r="AA102" s="40"/>
      <c r="AB102" s="40"/>
      <c r="AC102" s="40"/>
      <c r="AD102" s="40"/>
      <c r="AE102" s="40"/>
      <c r="AT102" s="19" t="s">
        <v>75</v>
      </c>
      <c r="AU102" s="19" t="s">
        <v>171</v>
      </c>
      <c r="BK102" s="212">
        <f>BK103+BK139+BK160+BK185</f>
        <v>0</v>
      </c>
    </row>
    <row r="103" spans="1:63" s="12" customFormat="1" ht="25.9" customHeight="1">
      <c r="A103" s="12"/>
      <c r="B103" s="213"/>
      <c r="C103" s="214"/>
      <c r="D103" s="215" t="s">
        <v>75</v>
      </c>
      <c r="E103" s="216" t="s">
        <v>192</v>
      </c>
      <c r="F103" s="216" t="s">
        <v>193</v>
      </c>
      <c r="G103" s="214"/>
      <c r="H103" s="214"/>
      <c r="I103" s="217"/>
      <c r="J103" s="218">
        <f>BK103</f>
        <v>0</v>
      </c>
      <c r="K103" s="214"/>
      <c r="L103" s="219"/>
      <c r="M103" s="220"/>
      <c r="N103" s="221"/>
      <c r="O103" s="221"/>
      <c r="P103" s="222">
        <f>P104+P117+P122+P127</f>
        <v>0</v>
      </c>
      <c r="Q103" s="221"/>
      <c r="R103" s="222">
        <f>R104+R117+R122+R127</f>
        <v>0.000285</v>
      </c>
      <c r="S103" s="221"/>
      <c r="T103" s="223">
        <f>T104+T117+T122+T127</f>
        <v>0.783</v>
      </c>
      <c r="U103" s="12"/>
      <c r="V103" s="12"/>
      <c r="W103" s="12"/>
      <c r="X103" s="12"/>
      <c r="Y103" s="12"/>
      <c r="Z103" s="12"/>
      <c r="AA103" s="12"/>
      <c r="AB103" s="12"/>
      <c r="AC103" s="12"/>
      <c r="AD103" s="12"/>
      <c r="AE103" s="12"/>
      <c r="AR103" s="224" t="s">
        <v>84</v>
      </c>
      <c r="AT103" s="225" t="s">
        <v>75</v>
      </c>
      <c r="AU103" s="225" t="s">
        <v>76</v>
      </c>
      <c r="AY103" s="224" t="s">
        <v>194</v>
      </c>
      <c r="BK103" s="226">
        <f>BK104+BK117+BK122+BK127</f>
        <v>0</v>
      </c>
    </row>
    <row r="104" spans="1:63" s="12" customFormat="1" ht="22.8" customHeight="1">
      <c r="A104" s="12"/>
      <c r="B104" s="213"/>
      <c r="C104" s="214"/>
      <c r="D104" s="215" t="s">
        <v>75</v>
      </c>
      <c r="E104" s="227" t="s">
        <v>84</v>
      </c>
      <c r="F104" s="227" t="s">
        <v>307</v>
      </c>
      <c r="G104" s="214"/>
      <c r="H104" s="214"/>
      <c r="I104" s="217"/>
      <c r="J104" s="228">
        <f>BK104</f>
        <v>0</v>
      </c>
      <c r="K104" s="214"/>
      <c r="L104" s="219"/>
      <c r="M104" s="220"/>
      <c r="N104" s="221"/>
      <c r="O104" s="221"/>
      <c r="P104" s="222">
        <f>SUM(P105:P116)</f>
        <v>0</v>
      </c>
      <c r="Q104" s="221"/>
      <c r="R104" s="222">
        <f>SUM(R105:R116)</f>
        <v>0</v>
      </c>
      <c r="S104" s="221"/>
      <c r="T104" s="223">
        <f>SUM(T105:T116)</f>
        <v>0</v>
      </c>
      <c r="U104" s="12"/>
      <c r="V104" s="12"/>
      <c r="W104" s="12"/>
      <c r="X104" s="12"/>
      <c r="Y104" s="12"/>
      <c r="Z104" s="12"/>
      <c r="AA104" s="12"/>
      <c r="AB104" s="12"/>
      <c r="AC104" s="12"/>
      <c r="AD104" s="12"/>
      <c r="AE104" s="12"/>
      <c r="AR104" s="224" t="s">
        <v>84</v>
      </c>
      <c r="AT104" s="225" t="s">
        <v>75</v>
      </c>
      <c r="AU104" s="225" t="s">
        <v>84</v>
      </c>
      <c r="AY104" s="224" t="s">
        <v>194</v>
      </c>
      <c r="BK104" s="226">
        <f>SUM(BK105:BK116)</f>
        <v>0</v>
      </c>
    </row>
    <row r="105" spans="1:65" s="2" customFormat="1" ht="16.5" customHeight="1">
      <c r="A105" s="40"/>
      <c r="B105" s="41"/>
      <c r="C105" s="229" t="s">
        <v>84</v>
      </c>
      <c r="D105" s="229" t="s">
        <v>197</v>
      </c>
      <c r="E105" s="230" t="s">
        <v>2102</v>
      </c>
      <c r="F105" s="231" t="s">
        <v>2103</v>
      </c>
      <c r="G105" s="232" t="s">
        <v>200</v>
      </c>
      <c r="H105" s="233">
        <v>2</v>
      </c>
      <c r="I105" s="234"/>
      <c r="J105" s="235">
        <f>ROUND(I105*H105,2)</f>
        <v>0</v>
      </c>
      <c r="K105" s="231" t="s">
        <v>201</v>
      </c>
      <c r="L105" s="46"/>
      <c r="M105" s="236" t="s">
        <v>21</v>
      </c>
      <c r="N105" s="237" t="s">
        <v>47</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202</v>
      </c>
      <c r="AT105" s="240" t="s">
        <v>197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202</v>
      </c>
      <c r="BM105" s="240" t="s">
        <v>2104</v>
      </c>
    </row>
    <row r="106" spans="1:47" s="2" customFormat="1" ht="12">
      <c r="A106" s="40"/>
      <c r="B106" s="41"/>
      <c r="C106" s="42"/>
      <c r="D106" s="242" t="s">
        <v>204</v>
      </c>
      <c r="E106" s="42"/>
      <c r="F106" s="243" t="s">
        <v>2105</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47" s="2" customFormat="1" ht="12">
      <c r="A107" s="40"/>
      <c r="B107" s="41"/>
      <c r="C107" s="42"/>
      <c r="D107" s="242" t="s">
        <v>206</v>
      </c>
      <c r="E107" s="42"/>
      <c r="F107" s="246" t="s">
        <v>2106</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206</v>
      </c>
      <c r="AU107" s="19" t="s">
        <v>86</v>
      </c>
    </row>
    <row r="108" spans="1:51" s="13" customFormat="1" ht="12">
      <c r="A108" s="13"/>
      <c r="B108" s="247"/>
      <c r="C108" s="248"/>
      <c r="D108" s="242" t="s">
        <v>208</v>
      </c>
      <c r="E108" s="249" t="s">
        <v>21</v>
      </c>
      <c r="F108" s="250" t="s">
        <v>2107</v>
      </c>
      <c r="G108" s="248"/>
      <c r="H108" s="251">
        <v>1</v>
      </c>
      <c r="I108" s="252"/>
      <c r="J108" s="248"/>
      <c r="K108" s="248"/>
      <c r="L108" s="253"/>
      <c r="M108" s="254"/>
      <c r="N108" s="255"/>
      <c r="O108" s="255"/>
      <c r="P108" s="255"/>
      <c r="Q108" s="255"/>
      <c r="R108" s="255"/>
      <c r="S108" s="255"/>
      <c r="T108" s="256"/>
      <c r="U108" s="13"/>
      <c r="V108" s="13"/>
      <c r="W108" s="13"/>
      <c r="X108" s="13"/>
      <c r="Y108" s="13"/>
      <c r="Z108" s="13"/>
      <c r="AA108" s="13"/>
      <c r="AB108" s="13"/>
      <c r="AC108" s="13"/>
      <c r="AD108" s="13"/>
      <c r="AE108" s="13"/>
      <c r="AT108" s="257" t="s">
        <v>208</v>
      </c>
      <c r="AU108" s="257" t="s">
        <v>86</v>
      </c>
      <c r="AV108" s="13" t="s">
        <v>86</v>
      </c>
      <c r="AW108" s="13" t="s">
        <v>38</v>
      </c>
      <c r="AX108" s="13" t="s">
        <v>76</v>
      </c>
      <c r="AY108" s="257" t="s">
        <v>194</v>
      </c>
    </row>
    <row r="109" spans="1:51" s="13" customFormat="1" ht="12">
      <c r="A109" s="13"/>
      <c r="B109" s="247"/>
      <c r="C109" s="248"/>
      <c r="D109" s="242" t="s">
        <v>208</v>
      </c>
      <c r="E109" s="249" t="s">
        <v>21</v>
      </c>
      <c r="F109" s="250" t="s">
        <v>2108</v>
      </c>
      <c r="G109" s="248"/>
      <c r="H109" s="251">
        <v>1</v>
      </c>
      <c r="I109" s="252"/>
      <c r="J109" s="248"/>
      <c r="K109" s="248"/>
      <c r="L109" s="253"/>
      <c r="M109" s="254"/>
      <c r="N109" s="255"/>
      <c r="O109" s="255"/>
      <c r="P109" s="255"/>
      <c r="Q109" s="255"/>
      <c r="R109" s="255"/>
      <c r="S109" s="255"/>
      <c r="T109" s="256"/>
      <c r="U109" s="13"/>
      <c r="V109" s="13"/>
      <c r="W109" s="13"/>
      <c r="X109" s="13"/>
      <c r="Y109" s="13"/>
      <c r="Z109" s="13"/>
      <c r="AA109" s="13"/>
      <c r="AB109" s="13"/>
      <c r="AC109" s="13"/>
      <c r="AD109" s="13"/>
      <c r="AE109" s="13"/>
      <c r="AT109" s="257" t="s">
        <v>208</v>
      </c>
      <c r="AU109" s="257" t="s">
        <v>86</v>
      </c>
      <c r="AV109" s="13" t="s">
        <v>86</v>
      </c>
      <c r="AW109" s="13" t="s">
        <v>38</v>
      </c>
      <c r="AX109" s="13" t="s">
        <v>76</v>
      </c>
      <c r="AY109" s="257" t="s">
        <v>194</v>
      </c>
    </row>
    <row r="110" spans="1:51" s="14" customFormat="1" ht="12">
      <c r="A110" s="14"/>
      <c r="B110" s="258"/>
      <c r="C110" s="259"/>
      <c r="D110" s="242" t="s">
        <v>208</v>
      </c>
      <c r="E110" s="260" t="s">
        <v>21</v>
      </c>
      <c r="F110" s="261" t="s">
        <v>210</v>
      </c>
      <c r="G110" s="259"/>
      <c r="H110" s="262">
        <v>2</v>
      </c>
      <c r="I110" s="263"/>
      <c r="J110" s="259"/>
      <c r="K110" s="259"/>
      <c r="L110" s="264"/>
      <c r="M110" s="265"/>
      <c r="N110" s="266"/>
      <c r="O110" s="266"/>
      <c r="P110" s="266"/>
      <c r="Q110" s="266"/>
      <c r="R110" s="266"/>
      <c r="S110" s="266"/>
      <c r="T110" s="267"/>
      <c r="U110" s="14"/>
      <c r="V110" s="14"/>
      <c r="W110" s="14"/>
      <c r="X110" s="14"/>
      <c r="Y110" s="14"/>
      <c r="Z110" s="14"/>
      <c r="AA110" s="14"/>
      <c r="AB110" s="14"/>
      <c r="AC110" s="14"/>
      <c r="AD110" s="14"/>
      <c r="AE110" s="14"/>
      <c r="AT110" s="268" t="s">
        <v>208</v>
      </c>
      <c r="AU110" s="268" t="s">
        <v>86</v>
      </c>
      <c r="AV110" s="14" t="s">
        <v>202</v>
      </c>
      <c r="AW110" s="14" t="s">
        <v>38</v>
      </c>
      <c r="AX110" s="14" t="s">
        <v>84</v>
      </c>
      <c r="AY110" s="268" t="s">
        <v>194</v>
      </c>
    </row>
    <row r="111" spans="1:65" s="2" customFormat="1" ht="16.5" customHeight="1">
      <c r="A111" s="40"/>
      <c r="B111" s="41"/>
      <c r="C111" s="229" t="s">
        <v>86</v>
      </c>
      <c r="D111" s="229" t="s">
        <v>197</v>
      </c>
      <c r="E111" s="230" t="s">
        <v>2109</v>
      </c>
      <c r="F111" s="231" t="s">
        <v>2110</v>
      </c>
      <c r="G111" s="232" t="s">
        <v>200</v>
      </c>
      <c r="H111" s="233">
        <v>2</v>
      </c>
      <c r="I111" s="234"/>
      <c r="J111" s="235">
        <f>ROUND(I111*H111,2)</f>
        <v>0</v>
      </c>
      <c r="K111" s="231" t="s">
        <v>201</v>
      </c>
      <c r="L111" s="46"/>
      <c r="M111" s="236" t="s">
        <v>21</v>
      </c>
      <c r="N111" s="237" t="s">
        <v>47</v>
      </c>
      <c r="O111" s="86"/>
      <c r="P111" s="238">
        <f>O111*H111</f>
        <v>0</v>
      </c>
      <c r="Q111" s="238">
        <v>0</v>
      </c>
      <c r="R111" s="238">
        <f>Q111*H111</f>
        <v>0</v>
      </c>
      <c r="S111" s="238">
        <v>0</v>
      </c>
      <c r="T111" s="239">
        <f>S111*H111</f>
        <v>0</v>
      </c>
      <c r="U111" s="40"/>
      <c r="V111" s="40"/>
      <c r="W111" s="40"/>
      <c r="X111" s="40"/>
      <c r="Y111" s="40"/>
      <c r="Z111" s="40"/>
      <c r="AA111" s="40"/>
      <c r="AB111" s="40"/>
      <c r="AC111" s="40"/>
      <c r="AD111" s="40"/>
      <c r="AE111" s="40"/>
      <c r="AR111" s="240" t="s">
        <v>202</v>
      </c>
      <c r="AT111" s="240" t="s">
        <v>197</v>
      </c>
      <c r="AU111" s="240" t="s">
        <v>86</v>
      </c>
      <c r="AY111" s="19" t="s">
        <v>194</v>
      </c>
      <c r="BE111" s="241">
        <f>IF(N111="základní",J111,0)</f>
        <v>0</v>
      </c>
      <c r="BF111" s="241">
        <f>IF(N111="snížená",J111,0)</f>
        <v>0</v>
      </c>
      <c r="BG111" s="241">
        <f>IF(N111="zákl. přenesená",J111,0)</f>
        <v>0</v>
      </c>
      <c r="BH111" s="241">
        <f>IF(N111="sníž. přenesená",J111,0)</f>
        <v>0</v>
      </c>
      <c r="BI111" s="241">
        <f>IF(N111="nulová",J111,0)</f>
        <v>0</v>
      </c>
      <c r="BJ111" s="19" t="s">
        <v>84</v>
      </c>
      <c r="BK111" s="241">
        <f>ROUND(I111*H111,2)</f>
        <v>0</v>
      </c>
      <c r="BL111" s="19" t="s">
        <v>202</v>
      </c>
      <c r="BM111" s="240" t="s">
        <v>2111</v>
      </c>
    </row>
    <row r="112" spans="1:47" s="2" customFormat="1" ht="12">
      <c r="A112" s="40"/>
      <c r="B112" s="41"/>
      <c r="C112" s="42"/>
      <c r="D112" s="242" t="s">
        <v>204</v>
      </c>
      <c r="E112" s="42"/>
      <c r="F112" s="243" t="s">
        <v>2112</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204</v>
      </c>
      <c r="AU112" s="19" t="s">
        <v>86</v>
      </c>
    </row>
    <row r="113" spans="1:47" s="2" customFormat="1" ht="12">
      <c r="A113" s="40"/>
      <c r="B113" s="41"/>
      <c r="C113" s="42"/>
      <c r="D113" s="242" t="s">
        <v>206</v>
      </c>
      <c r="E113" s="42"/>
      <c r="F113" s="246" t="s">
        <v>2113</v>
      </c>
      <c r="G113" s="42"/>
      <c r="H113" s="42"/>
      <c r="I113" s="149"/>
      <c r="J113" s="42"/>
      <c r="K113" s="42"/>
      <c r="L113" s="46"/>
      <c r="M113" s="244"/>
      <c r="N113" s="245"/>
      <c r="O113" s="86"/>
      <c r="P113" s="86"/>
      <c r="Q113" s="86"/>
      <c r="R113" s="86"/>
      <c r="S113" s="86"/>
      <c r="T113" s="87"/>
      <c r="U113" s="40"/>
      <c r="V113" s="40"/>
      <c r="W113" s="40"/>
      <c r="X113" s="40"/>
      <c r="Y113" s="40"/>
      <c r="Z113" s="40"/>
      <c r="AA113" s="40"/>
      <c r="AB113" s="40"/>
      <c r="AC113" s="40"/>
      <c r="AD113" s="40"/>
      <c r="AE113" s="40"/>
      <c r="AT113" s="19" t="s">
        <v>206</v>
      </c>
      <c r="AU113" s="19" t="s">
        <v>86</v>
      </c>
    </row>
    <row r="114" spans="1:51" s="13" customFormat="1" ht="12">
      <c r="A114" s="13"/>
      <c r="B114" s="247"/>
      <c r="C114" s="248"/>
      <c r="D114" s="242" t="s">
        <v>208</v>
      </c>
      <c r="E114" s="249" t="s">
        <v>21</v>
      </c>
      <c r="F114" s="250" t="s">
        <v>2107</v>
      </c>
      <c r="G114" s="248"/>
      <c r="H114" s="251">
        <v>1</v>
      </c>
      <c r="I114" s="252"/>
      <c r="J114" s="248"/>
      <c r="K114" s="248"/>
      <c r="L114" s="253"/>
      <c r="M114" s="254"/>
      <c r="N114" s="255"/>
      <c r="O114" s="255"/>
      <c r="P114" s="255"/>
      <c r="Q114" s="255"/>
      <c r="R114" s="255"/>
      <c r="S114" s="255"/>
      <c r="T114" s="256"/>
      <c r="U114" s="13"/>
      <c r="V114" s="13"/>
      <c r="W114" s="13"/>
      <c r="X114" s="13"/>
      <c r="Y114" s="13"/>
      <c r="Z114" s="13"/>
      <c r="AA114" s="13"/>
      <c r="AB114" s="13"/>
      <c r="AC114" s="13"/>
      <c r="AD114" s="13"/>
      <c r="AE114" s="13"/>
      <c r="AT114" s="257" t="s">
        <v>208</v>
      </c>
      <c r="AU114" s="257" t="s">
        <v>86</v>
      </c>
      <c r="AV114" s="13" t="s">
        <v>86</v>
      </c>
      <c r="AW114" s="13" t="s">
        <v>38</v>
      </c>
      <c r="AX114" s="13" t="s">
        <v>76</v>
      </c>
      <c r="AY114" s="257" t="s">
        <v>194</v>
      </c>
    </row>
    <row r="115" spans="1:51" s="13" customFormat="1" ht="12">
      <c r="A115" s="13"/>
      <c r="B115" s="247"/>
      <c r="C115" s="248"/>
      <c r="D115" s="242" t="s">
        <v>208</v>
      </c>
      <c r="E115" s="249" t="s">
        <v>21</v>
      </c>
      <c r="F115" s="250" t="s">
        <v>2108</v>
      </c>
      <c r="G115" s="248"/>
      <c r="H115" s="251">
        <v>1</v>
      </c>
      <c r="I115" s="252"/>
      <c r="J115" s="248"/>
      <c r="K115" s="248"/>
      <c r="L115" s="253"/>
      <c r="M115" s="254"/>
      <c r="N115" s="255"/>
      <c r="O115" s="255"/>
      <c r="P115" s="255"/>
      <c r="Q115" s="255"/>
      <c r="R115" s="255"/>
      <c r="S115" s="255"/>
      <c r="T115" s="256"/>
      <c r="U115" s="13"/>
      <c r="V115" s="13"/>
      <c r="W115" s="13"/>
      <c r="X115" s="13"/>
      <c r="Y115" s="13"/>
      <c r="Z115" s="13"/>
      <c r="AA115" s="13"/>
      <c r="AB115" s="13"/>
      <c r="AC115" s="13"/>
      <c r="AD115" s="13"/>
      <c r="AE115" s="13"/>
      <c r="AT115" s="257" t="s">
        <v>208</v>
      </c>
      <c r="AU115" s="257" t="s">
        <v>86</v>
      </c>
      <c r="AV115" s="13" t="s">
        <v>86</v>
      </c>
      <c r="AW115" s="13" t="s">
        <v>38</v>
      </c>
      <c r="AX115" s="13" t="s">
        <v>76</v>
      </c>
      <c r="AY115" s="257" t="s">
        <v>194</v>
      </c>
    </row>
    <row r="116" spans="1:51" s="14" customFormat="1" ht="12">
      <c r="A116" s="14"/>
      <c r="B116" s="258"/>
      <c r="C116" s="259"/>
      <c r="D116" s="242" t="s">
        <v>208</v>
      </c>
      <c r="E116" s="260" t="s">
        <v>21</v>
      </c>
      <c r="F116" s="261" t="s">
        <v>210</v>
      </c>
      <c r="G116" s="259"/>
      <c r="H116" s="262">
        <v>2</v>
      </c>
      <c r="I116" s="263"/>
      <c r="J116" s="259"/>
      <c r="K116" s="259"/>
      <c r="L116" s="264"/>
      <c r="M116" s="265"/>
      <c r="N116" s="266"/>
      <c r="O116" s="266"/>
      <c r="P116" s="266"/>
      <c r="Q116" s="266"/>
      <c r="R116" s="266"/>
      <c r="S116" s="266"/>
      <c r="T116" s="267"/>
      <c r="U116" s="14"/>
      <c r="V116" s="14"/>
      <c r="W116" s="14"/>
      <c r="X116" s="14"/>
      <c r="Y116" s="14"/>
      <c r="Z116" s="14"/>
      <c r="AA116" s="14"/>
      <c r="AB116" s="14"/>
      <c r="AC116" s="14"/>
      <c r="AD116" s="14"/>
      <c r="AE116" s="14"/>
      <c r="AT116" s="268" t="s">
        <v>208</v>
      </c>
      <c r="AU116" s="268" t="s">
        <v>86</v>
      </c>
      <c r="AV116" s="14" t="s">
        <v>202</v>
      </c>
      <c r="AW116" s="14" t="s">
        <v>38</v>
      </c>
      <c r="AX116" s="14" t="s">
        <v>84</v>
      </c>
      <c r="AY116" s="268" t="s">
        <v>194</v>
      </c>
    </row>
    <row r="117" spans="1:63" s="12" customFormat="1" ht="22.8" customHeight="1">
      <c r="A117" s="12"/>
      <c r="B117" s="213"/>
      <c r="C117" s="214"/>
      <c r="D117" s="215" t="s">
        <v>75</v>
      </c>
      <c r="E117" s="227" t="s">
        <v>253</v>
      </c>
      <c r="F117" s="227" t="s">
        <v>2114</v>
      </c>
      <c r="G117" s="214"/>
      <c r="H117" s="214"/>
      <c r="I117" s="217"/>
      <c r="J117" s="228">
        <f>BK117</f>
        <v>0</v>
      </c>
      <c r="K117" s="214"/>
      <c r="L117" s="219"/>
      <c r="M117" s="220"/>
      <c r="N117" s="221"/>
      <c r="O117" s="221"/>
      <c r="P117" s="222">
        <f>SUM(P118:P121)</f>
        <v>0</v>
      </c>
      <c r="Q117" s="221"/>
      <c r="R117" s="222">
        <f>SUM(R118:R121)</f>
        <v>0.000285</v>
      </c>
      <c r="S117" s="221"/>
      <c r="T117" s="223">
        <f>SUM(T118:T121)</f>
        <v>0</v>
      </c>
      <c r="U117" s="12"/>
      <c r="V117" s="12"/>
      <c r="W117" s="12"/>
      <c r="X117" s="12"/>
      <c r="Y117" s="12"/>
      <c r="Z117" s="12"/>
      <c r="AA117" s="12"/>
      <c r="AB117" s="12"/>
      <c r="AC117" s="12"/>
      <c r="AD117" s="12"/>
      <c r="AE117" s="12"/>
      <c r="AR117" s="224" t="s">
        <v>84</v>
      </c>
      <c r="AT117" s="225" t="s">
        <v>75</v>
      </c>
      <c r="AU117" s="225" t="s">
        <v>84</v>
      </c>
      <c r="AY117" s="224" t="s">
        <v>194</v>
      </c>
      <c r="BK117" s="226">
        <f>SUM(BK118:BK121)</f>
        <v>0</v>
      </c>
    </row>
    <row r="118" spans="1:65" s="2" customFormat="1" ht="16.5" customHeight="1">
      <c r="A118" s="40"/>
      <c r="B118" s="41"/>
      <c r="C118" s="229" t="s">
        <v>97</v>
      </c>
      <c r="D118" s="229" t="s">
        <v>197</v>
      </c>
      <c r="E118" s="230" t="s">
        <v>2115</v>
      </c>
      <c r="F118" s="231" t="s">
        <v>2116</v>
      </c>
      <c r="G118" s="232" t="s">
        <v>481</v>
      </c>
      <c r="H118" s="233">
        <v>1.5</v>
      </c>
      <c r="I118" s="234"/>
      <c r="J118" s="235">
        <f>ROUND(I118*H118,2)</f>
        <v>0</v>
      </c>
      <c r="K118" s="231" t="s">
        <v>201</v>
      </c>
      <c r="L118" s="46"/>
      <c r="M118" s="236" t="s">
        <v>21</v>
      </c>
      <c r="N118" s="237" t="s">
        <v>47</v>
      </c>
      <c r="O118" s="86"/>
      <c r="P118" s="238">
        <f>O118*H118</f>
        <v>0</v>
      </c>
      <c r="Q118" s="238">
        <v>0.00019</v>
      </c>
      <c r="R118" s="238">
        <f>Q118*H118</f>
        <v>0.000285</v>
      </c>
      <c r="S118" s="238">
        <v>0</v>
      </c>
      <c r="T118" s="239">
        <f>S118*H118</f>
        <v>0</v>
      </c>
      <c r="U118" s="40"/>
      <c r="V118" s="40"/>
      <c r="W118" s="40"/>
      <c r="X118" s="40"/>
      <c r="Y118" s="40"/>
      <c r="Z118" s="40"/>
      <c r="AA118" s="40"/>
      <c r="AB118" s="40"/>
      <c r="AC118" s="40"/>
      <c r="AD118" s="40"/>
      <c r="AE118" s="40"/>
      <c r="AR118" s="240" t="s">
        <v>202</v>
      </c>
      <c r="AT118" s="240" t="s">
        <v>197</v>
      </c>
      <c r="AU118" s="240" t="s">
        <v>86</v>
      </c>
      <c r="AY118" s="19" t="s">
        <v>194</v>
      </c>
      <c r="BE118" s="241">
        <f>IF(N118="základní",J118,0)</f>
        <v>0</v>
      </c>
      <c r="BF118" s="241">
        <f>IF(N118="snížená",J118,0)</f>
        <v>0</v>
      </c>
      <c r="BG118" s="241">
        <f>IF(N118="zákl. přenesená",J118,0)</f>
        <v>0</v>
      </c>
      <c r="BH118" s="241">
        <f>IF(N118="sníž. přenesená",J118,0)</f>
        <v>0</v>
      </c>
      <c r="BI118" s="241">
        <f>IF(N118="nulová",J118,0)</f>
        <v>0</v>
      </c>
      <c r="BJ118" s="19" t="s">
        <v>84</v>
      </c>
      <c r="BK118" s="241">
        <f>ROUND(I118*H118,2)</f>
        <v>0</v>
      </c>
      <c r="BL118" s="19" t="s">
        <v>202</v>
      </c>
      <c r="BM118" s="240" t="s">
        <v>2117</v>
      </c>
    </row>
    <row r="119" spans="1:47" s="2" customFormat="1" ht="12">
      <c r="A119" s="40"/>
      <c r="B119" s="41"/>
      <c r="C119" s="42"/>
      <c r="D119" s="242" t="s">
        <v>204</v>
      </c>
      <c r="E119" s="42"/>
      <c r="F119" s="243" t="s">
        <v>2118</v>
      </c>
      <c r="G119" s="42"/>
      <c r="H119" s="42"/>
      <c r="I119" s="149"/>
      <c r="J119" s="42"/>
      <c r="K119" s="42"/>
      <c r="L119" s="46"/>
      <c r="M119" s="244"/>
      <c r="N119" s="245"/>
      <c r="O119" s="86"/>
      <c r="P119" s="86"/>
      <c r="Q119" s="86"/>
      <c r="R119" s="86"/>
      <c r="S119" s="86"/>
      <c r="T119" s="87"/>
      <c r="U119" s="40"/>
      <c r="V119" s="40"/>
      <c r="W119" s="40"/>
      <c r="X119" s="40"/>
      <c r="Y119" s="40"/>
      <c r="Z119" s="40"/>
      <c r="AA119" s="40"/>
      <c r="AB119" s="40"/>
      <c r="AC119" s="40"/>
      <c r="AD119" s="40"/>
      <c r="AE119" s="40"/>
      <c r="AT119" s="19" t="s">
        <v>204</v>
      </c>
      <c r="AU119" s="19" t="s">
        <v>86</v>
      </c>
    </row>
    <row r="120" spans="1:51" s="13" customFormat="1" ht="12">
      <c r="A120" s="13"/>
      <c r="B120" s="247"/>
      <c r="C120" s="248"/>
      <c r="D120" s="242" t="s">
        <v>208</v>
      </c>
      <c r="E120" s="249" t="s">
        <v>21</v>
      </c>
      <c r="F120" s="250" t="s">
        <v>2119</v>
      </c>
      <c r="G120" s="248"/>
      <c r="H120" s="251">
        <v>1.5</v>
      </c>
      <c r="I120" s="252"/>
      <c r="J120" s="248"/>
      <c r="K120" s="248"/>
      <c r="L120" s="253"/>
      <c r="M120" s="254"/>
      <c r="N120" s="255"/>
      <c r="O120" s="255"/>
      <c r="P120" s="255"/>
      <c r="Q120" s="255"/>
      <c r="R120" s="255"/>
      <c r="S120" s="255"/>
      <c r="T120" s="256"/>
      <c r="U120" s="13"/>
      <c r="V120" s="13"/>
      <c r="W120" s="13"/>
      <c r="X120" s="13"/>
      <c r="Y120" s="13"/>
      <c r="Z120" s="13"/>
      <c r="AA120" s="13"/>
      <c r="AB120" s="13"/>
      <c r="AC120" s="13"/>
      <c r="AD120" s="13"/>
      <c r="AE120" s="13"/>
      <c r="AT120" s="257" t="s">
        <v>208</v>
      </c>
      <c r="AU120" s="257" t="s">
        <v>86</v>
      </c>
      <c r="AV120" s="13" t="s">
        <v>86</v>
      </c>
      <c r="AW120" s="13" t="s">
        <v>38</v>
      </c>
      <c r="AX120" s="13" t="s">
        <v>76</v>
      </c>
      <c r="AY120" s="257" t="s">
        <v>194</v>
      </c>
    </row>
    <row r="121" spans="1:51" s="14" customFormat="1" ht="12">
      <c r="A121" s="14"/>
      <c r="B121" s="258"/>
      <c r="C121" s="259"/>
      <c r="D121" s="242" t="s">
        <v>208</v>
      </c>
      <c r="E121" s="260" t="s">
        <v>21</v>
      </c>
      <c r="F121" s="261" t="s">
        <v>210</v>
      </c>
      <c r="G121" s="259"/>
      <c r="H121" s="262">
        <v>1.5</v>
      </c>
      <c r="I121" s="263"/>
      <c r="J121" s="259"/>
      <c r="K121" s="259"/>
      <c r="L121" s="264"/>
      <c r="M121" s="265"/>
      <c r="N121" s="266"/>
      <c r="O121" s="266"/>
      <c r="P121" s="266"/>
      <c r="Q121" s="266"/>
      <c r="R121" s="266"/>
      <c r="S121" s="266"/>
      <c r="T121" s="267"/>
      <c r="U121" s="14"/>
      <c r="V121" s="14"/>
      <c r="W121" s="14"/>
      <c r="X121" s="14"/>
      <c r="Y121" s="14"/>
      <c r="Z121" s="14"/>
      <c r="AA121" s="14"/>
      <c r="AB121" s="14"/>
      <c r="AC121" s="14"/>
      <c r="AD121" s="14"/>
      <c r="AE121" s="14"/>
      <c r="AT121" s="268" t="s">
        <v>208</v>
      </c>
      <c r="AU121" s="268" t="s">
        <v>86</v>
      </c>
      <c r="AV121" s="14" t="s">
        <v>202</v>
      </c>
      <c r="AW121" s="14" t="s">
        <v>38</v>
      </c>
      <c r="AX121" s="14" t="s">
        <v>84</v>
      </c>
      <c r="AY121" s="268" t="s">
        <v>194</v>
      </c>
    </row>
    <row r="122" spans="1:63" s="12" customFormat="1" ht="22.8" customHeight="1">
      <c r="A122" s="12"/>
      <c r="B122" s="213"/>
      <c r="C122" s="214"/>
      <c r="D122" s="215" t="s">
        <v>75</v>
      </c>
      <c r="E122" s="227" t="s">
        <v>195</v>
      </c>
      <c r="F122" s="227" t="s">
        <v>196</v>
      </c>
      <c r="G122" s="214"/>
      <c r="H122" s="214"/>
      <c r="I122" s="217"/>
      <c r="J122" s="228">
        <f>BK122</f>
        <v>0</v>
      </c>
      <c r="K122" s="214"/>
      <c r="L122" s="219"/>
      <c r="M122" s="220"/>
      <c r="N122" s="221"/>
      <c r="O122" s="221"/>
      <c r="P122" s="222">
        <f>SUM(P123:P126)</f>
        <v>0</v>
      </c>
      <c r="Q122" s="221"/>
      <c r="R122" s="222">
        <f>SUM(R123:R126)</f>
        <v>0</v>
      </c>
      <c r="S122" s="221"/>
      <c r="T122" s="223">
        <f>SUM(T123:T126)</f>
        <v>0.783</v>
      </c>
      <c r="U122" s="12"/>
      <c r="V122" s="12"/>
      <c r="W122" s="12"/>
      <c r="X122" s="12"/>
      <c r="Y122" s="12"/>
      <c r="Z122" s="12"/>
      <c r="AA122" s="12"/>
      <c r="AB122" s="12"/>
      <c r="AC122" s="12"/>
      <c r="AD122" s="12"/>
      <c r="AE122" s="12"/>
      <c r="AR122" s="224" t="s">
        <v>84</v>
      </c>
      <c r="AT122" s="225" t="s">
        <v>75</v>
      </c>
      <c r="AU122" s="225" t="s">
        <v>84</v>
      </c>
      <c r="AY122" s="224" t="s">
        <v>194</v>
      </c>
      <c r="BK122" s="226">
        <f>SUM(BK123:BK126)</f>
        <v>0</v>
      </c>
    </row>
    <row r="123" spans="1:65" s="2" customFormat="1" ht="16.5" customHeight="1">
      <c r="A123" s="40"/>
      <c r="B123" s="41"/>
      <c r="C123" s="229" t="s">
        <v>202</v>
      </c>
      <c r="D123" s="229" t="s">
        <v>197</v>
      </c>
      <c r="E123" s="230" t="s">
        <v>2120</v>
      </c>
      <c r="F123" s="231" t="s">
        <v>2121</v>
      </c>
      <c r="G123" s="232" t="s">
        <v>354</v>
      </c>
      <c r="H123" s="233">
        <v>3</v>
      </c>
      <c r="I123" s="234"/>
      <c r="J123" s="235">
        <f>ROUND(I123*H123,2)</f>
        <v>0</v>
      </c>
      <c r="K123" s="231" t="s">
        <v>201</v>
      </c>
      <c r="L123" s="46"/>
      <c r="M123" s="236" t="s">
        <v>21</v>
      </c>
      <c r="N123" s="237" t="s">
        <v>47</v>
      </c>
      <c r="O123" s="86"/>
      <c r="P123" s="238">
        <f>O123*H123</f>
        <v>0</v>
      </c>
      <c r="Q123" s="238">
        <v>0</v>
      </c>
      <c r="R123" s="238">
        <f>Q123*H123</f>
        <v>0</v>
      </c>
      <c r="S123" s="238">
        <v>0.261</v>
      </c>
      <c r="T123" s="239">
        <f>S123*H123</f>
        <v>0.783</v>
      </c>
      <c r="U123" s="40"/>
      <c r="V123" s="40"/>
      <c r="W123" s="40"/>
      <c r="X123" s="40"/>
      <c r="Y123" s="40"/>
      <c r="Z123" s="40"/>
      <c r="AA123" s="40"/>
      <c r="AB123" s="40"/>
      <c r="AC123" s="40"/>
      <c r="AD123" s="40"/>
      <c r="AE123" s="40"/>
      <c r="AR123" s="240" t="s">
        <v>202</v>
      </c>
      <c r="AT123" s="240" t="s">
        <v>197</v>
      </c>
      <c r="AU123" s="240" t="s">
        <v>86</v>
      </c>
      <c r="AY123" s="19" t="s">
        <v>194</v>
      </c>
      <c r="BE123" s="241">
        <f>IF(N123="základní",J123,0)</f>
        <v>0</v>
      </c>
      <c r="BF123" s="241">
        <f>IF(N123="snížená",J123,0)</f>
        <v>0</v>
      </c>
      <c r="BG123" s="241">
        <f>IF(N123="zákl. přenesená",J123,0)</f>
        <v>0</v>
      </c>
      <c r="BH123" s="241">
        <f>IF(N123="sníž. přenesená",J123,0)</f>
        <v>0</v>
      </c>
      <c r="BI123" s="241">
        <f>IF(N123="nulová",J123,0)</f>
        <v>0</v>
      </c>
      <c r="BJ123" s="19" t="s">
        <v>84</v>
      </c>
      <c r="BK123" s="241">
        <f>ROUND(I123*H123,2)</f>
        <v>0</v>
      </c>
      <c r="BL123" s="19" t="s">
        <v>202</v>
      </c>
      <c r="BM123" s="240" t="s">
        <v>2122</v>
      </c>
    </row>
    <row r="124" spans="1:47" s="2" customFormat="1" ht="12">
      <c r="A124" s="40"/>
      <c r="B124" s="41"/>
      <c r="C124" s="42"/>
      <c r="D124" s="242" t="s">
        <v>204</v>
      </c>
      <c r="E124" s="42"/>
      <c r="F124" s="243" t="s">
        <v>2123</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204</v>
      </c>
      <c r="AU124" s="19" t="s">
        <v>86</v>
      </c>
    </row>
    <row r="125" spans="1:51" s="13" customFormat="1" ht="12">
      <c r="A125" s="13"/>
      <c r="B125" s="247"/>
      <c r="C125" s="248"/>
      <c r="D125" s="242" t="s">
        <v>208</v>
      </c>
      <c r="E125" s="249" t="s">
        <v>21</v>
      </c>
      <c r="F125" s="250" t="s">
        <v>2124</v>
      </c>
      <c r="G125" s="248"/>
      <c r="H125" s="251">
        <v>3</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208</v>
      </c>
      <c r="AU125" s="257" t="s">
        <v>86</v>
      </c>
      <c r="AV125" s="13" t="s">
        <v>86</v>
      </c>
      <c r="AW125" s="13" t="s">
        <v>38</v>
      </c>
      <c r="AX125" s="13" t="s">
        <v>76</v>
      </c>
      <c r="AY125" s="257" t="s">
        <v>194</v>
      </c>
    </row>
    <row r="126" spans="1:51" s="14" customFormat="1" ht="12">
      <c r="A126" s="14"/>
      <c r="B126" s="258"/>
      <c r="C126" s="259"/>
      <c r="D126" s="242" t="s">
        <v>208</v>
      </c>
      <c r="E126" s="260" t="s">
        <v>21</v>
      </c>
      <c r="F126" s="261" t="s">
        <v>210</v>
      </c>
      <c r="G126" s="259"/>
      <c r="H126" s="262">
        <v>3</v>
      </c>
      <c r="I126" s="263"/>
      <c r="J126" s="259"/>
      <c r="K126" s="259"/>
      <c r="L126" s="264"/>
      <c r="M126" s="265"/>
      <c r="N126" s="266"/>
      <c r="O126" s="266"/>
      <c r="P126" s="266"/>
      <c r="Q126" s="266"/>
      <c r="R126" s="266"/>
      <c r="S126" s="266"/>
      <c r="T126" s="267"/>
      <c r="U126" s="14"/>
      <c r="V126" s="14"/>
      <c r="W126" s="14"/>
      <c r="X126" s="14"/>
      <c r="Y126" s="14"/>
      <c r="Z126" s="14"/>
      <c r="AA126" s="14"/>
      <c r="AB126" s="14"/>
      <c r="AC126" s="14"/>
      <c r="AD126" s="14"/>
      <c r="AE126" s="14"/>
      <c r="AT126" s="268" t="s">
        <v>208</v>
      </c>
      <c r="AU126" s="268" t="s">
        <v>86</v>
      </c>
      <c r="AV126" s="14" t="s">
        <v>202</v>
      </c>
      <c r="AW126" s="14" t="s">
        <v>38</v>
      </c>
      <c r="AX126" s="14" t="s">
        <v>84</v>
      </c>
      <c r="AY126" s="268" t="s">
        <v>194</v>
      </c>
    </row>
    <row r="127" spans="1:63" s="12" customFormat="1" ht="22.8" customHeight="1">
      <c r="A127" s="12"/>
      <c r="B127" s="213"/>
      <c r="C127" s="214"/>
      <c r="D127" s="215" t="s">
        <v>75</v>
      </c>
      <c r="E127" s="227" t="s">
        <v>211</v>
      </c>
      <c r="F127" s="227" t="s">
        <v>212</v>
      </c>
      <c r="G127" s="214"/>
      <c r="H127" s="214"/>
      <c r="I127" s="217"/>
      <c r="J127" s="228">
        <f>BK127</f>
        <v>0</v>
      </c>
      <c r="K127" s="214"/>
      <c r="L127" s="219"/>
      <c r="M127" s="220"/>
      <c r="N127" s="221"/>
      <c r="O127" s="221"/>
      <c r="P127" s="222">
        <f>SUM(P128:P138)</f>
        <v>0</v>
      </c>
      <c r="Q127" s="221"/>
      <c r="R127" s="222">
        <f>SUM(R128:R138)</f>
        <v>0</v>
      </c>
      <c r="S127" s="221"/>
      <c r="T127" s="223">
        <f>SUM(T128:T138)</f>
        <v>0</v>
      </c>
      <c r="U127" s="12"/>
      <c r="V127" s="12"/>
      <c r="W127" s="12"/>
      <c r="X127" s="12"/>
      <c r="Y127" s="12"/>
      <c r="Z127" s="12"/>
      <c r="AA127" s="12"/>
      <c r="AB127" s="12"/>
      <c r="AC127" s="12"/>
      <c r="AD127" s="12"/>
      <c r="AE127" s="12"/>
      <c r="AR127" s="224" t="s">
        <v>84</v>
      </c>
      <c r="AT127" s="225" t="s">
        <v>75</v>
      </c>
      <c r="AU127" s="225" t="s">
        <v>84</v>
      </c>
      <c r="AY127" s="224" t="s">
        <v>194</v>
      </c>
      <c r="BK127" s="226">
        <f>SUM(BK128:BK138)</f>
        <v>0</v>
      </c>
    </row>
    <row r="128" spans="1:65" s="2" customFormat="1" ht="16.5" customHeight="1">
      <c r="A128" s="40"/>
      <c r="B128" s="41"/>
      <c r="C128" s="229" t="s">
        <v>231</v>
      </c>
      <c r="D128" s="229" t="s">
        <v>197</v>
      </c>
      <c r="E128" s="230" t="s">
        <v>1760</v>
      </c>
      <c r="F128" s="231" t="s">
        <v>1761</v>
      </c>
      <c r="G128" s="232" t="s">
        <v>215</v>
      </c>
      <c r="H128" s="233">
        <v>0.787</v>
      </c>
      <c r="I128" s="234"/>
      <c r="J128" s="235">
        <f>ROUND(I128*H128,2)</f>
        <v>0</v>
      </c>
      <c r="K128" s="231" t="s">
        <v>201</v>
      </c>
      <c r="L128" s="46"/>
      <c r="M128" s="236" t="s">
        <v>21</v>
      </c>
      <c r="N128" s="237" t="s">
        <v>47</v>
      </c>
      <c r="O128" s="86"/>
      <c r="P128" s="238">
        <f>O128*H128</f>
        <v>0</v>
      </c>
      <c r="Q128" s="238">
        <v>0</v>
      </c>
      <c r="R128" s="238">
        <f>Q128*H128</f>
        <v>0</v>
      </c>
      <c r="S128" s="238">
        <v>0</v>
      </c>
      <c r="T128" s="239">
        <f>S128*H128</f>
        <v>0</v>
      </c>
      <c r="U128" s="40"/>
      <c r="V128" s="40"/>
      <c r="W128" s="40"/>
      <c r="X128" s="40"/>
      <c r="Y128" s="40"/>
      <c r="Z128" s="40"/>
      <c r="AA128" s="40"/>
      <c r="AB128" s="40"/>
      <c r="AC128" s="40"/>
      <c r="AD128" s="40"/>
      <c r="AE128" s="40"/>
      <c r="AR128" s="240" t="s">
        <v>202</v>
      </c>
      <c r="AT128" s="240" t="s">
        <v>197</v>
      </c>
      <c r="AU128" s="240" t="s">
        <v>86</v>
      </c>
      <c r="AY128" s="19" t="s">
        <v>194</v>
      </c>
      <c r="BE128" s="241">
        <f>IF(N128="základní",J128,0)</f>
        <v>0</v>
      </c>
      <c r="BF128" s="241">
        <f>IF(N128="snížená",J128,0)</f>
        <v>0</v>
      </c>
      <c r="BG128" s="241">
        <f>IF(N128="zákl. přenesená",J128,0)</f>
        <v>0</v>
      </c>
      <c r="BH128" s="241">
        <f>IF(N128="sníž. přenesená",J128,0)</f>
        <v>0</v>
      </c>
      <c r="BI128" s="241">
        <f>IF(N128="nulová",J128,0)</f>
        <v>0</v>
      </c>
      <c r="BJ128" s="19" t="s">
        <v>84</v>
      </c>
      <c r="BK128" s="241">
        <f>ROUND(I128*H128,2)</f>
        <v>0</v>
      </c>
      <c r="BL128" s="19" t="s">
        <v>202</v>
      </c>
      <c r="BM128" s="240" t="s">
        <v>2125</v>
      </c>
    </row>
    <row r="129" spans="1:47" s="2" customFormat="1" ht="12">
      <c r="A129" s="40"/>
      <c r="B129" s="41"/>
      <c r="C129" s="42"/>
      <c r="D129" s="242" t="s">
        <v>204</v>
      </c>
      <c r="E129" s="42"/>
      <c r="F129" s="243" t="s">
        <v>1763</v>
      </c>
      <c r="G129" s="42"/>
      <c r="H129" s="42"/>
      <c r="I129" s="149"/>
      <c r="J129" s="42"/>
      <c r="K129" s="42"/>
      <c r="L129" s="46"/>
      <c r="M129" s="244"/>
      <c r="N129" s="245"/>
      <c r="O129" s="86"/>
      <c r="P129" s="86"/>
      <c r="Q129" s="86"/>
      <c r="R129" s="86"/>
      <c r="S129" s="86"/>
      <c r="T129" s="87"/>
      <c r="U129" s="40"/>
      <c r="V129" s="40"/>
      <c r="W129" s="40"/>
      <c r="X129" s="40"/>
      <c r="Y129" s="40"/>
      <c r="Z129" s="40"/>
      <c r="AA129" s="40"/>
      <c r="AB129" s="40"/>
      <c r="AC129" s="40"/>
      <c r="AD129" s="40"/>
      <c r="AE129" s="40"/>
      <c r="AT129" s="19" t="s">
        <v>204</v>
      </c>
      <c r="AU129" s="19" t="s">
        <v>86</v>
      </c>
    </row>
    <row r="130" spans="1:47" s="2" customFormat="1" ht="12">
      <c r="A130" s="40"/>
      <c r="B130" s="41"/>
      <c r="C130" s="42"/>
      <c r="D130" s="242" t="s">
        <v>206</v>
      </c>
      <c r="E130" s="42"/>
      <c r="F130" s="246" t="s">
        <v>1764</v>
      </c>
      <c r="G130" s="42"/>
      <c r="H130" s="42"/>
      <c r="I130" s="149"/>
      <c r="J130" s="42"/>
      <c r="K130" s="42"/>
      <c r="L130" s="46"/>
      <c r="M130" s="244"/>
      <c r="N130" s="245"/>
      <c r="O130" s="86"/>
      <c r="P130" s="86"/>
      <c r="Q130" s="86"/>
      <c r="R130" s="86"/>
      <c r="S130" s="86"/>
      <c r="T130" s="87"/>
      <c r="U130" s="40"/>
      <c r="V130" s="40"/>
      <c r="W130" s="40"/>
      <c r="X130" s="40"/>
      <c r="Y130" s="40"/>
      <c r="Z130" s="40"/>
      <c r="AA130" s="40"/>
      <c r="AB130" s="40"/>
      <c r="AC130" s="40"/>
      <c r="AD130" s="40"/>
      <c r="AE130" s="40"/>
      <c r="AT130" s="19" t="s">
        <v>206</v>
      </c>
      <c r="AU130" s="19" t="s">
        <v>86</v>
      </c>
    </row>
    <row r="131" spans="1:65" s="2" customFormat="1" ht="16.5" customHeight="1">
      <c r="A131" s="40"/>
      <c r="B131" s="41"/>
      <c r="C131" s="229" t="s">
        <v>241</v>
      </c>
      <c r="D131" s="229" t="s">
        <v>197</v>
      </c>
      <c r="E131" s="230" t="s">
        <v>1765</v>
      </c>
      <c r="F131" s="231" t="s">
        <v>1766</v>
      </c>
      <c r="G131" s="232" t="s">
        <v>215</v>
      </c>
      <c r="H131" s="233">
        <v>7.87</v>
      </c>
      <c r="I131" s="234"/>
      <c r="J131" s="235">
        <f>ROUND(I131*H131,2)</f>
        <v>0</v>
      </c>
      <c r="K131" s="231" t="s">
        <v>201</v>
      </c>
      <c r="L131" s="46"/>
      <c r="M131" s="236" t="s">
        <v>21</v>
      </c>
      <c r="N131" s="237" t="s">
        <v>47</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202</v>
      </c>
      <c r="AT131" s="240" t="s">
        <v>197</v>
      </c>
      <c r="AU131" s="240" t="s">
        <v>86</v>
      </c>
      <c r="AY131" s="19" t="s">
        <v>194</v>
      </c>
      <c r="BE131" s="241">
        <f>IF(N131="základní",J131,0)</f>
        <v>0</v>
      </c>
      <c r="BF131" s="241">
        <f>IF(N131="snížená",J131,0)</f>
        <v>0</v>
      </c>
      <c r="BG131" s="241">
        <f>IF(N131="zákl. přenesená",J131,0)</f>
        <v>0</v>
      </c>
      <c r="BH131" s="241">
        <f>IF(N131="sníž. přenesená",J131,0)</f>
        <v>0</v>
      </c>
      <c r="BI131" s="241">
        <f>IF(N131="nulová",J131,0)</f>
        <v>0</v>
      </c>
      <c r="BJ131" s="19" t="s">
        <v>84</v>
      </c>
      <c r="BK131" s="241">
        <f>ROUND(I131*H131,2)</f>
        <v>0</v>
      </c>
      <c r="BL131" s="19" t="s">
        <v>202</v>
      </c>
      <c r="BM131" s="240" t="s">
        <v>2126</v>
      </c>
    </row>
    <row r="132" spans="1:47" s="2" customFormat="1" ht="12">
      <c r="A132" s="40"/>
      <c r="B132" s="41"/>
      <c r="C132" s="42"/>
      <c r="D132" s="242" t="s">
        <v>204</v>
      </c>
      <c r="E132" s="42"/>
      <c r="F132" s="243" t="s">
        <v>1768</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204</v>
      </c>
      <c r="AU132" s="19" t="s">
        <v>86</v>
      </c>
    </row>
    <row r="133" spans="1:47" s="2" customFormat="1" ht="12">
      <c r="A133" s="40"/>
      <c r="B133" s="41"/>
      <c r="C133" s="42"/>
      <c r="D133" s="242" t="s">
        <v>206</v>
      </c>
      <c r="E133" s="42"/>
      <c r="F133" s="246" t="s">
        <v>1764</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206</v>
      </c>
      <c r="AU133" s="19" t="s">
        <v>86</v>
      </c>
    </row>
    <row r="134" spans="1:47" s="2" customFormat="1" ht="12">
      <c r="A134" s="40"/>
      <c r="B134" s="41"/>
      <c r="C134" s="42"/>
      <c r="D134" s="242" t="s">
        <v>228</v>
      </c>
      <c r="E134" s="42"/>
      <c r="F134" s="246" t="s">
        <v>327</v>
      </c>
      <c r="G134" s="42"/>
      <c r="H134" s="42"/>
      <c r="I134" s="149"/>
      <c r="J134" s="42"/>
      <c r="K134" s="42"/>
      <c r="L134" s="46"/>
      <c r="M134" s="244"/>
      <c r="N134" s="245"/>
      <c r="O134" s="86"/>
      <c r="P134" s="86"/>
      <c r="Q134" s="86"/>
      <c r="R134" s="86"/>
      <c r="S134" s="86"/>
      <c r="T134" s="87"/>
      <c r="U134" s="40"/>
      <c r="V134" s="40"/>
      <c r="W134" s="40"/>
      <c r="X134" s="40"/>
      <c r="Y134" s="40"/>
      <c r="Z134" s="40"/>
      <c r="AA134" s="40"/>
      <c r="AB134" s="40"/>
      <c r="AC134" s="40"/>
      <c r="AD134" s="40"/>
      <c r="AE134" s="40"/>
      <c r="AT134" s="19" t="s">
        <v>228</v>
      </c>
      <c r="AU134" s="19" t="s">
        <v>86</v>
      </c>
    </row>
    <row r="135" spans="1:51" s="13" customFormat="1" ht="12">
      <c r="A135" s="13"/>
      <c r="B135" s="247"/>
      <c r="C135" s="248"/>
      <c r="D135" s="242" t="s">
        <v>208</v>
      </c>
      <c r="E135" s="248"/>
      <c r="F135" s="250" t="s">
        <v>2127</v>
      </c>
      <c r="G135" s="248"/>
      <c r="H135" s="251">
        <v>7.87</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208</v>
      </c>
      <c r="AU135" s="257" t="s">
        <v>86</v>
      </c>
      <c r="AV135" s="13" t="s">
        <v>86</v>
      </c>
      <c r="AW135" s="13" t="s">
        <v>4</v>
      </c>
      <c r="AX135" s="13" t="s">
        <v>84</v>
      </c>
      <c r="AY135" s="257" t="s">
        <v>194</v>
      </c>
    </row>
    <row r="136" spans="1:65" s="2" customFormat="1" ht="21.75" customHeight="1">
      <c r="A136" s="40"/>
      <c r="B136" s="41"/>
      <c r="C136" s="229" t="s">
        <v>248</v>
      </c>
      <c r="D136" s="229" t="s">
        <v>197</v>
      </c>
      <c r="E136" s="230" t="s">
        <v>2128</v>
      </c>
      <c r="F136" s="231" t="s">
        <v>2129</v>
      </c>
      <c r="G136" s="232" t="s">
        <v>215</v>
      </c>
      <c r="H136" s="233">
        <v>0.787</v>
      </c>
      <c r="I136" s="234"/>
      <c r="J136" s="235">
        <f>ROUND(I136*H136,2)</f>
        <v>0</v>
      </c>
      <c r="K136" s="231" t="s">
        <v>201</v>
      </c>
      <c r="L136" s="46"/>
      <c r="M136" s="236" t="s">
        <v>21</v>
      </c>
      <c r="N136" s="237" t="s">
        <v>47</v>
      </c>
      <c r="O136" s="86"/>
      <c r="P136" s="238">
        <f>O136*H136</f>
        <v>0</v>
      </c>
      <c r="Q136" s="238">
        <v>0</v>
      </c>
      <c r="R136" s="238">
        <f>Q136*H136</f>
        <v>0</v>
      </c>
      <c r="S136" s="238">
        <v>0</v>
      </c>
      <c r="T136" s="239">
        <f>S136*H136</f>
        <v>0</v>
      </c>
      <c r="U136" s="40"/>
      <c r="V136" s="40"/>
      <c r="W136" s="40"/>
      <c r="X136" s="40"/>
      <c r="Y136" s="40"/>
      <c r="Z136" s="40"/>
      <c r="AA136" s="40"/>
      <c r="AB136" s="40"/>
      <c r="AC136" s="40"/>
      <c r="AD136" s="40"/>
      <c r="AE136" s="40"/>
      <c r="AR136" s="240" t="s">
        <v>202</v>
      </c>
      <c r="AT136" s="240" t="s">
        <v>197</v>
      </c>
      <c r="AU136" s="240" t="s">
        <v>86</v>
      </c>
      <c r="AY136" s="19" t="s">
        <v>194</v>
      </c>
      <c r="BE136" s="241">
        <f>IF(N136="základní",J136,0)</f>
        <v>0</v>
      </c>
      <c r="BF136" s="241">
        <f>IF(N136="snížená",J136,0)</f>
        <v>0</v>
      </c>
      <c r="BG136" s="241">
        <f>IF(N136="zákl. přenesená",J136,0)</f>
        <v>0</v>
      </c>
      <c r="BH136" s="241">
        <f>IF(N136="sníž. přenesená",J136,0)</f>
        <v>0</v>
      </c>
      <c r="BI136" s="241">
        <f>IF(N136="nulová",J136,0)</f>
        <v>0</v>
      </c>
      <c r="BJ136" s="19" t="s">
        <v>84</v>
      </c>
      <c r="BK136" s="241">
        <f>ROUND(I136*H136,2)</f>
        <v>0</v>
      </c>
      <c r="BL136" s="19" t="s">
        <v>202</v>
      </c>
      <c r="BM136" s="240" t="s">
        <v>2130</v>
      </c>
    </row>
    <row r="137" spans="1:47" s="2" customFormat="1" ht="12">
      <c r="A137" s="40"/>
      <c r="B137" s="41"/>
      <c r="C137" s="42"/>
      <c r="D137" s="242" t="s">
        <v>204</v>
      </c>
      <c r="E137" s="42"/>
      <c r="F137" s="243" t="s">
        <v>2131</v>
      </c>
      <c r="G137" s="42"/>
      <c r="H137" s="42"/>
      <c r="I137" s="149"/>
      <c r="J137" s="42"/>
      <c r="K137" s="42"/>
      <c r="L137" s="46"/>
      <c r="M137" s="244"/>
      <c r="N137" s="245"/>
      <c r="O137" s="86"/>
      <c r="P137" s="86"/>
      <c r="Q137" s="86"/>
      <c r="R137" s="86"/>
      <c r="S137" s="86"/>
      <c r="T137" s="87"/>
      <c r="U137" s="40"/>
      <c r="V137" s="40"/>
      <c r="W137" s="40"/>
      <c r="X137" s="40"/>
      <c r="Y137" s="40"/>
      <c r="Z137" s="40"/>
      <c r="AA137" s="40"/>
      <c r="AB137" s="40"/>
      <c r="AC137" s="40"/>
      <c r="AD137" s="40"/>
      <c r="AE137" s="40"/>
      <c r="AT137" s="19" t="s">
        <v>204</v>
      </c>
      <c r="AU137" s="19" t="s">
        <v>86</v>
      </c>
    </row>
    <row r="138" spans="1:47" s="2" customFormat="1" ht="12">
      <c r="A138" s="40"/>
      <c r="B138" s="41"/>
      <c r="C138" s="42"/>
      <c r="D138" s="242" t="s">
        <v>206</v>
      </c>
      <c r="E138" s="42"/>
      <c r="F138" s="246" t="s">
        <v>2132</v>
      </c>
      <c r="G138" s="42"/>
      <c r="H138" s="42"/>
      <c r="I138" s="149"/>
      <c r="J138" s="42"/>
      <c r="K138" s="42"/>
      <c r="L138" s="46"/>
      <c r="M138" s="244"/>
      <c r="N138" s="245"/>
      <c r="O138" s="86"/>
      <c r="P138" s="86"/>
      <c r="Q138" s="86"/>
      <c r="R138" s="86"/>
      <c r="S138" s="86"/>
      <c r="T138" s="87"/>
      <c r="U138" s="40"/>
      <c r="V138" s="40"/>
      <c r="W138" s="40"/>
      <c r="X138" s="40"/>
      <c r="Y138" s="40"/>
      <c r="Z138" s="40"/>
      <c r="AA138" s="40"/>
      <c r="AB138" s="40"/>
      <c r="AC138" s="40"/>
      <c r="AD138" s="40"/>
      <c r="AE138" s="40"/>
      <c r="AT138" s="19" t="s">
        <v>206</v>
      </c>
      <c r="AU138" s="19" t="s">
        <v>86</v>
      </c>
    </row>
    <row r="139" spans="1:63" s="12" customFormat="1" ht="25.9" customHeight="1">
      <c r="A139" s="12"/>
      <c r="B139" s="213"/>
      <c r="C139" s="214"/>
      <c r="D139" s="215" t="s">
        <v>75</v>
      </c>
      <c r="E139" s="216" t="s">
        <v>237</v>
      </c>
      <c r="F139" s="216" t="s">
        <v>238</v>
      </c>
      <c r="G139" s="214"/>
      <c r="H139" s="214"/>
      <c r="I139" s="217"/>
      <c r="J139" s="218">
        <f>BK139</f>
        <v>0</v>
      </c>
      <c r="K139" s="214"/>
      <c r="L139" s="219"/>
      <c r="M139" s="220"/>
      <c r="N139" s="221"/>
      <c r="O139" s="221"/>
      <c r="P139" s="222">
        <f>P140</f>
        <v>0</v>
      </c>
      <c r="Q139" s="221"/>
      <c r="R139" s="222">
        <f>R140</f>
        <v>0.00945</v>
      </c>
      <c r="S139" s="221"/>
      <c r="T139" s="223">
        <f>T140</f>
        <v>0.0041</v>
      </c>
      <c r="U139" s="12"/>
      <c r="V139" s="12"/>
      <c r="W139" s="12"/>
      <c r="X139" s="12"/>
      <c r="Y139" s="12"/>
      <c r="Z139" s="12"/>
      <c r="AA139" s="12"/>
      <c r="AB139" s="12"/>
      <c r="AC139" s="12"/>
      <c r="AD139" s="12"/>
      <c r="AE139" s="12"/>
      <c r="AR139" s="224" t="s">
        <v>86</v>
      </c>
      <c r="AT139" s="225" t="s">
        <v>75</v>
      </c>
      <c r="AU139" s="225" t="s">
        <v>76</v>
      </c>
      <c r="AY139" s="224" t="s">
        <v>194</v>
      </c>
      <c r="BK139" s="226">
        <f>BK140</f>
        <v>0</v>
      </c>
    </row>
    <row r="140" spans="1:63" s="12" customFormat="1" ht="22.8" customHeight="1">
      <c r="A140" s="12"/>
      <c r="B140" s="213"/>
      <c r="C140" s="214"/>
      <c r="D140" s="215" t="s">
        <v>75</v>
      </c>
      <c r="E140" s="227" t="s">
        <v>2133</v>
      </c>
      <c r="F140" s="227" t="s">
        <v>2134</v>
      </c>
      <c r="G140" s="214"/>
      <c r="H140" s="214"/>
      <c r="I140" s="217"/>
      <c r="J140" s="228">
        <f>BK140</f>
        <v>0</v>
      </c>
      <c r="K140" s="214"/>
      <c r="L140" s="219"/>
      <c r="M140" s="220"/>
      <c r="N140" s="221"/>
      <c r="O140" s="221"/>
      <c r="P140" s="222">
        <f>SUM(P141:P159)</f>
        <v>0</v>
      </c>
      <c r="Q140" s="221"/>
      <c r="R140" s="222">
        <f>SUM(R141:R159)</f>
        <v>0.00945</v>
      </c>
      <c r="S140" s="221"/>
      <c r="T140" s="223">
        <f>SUM(T141:T159)</f>
        <v>0.0041</v>
      </c>
      <c r="U140" s="12"/>
      <c r="V140" s="12"/>
      <c r="W140" s="12"/>
      <c r="X140" s="12"/>
      <c r="Y140" s="12"/>
      <c r="Z140" s="12"/>
      <c r="AA140" s="12"/>
      <c r="AB140" s="12"/>
      <c r="AC140" s="12"/>
      <c r="AD140" s="12"/>
      <c r="AE140" s="12"/>
      <c r="AR140" s="224" t="s">
        <v>86</v>
      </c>
      <c r="AT140" s="225" t="s">
        <v>75</v>
      </c>
      <c r="AU140" s="225" t="s">
        <v>84</v>
      </c>
      <c r="AY140" s="224" t="s">
        <v>194</v>
      </c>
      <c r="BK140" s="226">
        <f>SUM(BK141:BK159)</f>
        <v>0</v>
      </c>
    </row>
    <row r="141" spans="1:65" s="2" customFormat="1" ht="16.5" customHeight="1">
      <c r="A141" s="40"/>
      <c r="B141" s="41"/>
      <c r="C141" s="229" t="s">
        <v>253</v>
      </c>
      <c r="D141" s="229" t="s">
        <v>197</v>
      </c>
      <c r="E141" s="230" t="s">
        <v>2135</v>
      </c>
      <c r="F141" s="231" t="s">
        <v>2136</v>
      </c>
      <c r="G141" s="232" t="s">
        <v>481</v>
      </c>
      <c r="H141" s="233">
        <v>2</v>
      </c>
      <c r="I141" s="234"/>
      <c r="J141" s="235">
        <f>ROUND(I141*H141,2)</f>
        <v>0</v>
      </c>
      <c r="K141" s="231" t="s">
        <v>201</v>
      </c>
      <c r="L141" s="46"/>
      <c r="M141" s="236" t="s">
        <v>21</v>
      </c>
      <c r="N141" s="237" t="s">
        <v>47</v>
      </c>
      <c r="O141" s="86"/>
      <c r="P141" s="238">
        <f>O141*H141</f>
        <v>0</v>
      </c>
      <c r="Q141" s="238">
        <v>0.00378</v>
      </c>
      <c r="R141" s="238">
        <f>Q141*H141</f>
        <v>0.00756</v>
      </c>
      <c r="S141" s="238">
        <v>0</v>
      </c>
      <c r="T141" s="239">
        <f>S141*H141</f>
        <v>0</v>
      </c>
      <c r="U141" s="40"/>
      <c r="V141" s="40"/>
      <c r="W141" s="40"/>
      <c r="X141" s="40"/>
      <c r="Y141" s="40"/>
      <c r="Z141" s="40"/>
      <c r="AA141" s="40"/>
      <c r="AB141" s="40"/>
      <c r="AC141" s="40"/>
      <c r="AD141" s="40"/>
      <c r="AE141" s="40"/>
      <c r="AR141" s="240" t="s">
        <v>245</v>
      </c>
      <c r="AT141" s="240" t="s">
        <v>197</v>
      </c>
      <c r="AU141" s="240" t="s">
        <v>86</v>
      </c>
      <c r="AY141" s="19" t="s">
        <v>194</v>
      </c>
      <c r="BE141" s="241">
        <f>IF(N141="základní",J141,0)</f>
        <v>0</v>
      </c>
      <c r="BF141" s="241">
        <f>IF(N141="snížená",J141,0)</f>
        <v>0</v>
      </c>
      <c r="BG141" s="241">
        <f>IF(N141="zákl. přenesená",J141,0)</f>
        <v>0</v>
      </c>
      <c r="BH141" s="241">
        <f>IF(N141="sníž. přenesená",J141,0)</f>
        <v>0</v>
      </c>
      <c r="BI141" s="241">
        <f>IF(N141="nulová",J141,0)</f>
        <v>0</v>
      </c>
      <c r="BJ141" s="19" t="s">
        <v>84</v>
      </c>
      <c r="BK141" s="241">
        <f>ROUND(I141*H141,2)</f>
        <v>0</v>
      </c>
      <c r="BL141" s="19" t="s">
        <v>245</v>
      </c>
      <c r="BM141" s="240" t="s">
        <v>2137</v>
      </c>
    </row>
    <row r="142" spans="1:47" s="2" customFormat="1" ht="12">
      <c r="A142" s="40"/>
      <c r="B142" s="41"/>
      <c r="C142" s="42"/>
      <c r="D142" s="242" t="s">
        <v>204</v>
      </c>
      <c r="E142" s="42"/>
      <c r="F142" s="243" t="s">
        <v>2138</v>
      </c>
      <c r="G142" s="42"/>
      <c r="H142" s="42"/>
      <c r="I142" s="149"/>
      <c r="J142" s="42"/>
      <c r="K142" s="42"/>
      <c r="L142" s="46"/>
      <c r="M142" s="244"/>
      <c r="N142" s="245"/>
      <c r="O142" s="86"/>
      <c r="P142" s="86"/>
      <c r="Q142" s="86"/>
      <c r="R142" s="86"/>
      <c r="S142" s="86"/>
      <c r="T142" s="87"/>
      <c r="U142" s="40"/>
      <c r="V142" s="40"/>
      <c r="W142" s="40"/>
      <c r="X142" s="40"/>
      <c r="Y142" s="40"/>
      <c r="Z142" s="40"/>
      <c r="AA142" s="40"/>
      <c r="AB142" s="40"/>
      <c r="AC142" s="40"/>
      <c r="AD142" s="40"/>
      <c r="AE142" s="40"/>
      <c r="AT142" s="19" t="s">
        <v>204</v>
      </c>
      <c r="AU142" s="19" t="s">
        <v>86</v>
      </c>
    </row>
    <row r="143" spans="1:51" s="13" customFormat="1" ht="12">
      <c r="A143" s="13"/>
      <c r="B143" s="247"/>
      <c r="C143" s="248"/>
      <c r="D143" s="242" t="s">
        <v>208</v>
      </c>
      <c r="E143" s="249" t="s">
        <v>21</v>
      </c>
      <c r="F143" s="250" t="s">
        <v>86</v>
      </c>
      <c r="G143" s="248"/>
      <c r="H143" s="251">
        <v>2</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4" customFormat="1" ht="12">
      <c r="A144" s="14"/>
      <c r="B144" s="258"/>
      <c r="C144" s="259"/>
      <c r="D144" s="242" t="s">
        <v>208</v>
      </c>
      <c r="E144" s="260" t="s">
        <v>21</v>
      </c>
      <c r="F144" s="261" t="s">
        <v>210</v>
      </c>
      <c r="G144" s="259"/>
      <c r="H144" s="262">
        <v>2</v>
      </c>
      <c r="I144" s="263"/>
      <c r="J144" s="259"/>
      <c r="K144" s="259"/>
      <c r="L144" s="264"/>
      <c r="M144" s="265"/>
      <c r="N144" s="266"/>
      <c r="O144" s="266"/>
      <c r="P144" s="266"/>
      <c r="Q144" s="266"/>
      <c r="R144" s="266"/>
      <c r="S144" s="266"/>
      <c r="T144" s="267"/>
      <c r="U144" s="14"/>
      <c r="V144" s="14"/>
      <c r="W144" s="14"/>
      <c r="X144" s="14"/>
      <c r="Y144" s="14"/>
      <c r="Z144" s="14"/>
      <c r="AA144" s="14"/>
      <c r="AB144" s="14"/>
      <c r="AC144" s="14"/>
      <c r="AD144" s="14"/>
      <c r="AE144" s="14"/>
      <c r="AT144" s="268" t="s">
        <v>208</v>
      </c>
      <c r="AU144" s="268" t="s">
        <v>86</v>
      </c>
      <c r="AV144" s="14" t="s">
        <v>202</v>
      </c>
      <c r="AW144" s="14" t="s">
        <v>38</v>
      </c>
      <c r="AX144" s="14" t="s">
        <v>84</v>
      </c>
      <c r="AY144" s="268" t="s">
        <v>194</v>
      </c>
    </row>
    <row r="145" spans="1:65" s="2" customFormat="1" ht="16.5" customHeight="1">
      <c r="A145" s="40"/>
      <c r="B145" s="41"/>
      <c r="C145" s="229" t="s">
        <v>195</v>
      </c>
      <c r="D145" s="229" t="s">
        <v>197</v>
      </c>
      <c r="E145" s="230" t="s">
        <v>2139</v>
      </c>
      <c r="F145" s="231" t="s">
        <v>2140</v>
      </c>
      <c r="G145" s="232" t="s">
        <v>244</v>
      </c>
      <c r="H145" s="233">
        <v>1</v>
      </c>
      <c r="I145" s="234"/>
      <c r="J145" s="235">
        <f>ROUND(I145*H145,2)</f>
        <v>0</v>
      </c>
      <c r="K145" s="231" t="s">
        <v>201</v>
      </c>
      <c r="L145" s="46"/>
      <c r="M145" s="236" t="s">
        <v>21</v>
      </c>
      <c r="N145" s="237" t="s">
        <v>47</v>
      </c>
      <c r="O145" s="86"/>
      <c r="P145" s="238">
        <f>O145*H145</f>
        <v>0</v>
      </c>
      <c r="Q145" s="238">
        <v>0.00022</v>
      </c>
      <c r="R145" s="238">
        <f>Q145*H145</f>
        <v>0.00022</v>
      </c>
      <c r="S145" s="238">
        <v>0</v>
      </c>
      <c r="T145" s="239">
        <f>S145*H145</f>
        <v>0</v>
      </c>
      <c r="U145" s="40"/>
      <c r="V145" s="40"/>
      <c r="W145" s="40"/>
      <c r="X145" s="40"/>
      <c r="Y145" s="40"/>
      <c r="Z145" s="40"/>
      <c r="AA145" s="40"/>
      <c r="AB145" s="40"/>
      <c r="AC145" s="40"/>
      <c r="AD145" s="40"/>
      <c r="AE145" s="40"/>
      <c r="AR145" s="240" t="s">
        <v>245</v>
      </c>
      <c r="AT145" s="240" t="s">
        <v>197</v>
      </c>
      <c r="AU145" s="240" t="s">
        <v>86</v>
      </c>
      <c r="AY145" s="19" t="s">
        <v>194</v>
      </c>
      <c r="BE145" s="241">
        <f>IF(N145="základní",J145,0)</f>
        <v>0</v>
      </c>
      <c r="BF145" s="241">
        <f>IF(N145="snížená",J145,0)</f>
        <v>0</v>
      </c>
      <c r="BG145" s="241">
        <f>IF(N145="zákl. přenesená",J145,0)</f>
        <v>0</v>
      </c>
      <c r="BH145" s="241">
        <f>IF(N145="sníž. přenesená",J145,0)</f>
        <v>0</v>
      </c>
      <c r="BI145" s="241">
        <f>IF(N145="nulová",J145,0)</f>
        <v>0</v>
      </c>
      <c r="BJ145" s="19" t="s">
        <v>84</v>
      </c>
      <c r="BK145" s="241">
        <f>ROUND(I145*H145,2)</f>
        <v>0</v>
      </c>
      <c r="BL145" s="19" t="s">
        <v>245</v>
      </c>
      <c r="BM145" s="240" t="s">
        <v>2141</v>
      </c>
    </row>
    <row r="146" spans="1:47" s="2" customFormat="1" ht="12">
      <c r="A146" s="40"/>
      <c r="B146" s="41"/>
      <c r="C146" s="42"/>
      <c r="D146" s="242" t="s">
        <v>204</v>
      </c>
      <c r="E146" s="42"/>
      <c r="F146" s="243" t="s">
        <v>2142</v>
      </c>
      <c r="G146" s="42"/>
      <c r="H146" s="42"/>
      <c r="I146" s="149"/>
      <c r="J146" s="42"/>
      <c r="K146" s="42"/>
      <c r="L146" s="46"/>
      <c r="M146" s="244"/>
      <c r="N146" s="245"/>
      <c r="O146" s="86"/>
      <c r="P146" s="86"/>
      <c r="Q146" s="86"/>
      <c r="R146" s="86"/>
      <c r="S146" s="86"/>
      <c r="T146" s="87"/>
      <c r="U146" s="40"/>
      <c r="V146" s="40"/>
      <c r="W146" s="40"/>
      <c r="X146" s="40"/>
      <c r="Y146" s="40"/>
      <c r="Z146" s="40"/>
      <c r="AA146" s="40"/>
      <c r="AB146" s="40"/>
      <c r="AC146" s="40"/>
      <c r="AD146" s="40"/>
      <c r="AE146" s="40"/>
      <c r="AT146" s="19" t="s">
        <v>204</v>
      </c>
      <c r="AU146" s="19" t="s">
        <v>86</v>
      </c>
    </row>
    <row r="147" spans="1:47" s="2" customFormat="1" ht="12">
      <c r="A147" s="40"/>
      <c r="B147" s="41"/>
      <c r="C147" s="42"/>
      <c r="D147" s="242" t="s">
        <v>206</v>
      </c>
      <c r="E147" s="42"/>
      <c r="F147" s="246" t="s">
        <v>2143</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206</v>
      </c>
      <c r="AU147" s="19" t="s">
        <v>86</v>
      </c>
    </row>
    <row r="148" spans="1:51" s="13" customFormat="1" ht="12">
      <c r="A148" s="13"/>
      <c r="B148" s="247"/>
      <c r="C148" s="248"/>
      <c r="D148" s="242" t="s">
        <v>208</v>
      </c>
      <c r="E148" s="249" t="s">
        <v>21</v>
      </c>
      <c r="F148" s="250" t="s">
        <v>84</v>
      </c>
      <c r="G148" s="248"/>
      <c r="H148" s="251">
        <v>1</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208</v>
      </c>
      <c r="AU148" s="257" t="s">
        <v>86</v>
      </c>
      <c r="AV148" s="13" t="s">
        <v>86</v>
      </c>
      <c r="AW148" s="13" t="s">
        <v>38</v>
      </c>
      <c r="AX148" s="13" t="s">
        <v>76</v>
      </c>
      <c r="AY148" s="257" t="s">
        <v>194</v>
      </c>
    </row>
    <row r="149" spans="1:51" s="14" customFormat="1" ht="12">
      <c r="A149" s="14"/>
      <c r="B149" s="258"/>
      <c r="C149" s="259"/>
      <c r="D149" s="242" t="s">
        <v>208</v>
      </c>
      <c r="E149" s="260" t="s">
        <v>21</v>
      </c>
      <c r="F149" s="261" t="s">
        <v>210</v>
      </c>
      <c r="G149" s="259"/>
      <c r="H149" s="262">
        <v>1</v>
      </c>
      <c r="I149" s="263"/>
      <c r="J149" s="259"/>
      <c r="K149" s="259"/>
      <c r="L149" s="264"/>
      <c r="M149" s="265"/>
      <c r="N149" s="266"/>
      <c r="O149" s="266"/>
      <c r="P149" s="266"/>
      <c r="Q149" s="266"/>
      <c r="R149" s="266"/>
      <c r="S149" s="266"/>
      <c r="T149" s="267"/>
      <c r="U149" s="14"/>
      <c r="V149" s="14"/>
      <c r="W149" s="14"/>
      <c r="X149" s="14"/>
      <c r="Y149" s="14"/>
      <c r="Z149" s="14"/>
      <c r="AA149" s="14"/>
      <c r="AB149" s="14"/>
      <c r="AC149" s="14"/>
      <c r="AD149" s="14"/>
      <c r="AE149" s="14"/>
      <c r="AT149" s="268" t="s">
        <v>208</v>
      </c>
      <c r="AU149" s="268" t="s">
        <v>86</v>
      </c>
      <c r="AV149" s="14" t="s">
        <v>202</v>
      </c>
      <c r="AW149" s="14" t="s">
        <v>38</v>
      </c>
      <c r="AX149" s="14" t="s">
        <v>84</v>
      </c>
      <c r="AY149" s="268" t="s">
        <v>194</v>
      </c>
    </row>
    <row r="150" spans="1:65" s="2" customFormat="1" ht="16.5" customHeight="1">
      <c r="A150" s="40"/>
      <c r="B150" s="41"/>
      <c r="C150" s="229" t="s">
        <v>265</v>
      </c>
      <c r="D150" s="229" t="s">
        <v>197</v>
      </c>
      <c r="E150" s="230" t="s">
        <v>2144</v>
      </c>
      <c r="F150" s="231" t="s">
        <v>2145</v>
      </c>
      <c r="G150" s="232" t="s">
        <v>268</v>
      </c>
      <c r="H150" s="233">
        <v>2</v>
      </c>
      <c r="I150" s="234"/>
      <c r="J150" s="235">
        <f>ROUND(I150*H150,2)</f>
        <v>0</v>
      </c>
      <c r="K150" s="231" t="s">
        <v>201</v>
      </c>
      <c r="L150" s="46"/>
      <c r="M150" s="236" t="s">
        <v>21</v>
      </c>
      <c r="N150" s="237" t="s">
        <v>47</v>
      </c>
      <c r="O150" s="86"/>
      <c r="P150" s="238">
        <f>O150*H150</f>
        <v>0</v>
      </c>
      <c r="Q150" s="238">
        <v>0.00061</v>
      </c>
      <c r="R150" s="238">
        <f>Q150*H150</f>
        <v>0.00122</v>
      </c>
      <c r="S150" s="238">
        <v>0</v>
      </c>
      <c r="T150" s="239">
        <f>S150*H150</f>
        <v>0</v>
      </c>
      <c r="U150" s="40"/>
      <c r="V150" s="40"/>
      <c r="W150" s="40"/>
      <c r="X150" s="40"/>
      <c r="Y150" s="40"/>
      <c r="Z150" s="40"/>
      <c r="AA150" s="40"/>
      <c r="AB150" s="40"/>
      <c r="AC150" s="40"/>
      <c r="AD150" s="40"/>
      <c r="AE150" s="40"/>
      <c r="AR150" s="240" t="s">
        <v>245</v>
      </c>
      <c r="AT150" s="240" t="s">
        <v>197</v>
      </c>
      <c r="AU150" s="240" t="s">
        <v>86</v>
      </c>
      <c r="AY150" s="19" t="s">
        <v>194</v>
      </c>
      <c r="BE150" s="241">
        <f>IF(N150="základní",J150,0)</f>
        <v>0</v>
      </c>
      <c r="BF150" s="241">
        <f>IF(N150="snížená",J150,0)</f>
        <v>0</v>
      </c>
      <c r="BG150" s="241">
        <f>IF(N150="zákl. přenesená",J150,0)</f>
        <v>0</v>
      </c>
      <c r="BH150" s="241">
        <f>IF(N150="sníž. přenesená",J150,0)</f>
        <v>0</v>
      </c>
      <c r="BI150" s="241">
        <f>IF(N150="nulová",J150,0)</f>
        <v>0</v>
      </c>
      <c r="BJ150" s="19" t="s">
        <v>84</v>
      </c>
      <c r="BK150" s="241">
        <f>ROUND(I150*H150,2)</f>
        <v>0</v>
      </c>
      <c r="BL150" s="19" t="s">
        <v>245</v>
      </c>
      <c r="BM150" s="240" t="s">
        <v>2146</v>
      </c>
    </row>
    <row r="151" spans="1:47" s="2" customFormat="1" ht="12">
      <c r="A151" s="40"/>
      <c r="B151" s="41"/>
      <c r="C151" s="42"/>
      <c r="D151" s="242" t="s">
        <v>204</v>
      </c>
      <c r="E151" s="42"/>
      <c r="F151" s="243" t="s">
        <v>2147</v>
      </c>
      <c r="G151" s="42"/>
      <c r="H151" s="42"/>
      <c r="I151" s="149"/>
      <c r="J151" s="42"/>
      <c r="K151" s="42"/>
      <c r="L151" s="46"/>
      <c r="M151" s="244"/>
      <c r="N151" s="245"/>
      <c r="O151" s="86"/>
      <c r="P151" s="86"/>
      <c r="Q151" s="86"/>
      <c r="R151" s="86"/>
      <c r="S151" s="86"/>
      <c r="T151" s="87"/>
      <c r="U151" s="40"/>
      <c r="V151" s="40"/>
      <c r="W151" s="40"/>
      <c r="X151" s="40"/>
      <c r="Y151" s="40"/>
      <c r="Z151" s="40"/>
      <c r="AA151" s="40"/>
      <c r="AB151" s="40"/>
      <c r="AC151" s="40"/>
      <c r="AD151" s="40"/>
      <c r="AE151" s="40"/>
      <c r="AT151" s="19" t="s">
        <v>204</v>
      </c>
      <c r="AU151" s="19" t="s">
        <v>86</v>
      </c>
    </row>
    <row r="152" spans="1:47" s="2" customFormat="1" ht="12">
      <c r="A152" s="40"/>
      <c r="B152" s="41"/>
      <c r="C152" s="42"/>
      <c r="D152" s="242" t="s">
        <v>206</v>
      </c>
      <c r="E152" s="42"/>
      <c r="F152" s="246" t="s">
        <v>2148</v>
      </c>
      <c r="G152" s="42"/>
      <c r="H152" s="42"/>
      <c r="I152" s="149"/>
      <c r="J152" s="42"/>
      <c r="K152" s="42"/>
      <c r="L152" s="46"/>
      <c r="M152" s="244"/>
      <c r="N152" s="245"/>
      <c r="O152" s="86"/>
      <c r="P152" s="86"/>
      <c r="Q152" s="86"/>
      <c r="R152" s="86"/>
      <c r="S152" s="86"/>
      <c r="T152" s="87"/>
      <c r="U152" s="40"/>
      <c r="V152" s="40"/>
      <c r="W152" s="40"/>
      <c r="X152" s="40"/>
      <c r="Y152" s="40"/>
      <c r="Z152" s="40"/>
      <c r="AA152" s="40"/>
      <c r="AB152" s="40"/>
      <c r="AC152" s="40"/>
      <c r="AD152" s="40"/>
      <c r="AE152" s="40"/>
      <c r="AT152" s="19" t="s">
        <v>206</v>
      </c>
      <c r="AU152" s="19" t="s">
        <v>86</v>
      </c>
    </row>
    <row r="153" spans="1:51" s="13" customFormat="1" ht="12">
      <c r="A153" s="13"/>
      <c r="B153" s="247"/>
      <c r="C153" s="248"/>
      <c r="D153" s="242" t="s">
        <v>208</v>
      </c>
      <c r="E153" s="249" t="s">
        <v>21</v>
      </c>
      <c r="F153" s="250" t="s">
        <v>2149</v>
      </c>
      <c r="G153" s="248"/>
      <c r="H153" s="251">
        <v>1</v>
      </c>
      <c r="I153" s="252"/>
      <c r="J153" s="248"/>
      <c r="K153" s="248"/>
      <c r="L153" s="253"/>
      <c r="M153" s="254"/>
      <c r="N153" s="255"/>
      <c r="O153" s="255"/>
      <c r="P153" s="255"/>
      <c r="Q153" s="255"/>
      <c r="R153" s="255"/>
      <c r="S153" s="255"/>
      <c r="T153" s="256"/>
      <c r="U153" s="13"/>
      <c r="V153" s="13"/>
      <c r="W153" s="13"/>
      <c r="X153" s="13"/>
      <c r="Y153" s="13"/>
      <c r="Z153" s="13"/>
      <c r="AA153" s="13"/>
      <c r="AB153" s="13"/>
      <c r="AC153" s="13"/>
      <c r="AD153" s="13"/>
      <c r="AE153" s="13"/>
      <c r="AT153" s="257" t="s">
        <v>208</v>
      </c>
      <c r="AU153" s="257" t="s">
        <v>86</v>
      </c>
      <c r="AV153" s="13" t="s">
        <v>86</v>
      </c>
      <c r="AW153" s="13" t="s">
        <v>38</v>
      </c>
      <c r="AX153" s="13" t="s">
        <v>76</v>
      </c>
      <c r="AY153" s="257" t="s">
        <v>194</v>
      </c>
    </row>
    <row r="154" spans="1:51" s="13" customFormat="1" ht="12">
      <c r="A154" s="13"/>
      <c r="B154" s="247"/>
      <c r="C154" s="248"/>
      <c r="D154" s="242" t="s">
        <v>208</v>
      </c>
      <c r="E154" s="249" t="s">
        <v>21</v>
      </c>
      <c r="F154" s="250" t="s">
        <v>2150</v>
      </c>
      <c r="G154" s="248"/>
      <c r="H154" s="251">
        <v>1</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208</v>
      </c>
      <c r="AU154" s="257" t="s">
        <v>86</v>
      </c>
      <c r="AV154" s="13" t="s">
        <v>86</v>
      </c>
      <c r="AW154" s="13" t="s">
        <v>38</v>
      </c>
      <c r="AX154" s="13" t="s">
        <v>76</v>
      </c>
      <c r="AY154" s="257" t="s">
        <v>194</v>
      </c>
    </row>
    <row r="155" spans="1:51" s="14" customFormat="1" ht="12">
      <c r="A155" s="14"/>
      <c r="B155" s="258"/>
      <c r="C155" s="259"/>
      <c r="D155" s="242" t="s">
        <v>208</v>
      </c>
      <c r="E155" s="260" t="s">
        <v>21</v>
      </c>
      <c r="F155" s="261" t="s">
        <v>210</v>
      </c>
      <c r="G155" s="259"/>
      <c r="H155" s="262">
        <v>2</v>
      </c>
      <c r="I155" s="263"/>
      <c r="J155" s="259"/>
      <c r="K155" s="259"/>
      <c r="L155" s="264"/>
      <c r="M155" s="265"/>
      <c r="N155" s="266"/>
      <c r="O155" s="266"/>
      <c r="P155" s="266"/>
      <c r="Q155" s="266"/>
      <c r="R155" s="266"/>
      <c r="S155" s="266"/>
      <c r="T155" s="267"/>
      <c r="U155" s="14"/>
      <c r="V155" s="14"/>
      <c r="W155" s="14"/>
      <c r="X155" s="14"/>
      <c r="Y155" s="14"/>
      <c r="Z155" s="14"/>
      <c r="AA155" s="14"/>
      <c r="AB155" s="14"/>
      <c r="AC155" s="14"/>
      <c r="AD155" s="14"/>
      <c r="AE155" s="14"/>
      <c r="AT155" s="268" t="s">
        <v>208</v>
      </c>
      <c r="AU155" s="268" t="s">
        <v>86</v>
      </c>
      <c r="AV155" s="14" t="s">
        <v>202</v>
      </c>
      <c r="AW155" s="14" t="s">
        <v>38</v>
      </c>
      <c r="AX155" s="14" t="s">
        <v>84</v>
      </c>
      <c r="AY155" s="268" t="s">
        <v>194</v>
      </c>
    </row>
    <row r="156" spans="1:65" s="2" customFormat="1" ht="16.5" customHeight="1">
      <c r="A156" s="40"/>
      <c r="B156" s="41"/>
      <c r="C156" s="229" t="s">
        <v>274</v>
      </c>
      <c r="D156" s="229" t="s">
        <v>197</v>
      </c>
      <c r="E156" s="230" t="s">
        <v>2151</v>
      </c>
      <c r="F156" s="231" t="s">
        <v>2152</v>
      </c>
      <c r="G156" s="232" t="s">
        <v>268</v>
      </c>
      <c r="H156" s="233">
        <v>1</v>
      </c>
      <c r="I156" s="234"/>
      <c r="J156" s="235">
        <f>ROUND(I156*H156,2)</f>
        <v>0</v>
      </c>
      <c r="K156" s="231" t="s">
        <v>201</v>
      </c>
      <c r="L156" s="46"/>
      <c r="M156" s="236" t="s">
        <v>21</v>
      </c>
      <c r="N156" s="237" t="s">
        <v>47</v>
      </c>
      <c r="O156" s="86"/>
      <c r="P156" s="238">
        <f>O156*H156</f>
        <v>0</v>
      </c>
      <c r="Q156" s="238">
        <v>0.00028</v>
      </c>
      <c r="R156" s="238">
        <f>Q156*H156</f>
        <v>0.00028</v>
      </c>
      <c r="S156" s="238">
        <v>0.0041</v>
      </c>
      <c r="T156" s="239">
        <f>S156*H156</f>
        <v>0.0041</v>
      </c>
      <c r="U156" s="40"/>
      <c r="V156" s="40"/>
      <c r="W156" s="40"/>
      <c r="X156" s="40"/>
      <c r="Y156" s="40"/>
      <c r="Z156" s="40"/>
      <c r="AA156" s="40"/>
      <c r="AB156" s="40"/>
      <c r="AC156" s="40"/>
      <c r="AD156" s="40"/>
      <c r="AE156" s="40"/>
      <c r="AR156" s="240" t="s">
        <v>245</v>
      </c>
      <c r="AT156" s="240" t="s">
        <v>197</v>
      </c>
      <c r="AU156" s="240" t="s">
        <v>86</v>
      </c>
      <c r="AY156" s="19" t="s">
        <v>194</v>
      </c>
      <c r="BE156" s="241">
        <f>IF(N156="základní",J156,0)</f>
        <v>0</v>
      </c>
      <c r="BF156" s="241">
        <f>IF(N156="snížená",J156,0)</f>
        <v>0</v>
      </c>
      <c r="BG156" s="241">
        <f>IF(N156="zákl. přenesená",J156,0)</f>
        <v>0</v>
      </c>
      <c r="BH156" s="241">
        <f>IF(N156="sníž. přenesená",J156,0)</f>
        <v>0</v>
      </c>
      <c r="BI156" s="241">
        <f>IF(N156="nulová",J156,0)</f>
        <v>0</v>
      </c>
      <c r="BJ156" s="19" t="s">
        <v>84</v>
      </c>
      <c r="BK156" s="241">
        <f>ROUND(I156*H156,2)</f>
        <v>0</v>
      </c>
      <c r="BL156" s="19" t="s">
        <v>245</v>
      </c>
      <c r="BM156" s="240" t="s">
        <v>2153</v>
      </c>
    </row>
    <row r="157" spans="1:47" s="2" customFormat="1" ht="12">
      <c r="A157" s="40"/>
      <c r="B157" s="41"/>
      <c r="C157" s="42"/>
      <c r="D157" s="242" t="s">
        <v>204</v>
      </c>
      <c r="E157" s="42"/>
      <c r="F157" s="243" t="s">
        <v>2154</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204</v>
      </c>
      <c r="AU157" s="19" t="s">
        <v>86</v>
      </c>
    </row>
    <row r="158" spans="1:65" s="2" customFormat="1" ht="16.5" customHeight="1">
      <c r="A158" s="40"/>
      <c r="B158" s="41"/>
      <c r="C158" s="229" t="s">
        <v>283</v>
      </c>
      <c r="D158" s="229" t="s">
        <v>197</v>
      </c>
      <c r="E158" s="230" t="s">
        <v>2155</v>
      </c>
      <c r="F158" s="231" t="s">
        <v>2156</v>
      </c>
      <c r="G158" s="232" t="s">
        <v>268</v>
      </c>
      <c r="H158" s="233">
        <v>1</v>
      </c>
      <c r="I158" s="234"/>
      <c r="J158" s="235">
        <f>ROUND(I158*H158,2)</f>
        <v>0</v>
      </c>
      <c r="K158" s="231" t="s">
        <v>201</v>
      </c>
      <c r="L158" s="46"/>
      <c r="M158" s="236" t="s">
        <v>21</v>
      </c>
      <c r="N158" s="237" t="s">
        <v>47</v>
      </c>
      <c r="O158" s="86"/>
      <c r="P158" s="238">
        <f>O158*H158</f>
        <v>0</v>
      </c>
      <c r="Q158" s="238">
        <v>0.00017</v>
      </c>
      <c r="R158" s="238">
        <f>Q158*H158</f>
        <v>0.00017</v>
      </c>
      <c r="S158" s="238">
        <v>0</v>
      </c>
      <c r="T158" s="239">
        <f>S158*H158</f>
        <v>0</v>
      </c>
      <c r="U158" s="40"/>
      <c r="V158" s="40"/>
      <c r="W158" s="40"/>
      <c r="X158" s="40"/>
      <c r="Y158" s="40"/>
      <c r="Z158" s="40"/>
      <c r="AA158" s="40"/>
      <c r="AB158" s="40"/>
      <c r="AC158" s="40"/>
      <c r="AD158" s="40"/>
      <c r="AE158" s="40"/>
      <c r="AR158" s="240" t="s">
        <v>245</v>
      </c>
      <c r="AT158" s="240" t="s">
        <v>197</v>
      </c>
      <c r="AU158" s="240" t="s">
        <v>86</v>
      </c>
      <c r="AY158" s="19" t="s">
        <v>194</v>
      </c>
      <c r="BE158" s="241">
        <f>IF(N158="základní",J158,0)</f>
        <v>0</v>
      </c>
      <c r="BF158" s="241">
        <f>IF(N158="snížená",J158,0)</f>
        <v>0</v>
      </c>
      <c r="BG158" s="241">
        <f>IF(N158="zákl. přenesená",J158,0)</f>
        <v>0</v>
      </c>
      <c r="BH158" s="241">
        <f>IF(N158="sníž. přenesená",J158,0)</f>
        <v>0</v>
      </c>
      <c r="BI158" s="241">
        <f>IF(N158="nulová",J158,0)</f>
        <v>0</v>
      </c>
      <c r="BJ158" s="19" t="s">
        <v>84</v>
      </c>
      <c r="BK158" s="241">
        <f>ROUND(I158*H158,2)</f>
        <v>0</v>
      </c>
      <c r="BL158" s="19" t="s">
        <v>245</v>
      </c>
      <c r="BM158" s="240" t="s">
        <v>2157</v>
      </c>
    </row>
    <row r="159" spans="1:47" s="2" customFormat="1" ht="12">
      <c r="A159" s="40"/>
      <c r="B159" s="41"/>
      <c r="C159" s="42"/>
      <c r="D159" s="242" t="s">
        <v>204</v>
      </c>
      <c r="E159" s="42"/>
      <c r="F159" s="243" t="s">
        <v>2158</v>
      </c>
      <c r="G159" s="42"/>
      <c r="H159" s="42"/>
      <c r="I159" s="149"/>
      <c r="J159" s="42"/>
      <c r="K159" s="42"/>
      <c r="L159" s="46"/>
      <c r="M159" s="244"/>
      <c r="N159" s="245"/>
      <c r="O159" s="86"/>
      <c r="P159" s="86"/>
      <c r="Q159" s="86"/>
      <c r="R159" s="86"/>
      <c r="S159" s="86"/>
      <c r="T159" s="87"/>
      <c r="U159" s="40"/>
      <c r="V159" s="40"/>
      <c r="W159" s="40"/>
      <c r="X159" s="40"/>
      <c r="Y159" s="40"/>
      <c r="Z159" s="40"/>
      <c r="AA159" s="40"/>
      <c r="AB159" s="40"/>
      <c r="AC159" s="40"/>
      <c r="AD159" s="40"/>
      <c r="AE159" s="40"/>
      <c r="AT159" s="19" t="s">
        <v>204</v>
      </c>
      <c r="AU159" s="19" t="s">
        <v>86</v>
      </c>
    </row>
    <row r="160" spans="1:63" s="12" customFormat="1" ht="25.9" customHeight="1">
      <c r="A160" s="12"/>
      <c r="B160" s="213"/>
      <c r="C160" s="214"/>
      <c r="D160" s="215" t="s">
        <v>75</v>
      </c>
      <c r="E160" s="216" t="s">
        <v>347</v>
      </c>
      <c r="F160" s="216" t="s">
        <v>2159</v>
      </c>
      <c r="G160" s="214"/>
      <c r="H160" s="214"/>
      <c r="I160" s="217"/>
      <c r="J160" s="218">
        <f>BK160</f>
        <v>0</v>
      </c>
      <c r="K160" s="214"/>
      <c r="L160" s="219"/>
      <c r="M160" s="220"/>
      <c r="N160" s="221"/>
      <c r="O160" s="221"/>
      <c r="P160" s="222">
        <f>P161+P180</f>
        <v>0</v>
      </c>
      <c r="Q160" s="221"/>
      <c r="R160" s="222">
        <f>R161+R180</f>
        <v>0.03047</v>
      </c>
      <c r="S160" s="221"/>
      <c r="T160" s="223">
        <f>T161+T180</f>
        <v>0</v>
      </c>
      <c r="U160" s="12"/>
      <c r="V160" s="12"/>
      <c r="W160" s="12"/>
      <c r="X160" s="12"/>
      <c r="Y160" s="12"/>
      <c r="Z160" s="12"/>
      <c r="AA160" s="12"/>
      <c r="AB160" s="12"/>
      <c r="AC160" s="12"/>
      <c r="AD160" s="12"/>
      <c r="AE160" s="12"/>
      <c r="AR160" s="224" t="s">
        <v>97</v>
      </c>
      <c r="AT160" s="225" t="s">
        <v>75</v>
      </c>
      <c r="AU160" s="225" t="s">
        <v>76</v>
      </c>
      <c r="AY160" s="224" t="s">
        <v>194</v>
      </c>
      <c r="BK160" s="226">
        <f>BK161+BK180</f>
        <v>0</v>
      </c>
    </row>
    <row r="161" spans="1:63" s="12" customFormat="1" ht="22.8" customHeight="1">
      <c r="A161" s="12"/>
      <c r="B161" s="213"/>
      <c r="C161" s="214"/>
      <c r="D161" s="215" t="s">
        <v>75</v>
      </c>
      <c r="E161" s="227" t="s">
        <v>2160</v>
      </c>
      <c r="F161" s="227" t="s">
        <v>2161</v>
      </c>
      <c r="G161" s="214"/>
      <c r="H161" s="214"/>
      <c r="I161" s="217"/>
      <c r="J161" s="228">
        <f>BK161</f>
        <v>0</v>
      </c>
      <c r="K161" s="214"/>
      <c r="L161" s="219"/>
      <c r="M161" s="220"/>
      <c r="N161" s="221"/>
      <c r="O161" s="221"/>
      <c r="P161" s="222">
        <f>SUM(P162:P179)</f>
        <v>0</v>
      </c>
      <c r="Q161" s="221"/>
      <c r="R161" s="222">
        <f>SUM(R162:R179)</f>
        <v>0.03047</v>
      </c>
      <c r="S161" s="221"/>
      <c r="T161" s="223">
        <f>SUM(T162:T179)</f>
        <v>0</v>
      </c>
      <c r="U161" s="12"/>
      <c r="V161" s="12"/>
      <c r="W161" s="12"/>
      <c r="X161" s="12"/>
      <c r="Y161" s="12"/>
      <c r="Z161" s="12"/>
      <c r="AA161" s="12"/>
      <c r="AB161" s="12"/>
      <c r="AC161" s="12"/>
      <c r="AD161" s="12"/>
      <c r="AE161" s="12"/>
      <c r="AR161" s="224" t="s">
        <v>97</v>
      </c>
      <c r="AT161" s="225" t="s">
        <v>75</v>
      </c>
      <c r="AU161" s="225" t="s">
        <v>84</v>
      </c>
      <c r="AY161" s="224" t="s">
        <v>194</v>
      </c>
      <c r="BK161" s="226">
        <f>SUM(BK162:BK179)</f>
        <v>0</v>
      </c>
    </row>
    <row r="162" spans="1:65" s="2" customFormat="1" ht="16.5" customHeight="1">
      <c r="A162" s="40"/>
      <c r="B162" s="41"/>
      <c r="C162" s="229" t="s">
        <v>385</v>
      </c>
      <c r="D162" s="229" t="s">
        <v>197</v>
      </c>
      <c r="E162" s="230" t="s">
        <v>2162</v>
      </c>
      <c r="F162" s="231" t="s">
        <v>21</v>
      </c>
      <c r="G162" s="232" t="s">
        <v>2163</v>
      </c>
      <c r="H162" s="233">
        <v>1</v>
      </c>
      <c r="I162" s="234"/>
      <c r="J162" s="235">
        <f>ROUND(I162*H162,2)</f>
        <v>0</v>
      </c>
      <c r="K162" s="231" t="s">
        <v>21</v>
      </c>
      <c r="L162" s="46"/>
      <c r="M162" s="236" t="s">
        <v>21</v>
      </c>
      <c r="N162" s="237" t="s">
        <v>47</v>
      </c>
      <c r="O162" s="86"/>
      <c r="P162" s="238">
        <f>O162*H162</f>
        <v>0</v>
      </c>
      <c r="Q162" s="238">
        <v>0</v>
      </c>
      <c r="R162" s="238">
        <f>Q162*H162</f>
        <v>0</v>
      </c>
      <c r="S162" s="238">
        <v>0</v>
      </c>
      <c r="T162" s="239">
        <f>S162*H162</f>
        <v>0</v>
      </c>
      <c r="U162" s="40"/>
      <c r="V162" s="40"/>
      <c r="W162" s="40"/>
      <c r="X162" s="40"/>
      <c r="Y162" s="40"/>
      <c r="Z162" s="40"/>
      <c r="AA162" s="40"/>
      <c r="AB162" s="40"/>
      <c r="AC162" s="40"/>
      <c r="AD162" s="40"/>
      <c r="AE162" s="40"/>
      <c r="AR162" s="240" t="s">
        <v>759</v>
      </c>
      <c r="AT162" s="240" t="s">
        <v>197</v>
      </c>
      <c r="AU162" s="240" t="s">
        <v>86</v>
      </c>
      <c r="AY162" s="19" t="s">
        <v>194</v>
      </c>
      <c r="BE162" s="241">
        <f>IF(N162="základní",J162,0)</f>
        <v>0</v>
      </c>
      <c r="BF162" s="241">
        <f>IF(N162="snížená",J162,0)</f>
        <v>0</v>
      </c>
      <c r="BG162" s="241">
        <f>IF(N162="zákl. přenesená",J162,0)</f>
        <v>0</v>
      </c>
      <c r="BH162" s="241">
        <f>IF(N162="sníž. přenesená",J162,0)</f>
        <v>0</v>
      </c>
      <c r="BI162" s="241">
        <f>IF(N162="nulová",J162,0)</f>
        <v>0</v>
      </c>
      <c r="BJ162" s="19" t="s">
        <v>84</v>
      </c>
      <c r="BK162" s="241">
        <f>ROUND(I162*H162,2)</f>
        <v>0</v>
      </c>
      <c r="BL162" s="19" t="s">
        <v>759</v>
      </c>
      <c r="BM162" s="240" t="s">
        <v>2164</v>
      </c>
    </row>
    <row r="163" spans="1:47" s="2" customFormat="1" ht="12">
      <c r="A163" s="40"/>
      <c r="B163" s="41"/>
      <c r="C163" s="42"/>
      <c r="D163" s="242" t="s">
        <v>204</v>
      </c>
      <c r="E163" s="42"/>
      <c r="F163" s="243" t="s">
        <v>2165</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204</v>
      </c>
      <c r="AU163" s="19" t="s">
        <v>86</v>
      </c>
    </row>
    <row r="164" spans="1:65" s="2" customFormat="1" ht="16.5" customHeight="1">
      <c r="A164" s="40"/>
      <c r="B164" s="41"/>
      <c r="C164" s="229" t="s">
        <v>393</v>
      </c>
      <c r="D164" s="229" t="s">
        <v>197</v>
      </c>
      <c r="E164" s="230" t="s">
        <v>2166</v>
      </c>
      <c r="F164" s="231" t="s">
        <v>21</v>
      </c>
      <c r="G164" s="232" t="s">
        <v>268</v>
      </c>
      <c r="H164" s="233">
        <v>1</v>
      </c>
      <c r="I164" s="234"/>
      <c r="J164" s="235">
        <f>ROUND(I164*H164,2)</f>
        <v>0</v>
      </c>
      <c r="K164" s="231" t="s">
        <v>21</v>
      </c>
      <c r="L164" s="46"/>
      <c r="M164" s="236" t="s">
        <v>21</v>
      </c>
      <c r="N164" s="237" t="s">
        <v>47</v>
      </c>
      <c r="O164" s="86"/>
      <c r="P164" s="238">
        <f>O164*H164</f>
        <v>0</v>
      </c>
      <c r="Q164" s="238">
        <v>0</v>
      </c>
      <c r="R164" s="238">
        <f>Q164*H164</f>
        <v>0</v>
      </c>
      <c r="S164" s="238">
        <v>0</v>
      </c>
      <c r="T164" s="239">
        <f>S164*H164</f>
        <v>0</v>
      </c>
      <c r="U164" s="40"/>
      <c r="V164" s="40"/>
      <c r="W164" s="40"/>
      <c r="X164" s="40"/>
      <c r="Y164" s="40"/>
      <c r="Z164" s="40"/>
      <c r="AA164" s="40"/>
      <c r="AB164" s="40"/>
      <c r="AC164" s="40"/>
      <c r="AD164" s="40"/>
      <c r="AE164" s="40"/>
      <c r="AR164" s="240" t="s">
        <v>759</v>
      </c>
      <c r="AT164" s="240" t="s">
        <v>197</v>
      </c>
      <c r="AU164" s="240" t="s">
        <v>86</v>
      </c>
      <c r="AY164" s="19" t="s">
        <v>194</v>
      </c>
      <c r="BE164" s="241">
        <f>IF(N164="základní",J164,0)</f>
        <v>0</v>
      </c>
      <c r="BF164" s="241">
        <f>IF(N164="snížená",J164,0)</f>
        <v>0</v>
      </c>
      <c r="BG164" s="241">
        <f>IF(N164="zákl. přenesená",J164,0)</f>
        <v>0</v>
      </c>
      <c r="BH164" s="241">
        <f>IF(N164="sníž. přenesená",J164,0)</f>
        <v>0</v>
      </c>
      <c r="BI164" s="241">
        <f>IF(N164="nulová",J164,0)</f>
        <v>0</v>
      </c>
      <c r="BJ164" s="19" t="s">
        <v>84</v>
      </c>
      <c r="BK164" s="241">
        <f>ROUND(I164*H164,2)</f>
        <v>0</v>
      </c>
      <c r="BL164" s="19" t="s">
        <v>759</v>
      </c>
      <c r="BM164" s="240" t="s">
        <v>2167</v>
      </c>
    </row>
    <row r="165" spans="1:47" s="2" customFormat="1" ht="12">
      <c r="A165" s="40"/>
      <c r="B165" s="41"/>
      <c r="C165" s="42"/>
      <c r="D165" s="242" t="s">
        <v>204</v>
      </c>
      <c r="E165" s="42"/>
      <c r="F165" s="243" t="s">
        <v>2168</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204</v>
      </c>
      <c r="AU165" s="19" t="s">
        <v>86</v>
      </c>
    </row>
    <row r="166" spans="1:51" s="13" customFormat="1" ht="12">
      <c r="A166" s="13"/>
      <c r="B166" s="247"/>
      <c r="C166" s="248"/>
      <c r="D166" s="242" t="s">
        <v>208</v>
      </c>
      <c r="E166" s="249" t="s">
        <v>21</v>
      </c>
      <c r="F166" s="250" t="s">
        <v>84</v>
      </c>
      <c r="G166" s="248"/>
      <c r="H166" s="251">
        <v>1</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208</v>
      </c>
      <c r="AU166" s="257" t="s">
        <v>86</v>
      </c>
      <c r="AV166" s="13" t="s">
        <v>86</v>
      </c>
      <c r="AW166" s="13" t="s">
        <v>38</v>
      </c>
      <c r="AX166" s="13" t="s">
        <v>76</v>
      </c>
      <c r="AY166" s="257" t="s">
        <v>194</v>
      </c>
    </row>
    <row r="167" spans="1:51" s="14" customFormat="1" ht="12">
      <c r="A167" s="14"/>
      <c r="B167" s="258"/>
      <c r="C167" s="259"/>
      <c r="D167" s="242" t="s">
        <v>208</v>
      </c>
      <c r="E167" s="260" t="s">
        <v>21</v>
      </c>
      <c r="F167" s="261" t="s">
        <v>210</v>
      </c>
      <c r="G167" s="259"/>
      <c r="H167" s="262">
        <v>1</v>
      </c>
      <c r="I167" s="263"/>
      <c r="J167" s="259"/>
      <c r="K167" s="259"/>
      <c r="L167" s="264"/>
      <c r="M167" s="265"/>
      <c r="N167" s="266"/>
      <c r="O167" s="266"/>
      <c r="P167" s="266"/>
      <c r="Q167" s="266"/>
      <c r="R167" s="266"/>
      <c r="S167" s="266"/>
      <c r="T167" s="267"/>
      <c r="U167" s="14"/>
      <c r="V167" s="14"/>
      <c r="W167" s="14"/>
      <c r="X167" s="14"/>
      <c r="Y167" s="14"/>
      <c r="Z167" s="14"/>
      <c r="AA167" s="14"/>
      <c r="AB167" s="14"/>
      <c r="AC167" s="14"/>
      <c r="AD167" s="14"/>
      <c r="AE167" s="14"/>
      <c r="AT167" s="268" t="s">
        <v>208</v>
      </c>
      <c r="AU167" s="268" t="s">
        <v>86</v>
      </c>
      <c r="AV167" s="14" t="s">
        <v>202</v>
      </c>
      <c r="AW167" s="14" t="s">
        <v>38</v>
      </c>
      <c r="AX167" s="14" t="s">
        <v>84</v>
      </c>
      <c r="AY167" s="268" t="s">
        <v>194</v>
      </c>
    </row>
    <row r="168" spans="1:65" s="2" customFormat="1" ht="16.5" customHeight="1">
      <c r="A168" s="40"/>
      <c r="B168" s="41"/>
      <c r="C168" s="272" t="s">
        <v>8</v>
      </c>
      <c r="D168" s="272" t="s">
        <v>347</v>
      </c>
      <c r="E168" s="273" t="s">
        <v>2169</v>
      </c>
      <c r="F168" s="274" t="s">
        <v>2170</v>
      </c>
      <c r="G168" s="275" t="s">
        <v>268</v>
      </c>
      <c r="H168" s="276">
        <v>1</v>
      </c>
      <c r="I168" s="277"/>
      <c r="J168" s="278">
        <f>ROUND(I168*H168,2)</f>
        <v>0</v>
      </c>
      <c r="K168" s="274" t="s">
        <v>201</v>
      </c>
      <c r="L168" s="279"/>
      <c r="M168" s="280" t="s">
        <v>21</v>
      </c>
      <c r="N168" s="281" t="s">
        <v>47</v>
      </c>
      <c r="O168" s="86"/>
      <c r="P168" s="238">
        <f>O168*H168</f>
        <v>0</v>
      </c>
      <c r="Q168" s="238">
        <v>0.00013</v>
      </c>
      <c r="R168" s="238">
        <f>Q168*H168</f>
        <v>0.00013</v>
      </c>
      <c r="S168" s="238">
        <v>0</v>
      </c>
      <c r="T168" s="239">
        <f>S168*H168</f>
        <v>0</v>
      </c>
      <c r="U168" s="40"/>
      <c r="V168" s="40"/>
      <c r="W168" s="40"/>
      <c r="X168" s="40"/>
      <c r="Y168" s="40"/>
      <c r="Z168" s="40"/>
      <c r="AA168" s="40"/>
      <c r="AB168" s="40"/>
      <c r="AC168" s="40"/>
      <c r="AD168" s="40"/>
      <c r="AE168" s="40"/>
      <c r="AR168" s="240" t="s">
        <v>2171</v>
      </c>
      <c r="AT168" s="240" t="s">
        <v>347</v>
      </c>
      <c r="AU168" s="240" t="s">
        <v>86</v>
      </c>
      <c r="AY168" s="19" t="s">
        <v>194</v>
      </c>
      <c r="BE168" s="241">
        <f>IF(N168="základní",J168,0)</f>
        <v>0</v>
      </c>
      <c r="BF168" s="241">
        <f>IF(N168="snížená",J168,0)</f>
        <v>0</v>
      </c>
      <c r="BG168" s="241">
        <f>IF(N168="zákl. přenesená",J168,0)</f>
        <v>0</v>
      </c>
      <c r="BH168" s="241">
        <f>IF(N168="sníž. přenesená",J168,0)</f>
        <v>0</v>
      </c>
      <c r="BI168" s="241">
        <f>IF(N168="nulová",J168,0)</f>
        <v>0</v>
      </c>
      <c r="BJ168" s="19" t="s">
        <v>84</v>
      </c>
      <c r="BK168" s="241">
        <f>ROUND(I168*H168,2)</f>
        <v>0</v>
      </c>
      <c r="BL168" s="19" t="s">
        <v>759</v>
      </c>
      <c r="BM168" s="240" t="s">
        <v>2172</v>
      </c>
    </row>
    <row r="169" spans="1:47" s="2" customFormat="1" ht="12">
      <c r="A169" s="40"/>
      <c r="B169" s="41"/>
      <c r="C169" s="42"/>
      <c r="D169" s="242" t="s">
        <v>204</v>
      </c>
      <c r="E169" s="42"/>
      <c r="F169" s="243" t="s">
        <v>2170</v>
      </c>
      <c r="G169" s="42"/>
      <c r="H169" s="42"/>
      <c r="I169" s="149"/>
      <c r="J169" s="42"/>
      <c r="K169" s="42"/>
      <c r="L169" s="46"/>
      <c r="M169" s="244"/>
      <c r="N169" s="245"/>
      <c r="O169" s="86"/>
      <c r="P169" s="86"/>
      <c r="Q169" s="86"/>
      <c r="R169" s="86"/>
      <c r="S169" s="86"/>
      <c r="T169" s="87"/>
      <c r="U169" s="40"/>
      <c r="V169" s="40"/>
      <c r="W169" s="40"/>
      <c r="X169" s="40"/>
      <c r="Y169" s="40"/>
      <c r="Z169" s="40"/>
      <c r="AA169" s="40"/>
      <c r="AB169" s="40"/>
      <c r="AC169" s="40"/>
      <c r="AD169" s="40"/>
      <c r="AE169" s="40"/>
      <c r="AT169" s="19" t="s">
        <v>204</v>
      </c>
      <c r="AU169" s="19" t="s">
        <v>86</v>
      </c>
    </row>
    <row r="170" spans="1:65" s="2" customFormat="1" ht="16.5" customHeight="1">
      <c r="A170" s="40"/>
      <c r="B170" s="41"/>
      <c r="C170" s="229" t="s">
        <v>245</v>
      </c>
      <c r="D170" s="229" t="s">
        <v>197</v>
      </c>
      <c r="E170" s="230" t="s">
        <v>2173</v>
      </c>
      <c r="F170" s="231" t="s">
        <v>21</v>
      </c>
      <c r="G170" s="232" t="s">
        <v>481</v>
      </c>
      <c r="H170" s="233">
        <v>2</v>
      </c>
      <c r="I170" s="234"/>
      <c r="J170" s="235">
        <f>ROUND(I170*H170,2)</f>
        <v>0</v>
      </c>
      <c r="K170" s="231" t="s">
        <v>21</v>
      </c>
      <c r="L170" s="46"/>
      <c r="M170" s="236" t="s">
        <v>21</v>
      </c>
      <c r="N170" s="237" t="s">
        <v>47</v>
      </c>
      <c r="O170" s="86"/>
      <c r="P170" s="238">
        <f>O170*H170</f>
        <v>0</v>
      </c>
      <c r="Q170" s="238">
        <v>0</v>
      </c>
      <c r="R170" s="238">
        <f>Q170*H170</f>
        <v>0</v>
      </c>
      <c r="S170" s="238">
        <v>0</v>
      </c>
      <c r="T170" s="239">
        <f>S170*H170</f>
        <v>0</v>
      </c>
      <c r="U170" s="40"/>
      <c r="V170" s="40"/>
      <c r="W170" s="40"/>
      <c r="X170" s="40"/>
      <c r="Y170" s="40"/>
      <c r="Z170" s="40"/>
      <c r="AA170" s="40"/>
      <c r="AB170" s="40"/>
      <c r="AC170" s="40"/>
      <c r="AD170" s="40"/>
      <c r="AE170" s="40"/>
      <c r="AR170" s="240" t="s">
        <v>759</v>
      </c>
      <c r="AT170" s="240" t="s">
        <v>197</v>
      </c>
      <c r="AU170" s="240" t="s">
        <v>86</v>
      </c>
      <c r="AY170" s="19" t="s">
        <v>194</v>
      </c>
      <c r="BE170" s="241">
        <f>IF(N170="základní",J170,0)</f>
        <v>0</v>
      </c>
      <c r="BF170" s="241">
        <f>IF(N170="snížená",J170,0)</f>
        <v>0</v>
      </c>
      <c r="BG170" s="241">
        <f>IF(N170="zákl. přenesená",J170,0)</f>
        <v>0</v>
      </c>
      <c r="BH170" s="241">
        <f>IF(N170="sníž. přenesená",J170,0)</f>
        <v>0</v>
      </c>
      <c r="BI170" s="241">
        <f>IF(N170="nulová",J170,0)</f>
        <v>0</v>
      </c>
      <c r="BJ170" s="19" t="s">
        <v>84</v>
      </c>
      <c r="BK170" s="241">
        <f>ROUND(I170*H170,2)</f>
        <v>0</v>
      </c>
      <c r="BL170" s="19" t="s">
        <v>759</v>
      </c>
      <c r="BM170" s="240" t="s">
        <v>2174</v>
      </c>
    </row>
    <row r="171" spans="1:47" s="2" customFormat="1" ht="12">
      <c r="A171" s="40"/>
      <c r="B171" s="41"/>
      <c r="C171" s="42"/>
      <c r="D171" s="242" t="s">
        <v>204</v>
      </c>
      <c r="E171" s="42"/>
      <c r="F171" s="243" t="s">
        <v>2175</v>
      </c>
      <c r="G171" s="42"/>
      <c r="H171" s="42"/>
      <c r="I171" s="149"/>
      <c r="J171" s="42"/>
      <c r="K171" s="42"/>
      <c r="L171" s="46"/>
      <c r="M171" s="244"/>
      <c r="N171" s="245"/>
      <c r="O171" s="86"/>
      <c r="P171" s="86"/>
      <c r="Q171" s="86"/>
      <c r="R171" s="86"/>
      <c r="S171" s="86"/>
      <c r="T171" s="87"/>
      <c r="U171" s="40"/>
      <c r="V171" s="40"/>
      <c r="W171" s="40"/>
      <c r="X171" s="40"/>
      <c r="Y171" s="40"/>
      <c r="Z171" s="40"/>
      <c r="AA171" s="40"/>
      <c r="AB171" s="40"/>
      <c r="AC171" s="40"/>
      <c r="AD171" s="40"/>
      <c r="AE171" s="40"/>
      <c r="AT171" s="19" t="s">
        <v>204</v>
      </c>
      <c r="AU171" s="19" t="s">
        <v>86</v>
      </c>
    </row>
    <row r="172" spans="1:65" s="2" customFormat="1" ht="16.5" customHeight="1">
      <c r="A172" s="40"/>
      <c r="B172" s="41"/>
      <c r="C172" s="272" t="s">
        <v>418</v>
      </c>
      <c r="D172" s="272" t="s">
        <v>347</v>
      </c>
      <c r="E172" s="273" t="s">
        <v>2176</v>
      </c>
      <c r="F172" s="274" t="s">
        <v>2177</v>
      </c>
      <c r="G172" s="275" t="s">
        <v>481</v>
      </c>
      <c r="H172" s="276">
        <v>2</v>
      </c>
      <c r="I172" s="277"/>
      <c r="J172" s="278">
        <f>ROUND(I172*H172,2)</f>
        <v>0</v>
      </c>
      <c r="K172" s="274" t="s">
        <v>201</v>
      </c>
      <c r="L172" s="279"/>
      <c r="M172" s="280" t="s">
        <v>21</v>
      </c>
      <c r="N172" s="281" t="s">
        <v>47</v>
      </c>
      <c r="O172" s="86"/>
      <c r="P172" s="238">
        <f>O172*H172</f>
        <v>0</v>
      </c>
      <c r="Q172" s="238">
        <v>0.00067</v>
      </c>
      <c r="R172" s="238">
        <f>Q172*H172</f>
        <v>0.00134</v>
      </c>
      <c r="S172" s="238">
        <v>0</v>
      </c>
      <c r="T172" s="239">
        <f>S172*H172</f>
        <v>0</v>
      </c>
      <c r="U172" s="40"/>
      <c r="V172" s="40"/>
      <c r="W172" s="40"/>
      <c r="X172" s="40"/>
      <c r="Y172" s="40"/>
      <c r="Z172" s="40"/>
      <c r="AA172" s="40"/>
      <c r="AB172" s="40"/>
      <c r="AC172" s="40"/>
      <c r="AD172" s="40"/>
      <c r="AE172" s="40"/>
      <c r="AR172" s="240" t="s">
        <v>2171</v>
      </c>
      <c r="AT172" s="240" t="s">
        <v>347</v>
      </c>
      <c r="AU172" s="240" t="s">
        <v>86</v>
      </c>
      <c r="AY172" s="19" t="s">
        <v>194</v>
      </c>
      <c r="BE172" s="241">
        <f>IF(N172="základní",J172,0)</f>
        <v>0</v>
      </c>
      <c r="BF172" s="241">
        <f>IF(N172="snížená",J172,0)</f>
        <v>0</v>
      </c>
      <c r="BG172" s="241">
        <f>IF(N172="zákl. přenesená",J172,0)</f>
        <v>0</v>
      </c>
      <c r="BH172" s="241">
        <f>IF(N172="sníž. přenesená",J172,0)</f>
        <v>0</v>
      </c>
      <c r="BI172" s="241">
        <f>IF(N172="nulová",J172,0)</f>
        <v>0</v>
      </c>
      <c r="BJ172" s="19" t="s">
        <v>84</v>
      </c>
      <c r="BK172" s="241">
        <f>ROUND(I172*H172,2)</f>
        <v>0</v>
      </c>
      <c r="BL172" s="19" t="s">
        <v>759</v>
      </c>
      <c r="BM172" s="240" t="s">
        <v>2178</v>
      </c>
    </row>
    <row r="173" spans="1:47" s="2" customFormat="1" ht="12">
      <c r="A173" s="40"/>
      <c r="B173" s="41"/>
      <c r="C173" s="42"/>
      <c r="D173" s="242" t="s">
        <v>204</v>
      </c>
      <c r="E173" s="42"/>
      <c r="F173" s="243" t="s">
        <v>2179</v>
      </c>
      <c r="G173" s="42"/>
      <c r="H173" s="42"/>
      <c r="I173" s="149"/>
      <c r="J173" s="42"/>
      <c r="K173" s="42"/>
      <c r="L173" s="46"/>
      <c r="M173" s="244"/>
      <c r="N173" s="245"/>
      <c r="O173" s="86"/>
      <c r="P173" s="86"/>
      <c r="Q173" s="86"/>
      <c r="R173" s="86"/>
      <c r="S173" s="86"/>
      <c r="T173" s="87"/>
      <c r="U173" s="40"/>
      <c r="V173" s="40"/>
      <c r="W173" s="40"/>
      <c r="X173" s="40"/>
      <c r="Y173" s="40"/>
      <c r="Z173" s="40"/>
      <c r="AA173" s="40"/>
      <c r="AB173" s="40"/>
      <c r="AC173" s="40"/>
      <c r="AD173" s="40"/>
      <c r="AE173" s="40"/>
      <c r="AT173" s="19" t="s">
        <v>204</v>
      </c>
      <c r="AU173" s="19" t="s">
        <v>86</v>
      </c>
    </row>
    <row r="174" spans="1:65" s="2" customFormat="1" ht="16.5" customHeight="1">
      <c r="A174" s="40"/>
      <c r="B174" s="41"/>
      <c r="C174" s="272" t="s">
        <v>436</v>
      </c>
      <c r="D174" s="272" t="s">
        <v>347</v>
      </c>
      <c r="E174" s="273" t="s">
        <v>2180</v>
      </c>
      <c r="F174" s="274" t="s">
        <v>21</v>
      </c>
      <c r="G174" s="275" t="s">
        <v>21</v>
      </c>
      <c r="H174" s="276">
        <v>1</v>
      </c>
      <c r="I174" s="277"/>
      <c r="J174" s="278">
        <f>ROUND(I174*H174,2)</f>
        <v>0</v>
      </c>
      <c r="K174" s="274" t="s">
        <v>21</v>
      </c>
      <c r="L174" s="279"/>
      <c r="M174" s="280" t="s">
        <v>21</v>
      </c>
      <c r="N174" s="281" t="s">
        <v>47</v>
      </c>
      <c r="O174" s="86"/>
      <c r="P174" s="238">
        <f>O174*H174</f>
        <v>0</v>
      </c>
      <c r="Q174" s="238">
        <v>0</v>
      </c>
      <c r="R174" s="238">
        <f>Q174*H174</f>
        <v>0</v>
      </c>
      <c r="S174" s="238">
        <v>0</v>
      </c>
      <c r="T174" s="239">
        <f>S174*H174</f>
        <v>0</v>
      </c>
      <c r="U174" s="40"/>
      <c r="V174" s="40"/>
      <c r="W174" s="40"/>
      <c r="X174" s="40"/>
      <c r="Y174" s="40"/>
      <c r="Z174" s="40"/>
      <c r="AA174" s="40"/>
      <c r="AB174" s="40"/>
      <c r="AC174" s="40"/>
      <c r="AD174" s="40"/>
      <c r="AE174" s="40"/>
      <c r="AR174" s="240" t="s">
        <v>2171</v>
      </c>
      <c r="AT174" s="240" t="s">
        <v>347</v>
      </c>
      <c r="AU174" s="240" t="s">
        <v>86</v>
      </c>
      <c r="AY174" s="19" t="s">
        <v>194</v>
      </c>
      <c r="BE174" s="241">
        <f>IF(N174="základní",J174,0)</f>
        <v>0</v>
      </c>
      <c r="BF174" s="241">
        <f>IF(N174="snížená",J174,0)</f>
        <v>0</v>
      </c>
      <c r="BG174" s="241">
        <f>IF(N174="zákl. přenesená",J174,0)</f>
        <v>0</v>
      </c>
      <c r="BH174" s="241">
        <f>IF(N174="sníž. přenesená",J174,0)</f>
        <v>0</v>
      </c>
      <c r="BI174" s="241">
        <f>IF(N174="nulová",J174,0)</f>
        <v>0</v>
      </c>
      <c r="BJ174" s="19" t="s">
        <v>84</v>
      </c>
      <c r="BK174" s="241">
        <f>ROUND(I174*H174,2)</f>
        <v>0</v>
      </c>
      <c r="BL174" s="19" t="s">
        <v>759</v>
      </c>
      <c r="BM174" s="240" t="s">
        <v>2181</v>
      </c>
    </row>
    <row r="175" spans="1:47" s="2" customFormat="1" ht="12">
      <c r="A175" s="40"/>
      <c r="B175" s="41"/>
      <c r="C175" s="42"/>
      <c r="D175" s="242" t="s">
        <v>204</v>
      </c>
      <c r="E175" s="42"/>
      <c r="F175" s="243" t="s">
        <v>2182</v>
      </c>
      <c r="G175" s="42"/>
      <c r="H175" s="42"/>
      <c r="I175" s="149"/>
      <c r="J175" s="42"/>
      <c r="K175" s="42"/>
      <c r="L175" s="46"/>
      <c r="M175" s="244"/>
      <c r="N175" s="245"/>
      <c r="O175" s="86"/>
      <c r="P175" s="86"/>
      <c r="Q175" s="86"/>
      <c r="R175" s="86"/>
      <c r="S175" s="86"/>
      <c r="T175" s="87"/>
      <c r="U175" s="40"/>
      <c r="V175" s="40"/>
      <c r="W175" s="40"/>
      <c r="X175" s="40"/>
      <c r="Y175" s="40"/>
      <c r="Z175" s="40"/>
      <c r="AA175" s="40"/>
      <c r="AB175" s="40"/>
      <c r="AC175" s="40"/>
      <c r="AD175" s="40"/>
      <c r="AE175" s="40"/>
      <c r="AT175" s="19" t="s">
        <v>204</v>
      </c>
      <c r="AU175" s="19" t="s">
        <v>86</v>
      </c>
    </row>
    <row r="176" spans="1:65" s="2" customFormat="1" ht="16.5" customHeight="1">
      <c r="A176" s="40"/>
      <c r="B176" s="41"/>
      <c r="C176" s="229" t="s">
        <v>443</v>
      </c>
      <c r="D176" s="229" t="s">
        <v>197</v>
      </c>
      <c r="E176" s="230" t="s">
        <v>2183</v>
      </c>
      <c r="F176" s="231" t="s">
        <v>2184</v>
      </c>
      <c r="G176" s="232" t="s">
        <v>268</v>
      </c>
      <c r="H176" s="233">
        <v>1</v>
      </c>
      <c r="I176" s="234"/>
      <c r="J176" s="235">
        <f>ROUND(I176*H176,2)</f>
        <v>0</v>
      </c>
      <c r="K176" s="231" t="s">
        <v>201</v>
      </c>
      <c r="L176" s="46"/>
      <c r="M176" s="236" t="s">
        <v>21</v>
      </c>
      <c r="N176" s="237" t="s">
        <v>47</v>
      </c>
      <c r="O176" s="86"/>
      <c r="P176" s="238">
        <f>O176*H176</f>
        <v>0</v>
      </c>
      <c r="Q176" s="238">
        <v>0</v>
      </c>
      <c r="R176" s="238">
        <f>Q176*H176</f>
        <v>0</v>
      </c>
      <c r="S176" s="238">
        <v>0</v>
      </c>
      <c r="T176" s="239">
        <f>S176*H176</f>
        <v>0</v>
      </c>
      <c r="U176" s="40"/>
      <c r="V176" s="40"/>
      <c r="W176" s="40"/>
      <c r="X176" s="40"/>
      <c r="Y176" s="40"/>
      <c r="Z176" s="40"/>
      <c r="AA176" s="40"/>
      <c r="AB176" s="40"/>
      <c r="AC176" s="40"/>
      <c r="AD176" s="40"/>
      <c r="AE176" s="40"/>
      <c r="AR176" s="240" t="s">
        <v>245</v>
      </c>
      <c r="AT176" s="240" t="s">
        <v>197</v>
      </c>
      <c r="AU176" s="240" t="s">
        <v>86</v>
      </c>
      <c r="AY176" s="19" t="s">
        <v>194</v>
      </c>
      <c r="BE176" s="241">
        <f>IF(N176="základní",J176,0)</f>
        <v>0</v>
      </c>
      <c r="BF176" s="241">
        <f>IF(N176="snížená",J176,0)</f>
        <v>0</v>
      </c>
      <c r="BG176" s="241">
        <f>IF(N176="zákl. přenesená",J176,0)</f>
        <v>0</v>
      </c>
      <c r="BH176" s="241">
        <f>IF(N176="sníž. přenesená",J176,0)</f>
        <v>0</v>
      </c>
      <c r="BI176" s="241">
        <f>IF(N176="nulová",J176,0)</f>
        <v>0</v>
      </c>
      <c r="BJ176" s="19" t="s">
        <v>84</v>
      </c>
      <c r="BK176" s="241">
        <f>ROUND(I176*H176,2)</f>
        <v>0</v>
      </c>
      <c r="BL176" s="19" t="s">
        <v>245</v>
      </c>
      <c r="BM176" s="240" t="s">
        <v>2185</v>
      </c>
    </row>
    <row r="177" spans="1:47" s="2" customFormat="1" ht="12">
      <c r="A177" s="40"/>
      <c r="B177" s="41"/>
      <c r="C177" s="42"/>
      <c r="D177" s="242" t="s">
        <v>204</v>
      </c>
      <c r="E177" s="42"/>
      <c r="F177" s="243" t="s">
        <v>2186</v>
      </c>
      <c r="G177" s="42"/>
      <c r="H177" s="42"/>
      <c r="I177" s="149"/>
      <c r="J177" s="42"/>
      <c r="K177" s="42"/>
      <c r="L177" s="46"/>
      <c r="M177" s="244"/>
      <c r="N177" s="245"/>
      <c r="O177" s="86"/>
      <c r="P177" s="86"/>
      <c r="Q177" s="86"/>
      <c r="R177" s="86"/>
      <c r="S177" s="86"/>
      <c r="T177" s="87"/>
      <c r="U177" s="40"/>
      <c r="V177" s="40"/>
      <c r="W177" s="40"/>
      <c r="X177" s="40"/>
      <c r="Y177" s="40"/>
      <c r="Z177" s="40"/>
      <c r="AA177" s="40"/>
      <c r="AB177" s="40"/>
      <c r="AC177" s="40"/>
      <c r="AD177" s="40"/>
      <c r="AE177" s="40"/>
      <c r="AT177" s="19" t="s">
        <v>204</v>
      </c>
      <c r="AU177" s="19" t="s">
        <v>86</v>
      </c>
    </row>
    <row r="178" spans="1:65" s="2" customFormat="1" ht="16.5" customHeight="1">
      <c r="A178" s="40"/>
      <c r="B178" s="41"/>
      <c r="C178" s="272" t="s">
        <v>450</v>
      </c>
      <c r="D178" s="272" t="s">
        <v>347</v>
      </c>
      <c r="E178" s="273" t="s">
        <v>2187</v>
      </c>
      <c r="F178" s="274" t="s">
        <v>2188</v>
      </c>
      <c r="G178" s="275" t="s">
        <v>268</v>
      </c>
      <c r="H178" s="276">
        <v>1</v>
      </c>
      <c r="I178" s="277"/>
      <c r="J178" s="278">
        <f>ROUND(I178*H178,2)</f>
        <v>0</v>
      </c>
      <c r="K178" s="274" t="s">
        <v>21</v>
      </c>
      <c r="L178" s="279"/>
      <c r="M178" s="280" t="s">
        <v>21</v>
      </c>
      <c r="N178" s="281" t="s">
        <v>47</v>
      </c>
      <c r="O178" s="86"/>
      <c r="P178" s="238">
        <f>O178*H178</f>
        <v>0</v>
      </c>
      <c r="Q178" s="238">
        <v>0.029</v>
      </c>
      <c r="R178" s="238">
        <f>Q178*H178</f>
        <v>0.029</v>
      </c>
      <c r="S178" s="238">
        <v>0</v>
      </c>
      <c r="T178" s="239">
        <f>S178*H178</f>
        <v>0</v>
      </c>
      <c r="U178" s="40"/>
      <c r="V178" s="40"/>
      <c r="W178" s="40"/>
      <c r="X178" s="40"/>
      <c r="Y178" s="40"/>
      <c r="Z178" s="40"/>
      <c r="AA178" s="40"/>
      <c r="AB178" s="40"/>
      <c r="AC178" s="40"/>
      <c r="AD178" s="40"/>
      <c r="AE178" s="40"/>
      <c r="AR178" s="240" t="s">
        <v>525</v>
      </c>
      <c r="AT178" s="240" t="s">
        <v>347</v>
      </c>
      <c r="AU178" s="240" t="s">
        <v>86</v>
      </c>
      <c r="AY178" s="19" t="s">
        <v>194</v>
      </c>
      <c r="BE178" s="241">
        <f>IF(N178="základní",J178,0)</f>
        <v>0</v>
      </c>
      <c r="BF178" s="241">
        <f>IF(N178="snížená",J178,0)</f>
        <v>0</v>
      </c>
      <c r="BG178" s="241">
        <f>IF(N178="zákl. přenesená",J178,0)</f>
        <v>0</v>
      </c>
      <c r="BH178" s="241">
        <f>IF(N178="sníž. přenesená",J178,0)</f>
        <v>0</v>
      </c>
      <c r="BI178" s="241">
        <f>IF(N178="nulová",J178,0)</f>
        <v>0</v>
      </c>
      <c r="BJ178" s="19" t="s">
        <v>84</v>
      </c>
      <c r="BK178" s="241">
        <f>ROUND(I178*H178,2)</f>
        <v>0</v>
      </c>
      <c r="BL178" s="19" t="s">
        <v>245</v>
      </c>
      <c r="BM178" s="240" t="s">
        <v>2189</v>
      </c>
    </row>
    <row r="179" spans="1:47" s="2" customFormat="1" ht="12">
      <c r="A179" s="40"/>
      <c r="B179" s="41"/>
      <c r="C179" s="42"/>
      <c r="D179" s="242" t="s">
        <v>204</v>
      </c>
      <c r="E179" s="42"/>
      <c r="F179" s="243" t="s">
        <v>2188</v>
      </c>
      <c r="G179" s="42"/>
      <c r="H179" s="42"/>
      <c r="I179" s="149"/>
      <c r="J179" s="42"/>
      <c r="K179" s="42"/>
      <c r="L179" s="46"/>
      <c r="M179" s="244"/>
      <c r="N179" s="245"/>
      <c r="O179" s="86"/>
      <c r="P179" s="86"/>
      <c r="Q179" s="86"/>
      <c r="R179" s="86"/>
      <c r="S179" s="86"/>
      <c r="T179" s="87"/>
      <c r="U179" s="40"/>
      <c r="V179" s="40"/>
      <c r="W179" s="40"/>
      <c r="X179" s="40"/>
      <c r="Y179" s="40"/>
      <c r="Z179" s="40"/>
      <c r="AA179" s="40"/>
      <c r="AB179" s="40"/>
      <c r="AC179" s="40"/>
      <c r="AD179" s="40"/>
      <c r="AE179" s="40"/>
      <c r="AT179" s="19" t="s">
        <v>204</v>
      </c>
      <c r="AU179" s="19" t="s">
        <v>86</v>
      </c>
    </row>
    <row r="180" spans="1:63" s="12" customFormat="1" ht="22.8" customHeight="1">
      <c r="A180" s="12"/>
      <c r="B180" s="213"/>
      <c r="C180" s="214"/>
      <c r="D180" s="215" t="s">
        <v>75</v>
      </c>
      <c r="E180" s="227" t="s">
        <v>2190</v>
      </c>
      <c r="F180" s="227" t="s">
        <v>2191</v>
      </c>
      <c r="G180" s="214"/>
      <c r="H180" s="214"/>
      <c r="I180" s="217"/>
      <c r="J180" s="228">
        <f>BK180</f>
        <v>0</v>
      </c>
      <c r="K180" s="214"/>
      <c r="L180" s="219"/>
      <c r="M180" s="220"/>
      <c r="N180" s="221"/>
      <c r="O180" s="221"/>
      <c r="P180" s="222">
        <f>SUM(P181:P184)</f>
        <v>0</v>
      </c>
      <c r="Q180" s="221"/>
      <c r="R180" s="222">
        <f>SUM(R181:R184)</f>
        <v>0</v>
      </c>
      <c r="S180" s="221"/>
      <c r="T180" s="223">
        <f>SUM(T181:T184)</f>
        <v>0</v>
      </c>
      <c r="U180" s="12"/>
      <c r="V180" s="12"/>
      <c r="W180" s="12"/>
      <c r="X180" s="12"/>
      <c r="Y180" s="12"/>
      <c r="Z180" s="12"/>
      <c r="AA180" s="12"/>
      <c r="AB180" s="12"/>
      <c r="AC180" s="12"/>
      <c r="AD180" s="12"/>
      <c r="AE180" s="12"/>
      <c r="AR180" s="224" t="s">
        <v>97</v>
      </c>
      <c r="AT180" s="225" t="s">
        <v>75</v>
      </c>
      <c r="AU180" s="225" t="s">
        <v>84</v>
      </c>
      <c r="AY180" s="224" t="s">
        <v>194</v>
      </c>
      <c r="BK180" s="226">
        <f>SUM(BK181:BK184)</f>
        <v>0</v>
      </c>
    </row>
    <row r="181" spans="1:65" s="2" customFormat="1" ht="16.5" customHeight="1">
      <c r="A181" s="40"/>
      <c r="B181" s="41"/>
      <c r="C181" s="229" t="s">
        <v>7</v>
      </c>
      <c r="D181" s="229" t="s">
        <v>197</v>
      </c>
      <c r="E181" s="230" t="s">
        <v>2192</v>
      </c>
      <c r="F181" s="231" t="s">
        <v>2193</v>
      </c>
      <c r="G181" s="232" t="s">
        <v>2194</v>
      </c>
      <c r="H181" s="233">
        <v>1</v>
      </c>
      <c r="I181" s="234"/>
      <c r="J181" s="235">
        <f>ROUND(I181*H181,2)</f>
        <v>0</v>
      </c>
      <c r="K181" s="231" t="s">
        <v>21</v>
      </c>
      <c r="L181" s="46"/>
      <c r="M181" s="236" t="s">
        <v>21</v>
      </c>
      <c r="N181" s="237" t="s">
        <v>47</v>
      </c>
      <c r="O181" s="86"/>
      <c r="P181" s="238">
        <f>O181*H181</f>
        <v>0</v>
      </c>
      <c r="Q181" s="238">
        <v>0</v>
      </c>
      <c r="R181" s="238">
        <f>Q181*H181</f>
        <v>0</v>
      </c>
      <c r="S181" s="238">
        <v>0</v>
      </c>
      <c r="T181" s="239">
        <f>S181*H181</f>
        <v>0</v>
      </c>
      <c r="U181" s="40"/>
      <c r="V181" s="40"/>
      <c r="W181" s="40"/>
      <c r="X181" s="40"/>
      <c r="Y181" s="40"/>
      <c r="Z181" s="40"/>
      <c r="AA181" s="40"/>
      <c r="AB181" s="40"/>
      <c r="AC181" s="40"/>
      <c r="AD181" s="40"/>
      <c r="AE181" s="40"/>
      <c r="AR181" s="240" t="s">
        <v>759</v>
      </c>
      <c r="AT181" s="240" t="s">
        <v>197</v>
      </c>
      <c r="AU181" s="240" t="s">
        <v>86</v>
      </c>
      <c r="AY181" s="19" t="s">
        <v>194</v>
      </c>
      <c r="BE181" s="241">
        <f>IF(N181="základní",J181,0)</f>
        <v>0</v>
      </c>
      <c r="BF181" s="241">
        <f>IF(N181="snížená",J181,0)</f>
        <v>0</v>
      </c>
      <c r="BG181" s="241">
        <f>IF(N181="zákl. přenesená",J181,0)</f>
        <v>0</v>
      </c>
      <c r="BH181" s="241">
        <f>IF(N181="sníž. přenesená",J181,0)</f>
        <v>0</v>
      </c>
      <c r="BI181" s="241">
        <f>IF(N181="nulová",J181,0)</f>
        <v>0</v>
      </c>
      <c r="BJ181" s="19" t="s">
        <v>84</v>
      </c>
      <c r="BK181" s="241">
        <f>ROUND(I181*H181,2)</f>
        <v>0</v>
      </c>
      <c r="BL181" s="19" t="s">
        <v>759</v>
      </c>
      <c r="BM181" s="240" t="s">
        <v>2195</v>
      </c>
    </row>
    <row r="182" spans="1:47" s="2" customFormat="1" ht="12">
      <c r="A182" s="40"/>
      <c r="B182" s="41"/>
      <c r="C182" s="42"/>
      <c r="D182" s="242" t="s">
        <v>204</v>
      </c>
      <c r="E182" s="42"/>
      <c r="F182" s="243" t="s">
        <v>2193</v>
      </c>
      <c r="G182" s="42"/>
      <c r="H182" s="42"/>
      <c r="I182" s="149"/>
      <c r="J182" s="42"/>
      <c r="K182" s="42"/>
      <c r="L182" s="46"/>
      <c r="M182" s="244"/>
      <c r="N182" s="245"/>
      <c r="O182" s="86"/>
      <c r="P182" s="86"/>
      <c r="Q182" s="86"/>
      <c r="R182" s="86"/>
      <c r="S182" s="86"/>
      <c r="T182" s="87"/>
      <c r="U182" s="40"/>
      <c r="V182" s="40"/>
      <c r="W182" s="40"/>
      <c r="X182" s="40"/>
      <c r="Y182" s="40"/>
      <c r="Z182" s="40"/>
      <c r="AA182" s="40"/>
      <c r="AB182" s="40"/>
      <c r="AC182" s="40"/>
      <c r="AD182" s="40"/>
      <c r="AE182" s="40"/>
      <c r="AT182" s="19" t="s">
        <v>204</v>
      </c>
      <c r="AU182" s="19" t="s">
        <v>86</v>
      </c>
    </row>
    <row r="183" spans="1:65" s="2" customFormat="1" ht="16.5" customHeight="1">
      <c r="A183" s="40"/>
      <c r="B183" s="41"/>
      <c r="C183" s="229" t="s">
        <v>461</v>
      </c>
      <c r="D183" s="229" t="s">
        <v>197</v>
      </c>
      <c r="E183" s="230" t="s">
        <v>2196</v>
      </c>
      <c r="F183" s="231" t="s">
        <v>2197</v>
      </c>
      <c r="G183" s="232" t="s">
        <v>2194</v>
      </c>
      <c r="H183" s="233">
        <v>1</v>
      </c>
      <c r="I183" s="234"/>
      <c r="J183" s="235">
        <f>ROUND(I183*H183,2)</f>
        <v>0</v>
      </c>
      <c r="K183" s="231" t="s">
        <v>21</v>
      </c>
      <c r="L183" s="46"/>
      <c r="M183" s="236" t="s">
        <v>21</v>
      </c>
      <c r="N183" s="237" t="s">
        <v>47</v>
      </c>
      <c r="O183" s="86"/>
      <c r="P183" s="238">
        <f>O183*H183</f>
        <v>0</v>
      </c>
      <c r="Q183" s="238">
        <v>0</v>
      </c>
      <c r="R183" s="238">
        <f>Q183*H183</f>
        <v>0</v>
      </c>
      <c r="S183" s="238">
        <v>0</v>
      </c>
      <c r="T183" s="239">
        <f>S183*H183</f>
        <v>0</v>
      </c>
      <c r="U183" s="40"/>
      <c r="V183" s="40"/>
      <c r="W183" s="40"/>
      <c r="X183" s="40"/>
      <c r="Y183" s="40"/>
      <c r="Z183" s="40"/>
      <c r="AA183" s="40"/>
      <c r="AB183" s="40"/>
      <c r="AC183" s="40"/>
      <c r="AD183" s="40"/>
      <c r="AE183" s="40"/>
      <c r="AR183" s="240" t="s">
        <v>759</v>
      </c>
      <c r="AT183" s="240" t="s">
        <v>197</v>
      </c>
      <c r="AU183" s="240" t="s">
        <v>86</v>
      </c>
      <c r="AY183" s="19" t="s">
        <v>194</v>
      </c>
      <c r="BE183" s="241">
        <f>IF(N183="základní",J183,0)</f>
        <v>0</v>
      </c>
      <c r="BF183" s="241">
        <f>IF(N183="snížená",J183,0)</f>
        <v>0</v>
      </c>
      <c r="BG183" s="241">
        <f>IF(N183="zákl. přenesená",J183,0)</f>
        <v>0</v>
      </c>
      <c r="BH183" s="241">
        <f>IF(N183="sníž. přenesená",J183,0)</f>
        <v>0</v>
      </c>
      <c r="BI183" s="241">
        <f>IF(N183="nulová",J183,0)</f>
        <v>0</v>
      </c>
      <c r="BJ183" s="19" t="s">
        <v>84</v>
      </c>
      <c r="BK183" s="241">
        <f>ROUND(I183*H183,2)</f>
        <v>0</v>
      </c>
      <c r="BL183" s="19" t="s">
        <v>759</v>
      </c>
      <c r="BM183" s="240" t="s">
        <v>2198</v>
      </c>
    </row>
    <row r="184" spans="1:47" s="2" customFormat="1" ht="12">
      <c r="A184" s="40"/>
      <c r="B184" s="41"/>
      <c r="C184" s="42"/>
      <c r="D184" s="242" t="s">
        <v>204</v>
      </c>
      <c r="E184" s="42"/>
      <c r="F184" s="243" t="s">
        <v>2199</v>
      </c>
      <c r="G184" s="42"/>
      <c r="H184" s="42"/>
      <c r="I184" s="149"/>
      <c r="J184" s="42"/>
      <c r="K184" s="42"/>
      <c r="L184" s="46"/>
      <c r="M184" s="244"/>
      <c r="N184" s="245"/>
      <c r="O184" s="86"/>
      <c r="P184" s="86"/>
      <c r="Q184" s="86"/>
      <c r="R184" s="86"/>
      <c r="S184" s="86"/>
      <c r="T184" s="87"/>
      <c r="U184" s="40"/>
      <c r="V184" s="40"/>
      <c r="W184" s="40"/>
      <c r="X184" s="40"/>
      <c r="Y184" s="40"/>
      <c r="Z184" s="40"/>
      <c r="AA184" s="40"/>
      <c r="AB184" s="40"/>
      <c r="AC184" s="40"/>
      <c r="AD184" s="40"/>
      <c r="AE184" s="40"/>
      <c r="AT184" s="19" t="s">
        <v>204</v>
      </c>
      <c r="AU184" s="19" t="s">
        <v>86</v>
      </c>
    </row>
    <row r="185" spans="1:63" s="12" customFormat="1" ht="25.9" customHeight="1">
      <c r="A185" s="12"/>
      <c r="B185" s="213"/>
      <c r="C185" s="214"/>
      <c r="D185" s="215" t="s">
        <v>75</v>
      </c>
      <c r="E185" s="216" t="s">
        <v>272</v>
      </c>
      <c r="F185" s="216" t="s">
        <v>273</v>
      </c>
      <c r="G185" s="214"/>
      <c r="H185" s="214"/>
      <c r="I185" s="217"/>
      <c r="J185" s="218">
        <f>BK185</f>
        <v>0</v>
      </c>
      <c r="K185" s="214"/>
      <c r="L185" s="219"/>
      <c r="M185" s="220"/>
      <c r="N185" s="221"/>
      <c r="O185" s="221"/>
      <c r="P185" s="222">
        <f>SUM(P186:P187)</f>
        <v>0</v>
      </c>
      <c r="Q185" s="221"/>
      <c r="R185" s="222">
        <f>SUM(R186:R187)</f>
        <v>0</v>
      </c>
      <c r="S185" s="221"/>
      <c r="T185" s="223">
        <f>SUM(T186:T187)</f>
        <v>0</v>
      </c>
      <c r="U185" s="12"/>
      <c r="V185" s="12"/>
      <c r="W185" s="12"/>
      <c r="X185" s="12"/>
      <c r="Y185" s="12"/>
      <c r="Z185" s="12"/>
      <c r="AA185" s="12"/>
      <c r="AB185" s="12"/>
      <c r="AC185" s="12"/>
      <c r="AD185" s="12"/>
      <c r="AE185" s="12"/>
      <c r="AR185" s="224" t="s">
        <v>202</v>
      </c>
      <c r="AT185" s="225" t="s">
        <v>75</v>
      </c>
      <c r="AU185" s="225" t="s">
        <v>76</v>
      </c>
      <c r="AY185" s="224" t="s">
        <v>194</v>
      </c>
      <c r="BK185" s="226">
        <f>SUM(BK186:BK187)</f>
        <v>0</v>
      </c>
    </row>
    <row r="186" spans="1:65" s="2" customFormat="1" ht="16.5" customHeight="1">
      <c r="A186" s="40"/>
      <c r="B186" s="41"/>
      <c r="C186" s="229" t="s">
        <v>467</v>
      </c>
      <c r="D186" s="229" t="s">
        <v>197</v>
      </c>
      <c r="E186" s="230" t="s">
        <v>2200</v>
      </c>
      <c r="F186" s="231" t="s">
        <v>2201</v>
      </c>
      <c r="G186" s="232" t="s">
        <v>277</v>
      </c>
      <c r="H186" s="233">
        <v>2</v>
      </c>
      <c r="I186" s="234"/>
      <c r="J186" s="235">
        <f>ROUND(I186*H186,2)</f>
        <v>0</v>
      </c>
      <c r="K186" s="231" t="s">
        <v>201</v>
      </c>
      <c r="L186" s="46"/>
      <c r="M186" s="236" t="s">
        <v>21</v>
      </c>
      <c r="N186" s="237" t="s">
        <v>47</v>
      </c>
      <c r="O186" s="86"/>
      <c r="P186" s="238">
        <f>O186*H186</f>
        <v>0</v>
      </c>
      <c r="Q186" s="238">
        <v>0</v>
      </c>
      <c r="R186" s="238">
        <f>Q186*H186</f>
        <v>0</v>
      </c>
      <c r="S186" s="238">
        <v>0</v>
      </c>
      <c r="T186" s="239">
        <f>S186*H186</f>
        <v>0</v>
      </c>
      <c r="U186" s="40"/>
      <c r="V186" s="40"/>
      <c r="W186" s="40"/>
      <c r="X186" s="40"/>
      <c r="Y186" s="40"/>
      <c r="Z186" s="40"/>
      <c r="AA186" s="40"/>
      <c r="AB186" s="40"/>
      <c r="AC186" s="40"/>
      <c r="AD186" s="40"/>
      <c r="AE186" s="40"/>
      <c r="AR186" s="240" t="s">
        <v>278</v>
      </c>
      <c r="AT186" s="240" t="s">
        <v>197</v>
      </c>
      <c r="AU186" s="240" t="s">
        <v>84</v>
      </c>
      <c r="AY186" s="19" t="s">
        <v>194</v>
      </c>
      <c r="BE186" s="241">
        <f>IF(N186="základní",J186,0)</f>
        <v>0</v>
      </c>
      <c r="BF186" s="241">
        <f>IF(N186="snížená",J186,0)</f>
        <v>0</v>
      </c>
      <c r="BG186" s="241">
        <f>IF(N186="zákl. přenesená",J186,0)</f>
        <v>0</v>
      </c>
      <c r="BH186" s="241">
        <f>IF(N186="sníž. přenesená",J186,0)</f>
        <v>0</v>
      </c>
      <c r="BI186" s="241">
        <f>IF(N186="nulová",J186,0)</f>
        <v>0</v>
      </c>
      <c r="BJ186" s="19" t="s">
        <v>84</v>
      </c>
      <c r="BK186" s="241">
        <f>ROUND(I186*H186,2)</f>
        <v>0</v>
      </c>
      <c r="BL186" s="19" t="s">
        <v>278</v>
      </c>
      <c r="BM186" s="240" t="s">
        <v>2202</v>
      </c>
    </row>
    <row r="187" spans="1:47" s="2" customFormat="1" ht="12">
      <c r="A187" s="40"/>
      <c r="B187" s="41"/>
      <c r="C187" s="42"/>
      <c r="D187" s="242" t="s">
        <v>204</v>
      </c>
      <c r="E187" s="42"/>
      <c r="F187" s="243" t="s">
        <v>2203</v>
      </c>
      <c r="G187" s="42"/>
      <c r="H187" s="42"/>
      <c r="I187" s="149"/>
      <c r="J187" s="42"/>
      <c r="K187" s="42"/>
      <c r="L187" s="46"/>
      <c r="M187" s="303"/>
      <c r="N187" s="304"/>
      <c r="O187" s="305"/>
      <c r="P187" s="305"/>
      <c r="Q187" s="305"/>
      <c r="R187" s="305"/>
      <c r="S187" s="305"/>
      <c r="T187" s="306"/>
      <c r="U187" s="40"/>
      <c r="V187" s="40"/>
      <c r="W187" s="40"/>
      <c r="X187" s="40"/>
      <c r="Y187" s="40"/>
      <c r="Z187" s="40"/>
      <c r="AA187" s="40"/>
      <c r="AB187" s="40"/>
      <c r="AC187" s="40"/>
      <c r="AD187" s="40"/>
      <c r="AE187" s="40"/>
      <c r="AT187" s="19" t="s">
        <v>204</v>
      </c>
      <c r="AU187" s="19" t="s">
        <v>84</v>
      </c>
    </row>
    <row r="188" spans="1:31" s="2" customFormat="1" ht="6.95" customHeight="1">
      <c r="A188" s="40"/>
      <c r="B188" s="61"/>
      <c r="C188" s="62"/>
      <c r="D188" s="62"/>
      <c r="E188" s="62"/>
      <c r="F188" s="62"/>
      <c r="G188" s="62"/>
      <c r="H188" s="62"/>
      <c r="I188" s="178"/>
      <c r="J188" s="62"/>
      <c r="K188" s="62"/>
      <c r="L188" s="46"/>
      <c r="M188" s="40"/>
      <c r="O188" s="40"/>
      <c r="P188" s="40"/>
      <c r="Q188" s="40"/>
      <c r="R188" s="40"/>
      <c r="S188" s="40"/>
      <c r="T188" s="40"/>
      <c r="U188" s="40"/>
      <c r="V188" s="40"/>
      <c r="W188" s="40"/>
      <c r="X188" s="40"/>
      <c r="Y188" s="40"/>
      <c r="Z188" s="40"/>
      <c r="AA188" s="40"/>
      <c r="AB188" s="40"/>
      <c r="AC188" s="40"/>
      <c r="AD188" s="40"/>
      <c r="AE188" s="40"/>
    </row>
  </sheetData>
  <sheetProtection password="CC35" sheet="1" objects="1" scenarios="1" formatColumns="0" formatRows="0" autoFilter="0"/>
  <autoFilter ref="C101:K187"/>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2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137</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2094</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2095</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2204</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ROUND(J102,2)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ROUND((SUM(BE102:BE207)),2)</f>
        <v>0</v>
      </c>
      <c r="G37" s="40"/>
      <c r="H37" s="40"/>
      <c r="I37" s="167">
        <v>0.21</v>
      </c>
      <c r="J37" s="166">
        <f>ROUND(((SUM(BE102:BE207))*I37),2)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ROUND((SUM(BF102:BF207)),2)</f>
        <v>0</v>
      </c>
      <c r="G38" s="40"/>
      <c r="H38" s="40"/>
      <c r="I38" s="167">
        <v>0.15</v>
      </c>
      <c r="J38" s="166">
        <f>ROUND(((SUM(BF102:BF207))*I38),2)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ROUND((SUM(BG102:BG207)),2)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ROUND((SUM(BH102:BH207)),2)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ROUND((SUM(BI102:BI207)),2)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2094</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2095</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ZTI 1.2 - Vnitřní plynovod</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J102</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J103</f>
        <v>0</v>
      </c>
      <c r="K68" s="189"/>
      <c r="L68" s="194"/>
      <c r="S68" s="9"/>
      <c r="T68" s="9"/>
      <c r="U68" s="9"/>
      <c r="V68" s="9"/>
      <c r="W68" s="9"/>
      <c r="X68" s="9"/>
      <c r="Y68" s="9"/>
      <c r="Z68" s="9"/>
      <c r="AA68" s="9"/>
      <c r="AB68" s="9"/>
      <c r="AC68" s="9"/>
      <c r="AD68" s="9"/>
      <c r="AE68" s="9"/>
    </row>
    <row r="69" spans="1:31" s="10" customFormat="1" ht="19.9" customHeight="1">
      <c r="A69" s="10"/>
      <c r="B69" s="195"/>
      <c r="C69" s="127"/>
      <c r="D69" s="196" t="s">
        <v>173</v>
      </c>
      <c r="E69" s="197"/>
      <c r="F69" s="197"/>
      <c r="G69" s="197"/>
      <c r="H69" s="197"/>
      <c r="I69" s="198"/>
      <c r="J69" s="199">
        <f>J104</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174</v>
      </c>
      <c r="E70" s="197"/>
      <c r="F70" s="197"/>
      <c r="G70" s="197"/>
      <c r="H70" s="197"/>
      <c r="I70" s="198"/>
      <c r="J70" s="199">
        <f>J110</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295</v>
      </c>
      <c r="E71" s="197"/>
      <c r="F71" s="197"/>
      <c r="G71" s="197"/>
      <c r="H71" s="197"/>
      <c r="I71" s="198"/>
      <c r="J71" s="199">
        <f>J122</f>
        <v>0</v>
      </c>
      <c r="K71" s="127"/>
      <c r="L71" s="200"/>
      <c r="S71" s="10"/>
      <c r="T71" s="10"/>
      <c r="U71" s="10"/>
      <c r="V71" s="10"/>
      <c r="W71" s="10"/>
      <c r="X71" s="10"/>
      <c r="Y71" s="10"/>
      <c r="Z71" s="10"/>
      <c r="AA71" s="10"/>
      <c r="AB71" s="10"/>
      <c r="AC71" s="10"/>
      <c r="AD71" s="10"/>
      <c r="AE71" s="10"/>
    </row>
    <row r="72" spans="1:31" s="9" customFormat="1" ht="24.95" customHeight="1">
      <c r="A72" s="9"/>
      <c r="B72" s="188"/>
      <c r="C72" s="189"/>
      <c r="D72" s="190" t="s">
        <v>175</v>
      </c>
      <c r="E72" s="191"/>
      <c r="F72" s="191"/>
      <c r="G72" s="191"/>
      <c r="H72" s="191"/>
      <c r="I72" s="192"/>
      <c r="J72" s="193">
        <f>J126</f>
        <v>0</v>
      </c>
      <c r="K72" s="189"/>
      <c r="L72" s="194"/>
      <c r="S72" s="9"/>
      <c r="T72" s="9"/>
      <c r="U72" s="9"/>
      <c r="V72" s="9"/>
      <c r="W72" s="9"/>
      <c r="X72" s="9"/>
      <c r="Y72" s="9"/>
      <c r="Z72" s="9"/>
      <c r="AA72" s="9"/>
      <c r="AB72" s="9"/>
      <c r="AC72" s="9"/>
      <c r="AD72" s="9"/>
      <c r="AE72" s="9"/>
    </row>
    <row r="73" spans="1:31" s="10" customFormat="1" ht="19.9" customHeight="1">
      <c r="A73" s="10"/>
      <c r="B73" s="195"/>
      <c r="C73" s="127"/>
      <c r="D73" s="196" t="s">
        <v>2098</v>
      </c>
      <c r="E73" s="197"/>
      <c r="F73" s="197"/>
      <c r="G73" s="197"/>
      <c r="H73" s="197"/>
      <c r="I73" s="198"/>
      <c r="J73" s="199">
        <f>J127</f>
        <v>0</v>
      </c>
      <c r="K73" s="127"/>
      <c r="L73" s="200"/>
      <c r="S73" s="10"/>
      <c r="T73" s="10"/>
      <c r="U73" s="10"/>
      <c r="V73" s="10"/>
      <c r="W73" s="10"/>
      <c r="X73" s="10"/>
      <c r="Y73" s="10"/>
      <c r="Z73" s="10"/>
      <c r="AA73" s="10"/>
      <c r="AB73" s="10"/>
      <c r="AC73" s="10"/>
      <c r="AD73" s="10"/>
      <c r="AE73" s="10"/>
    </row>
    <row r="74" spans="1:31" s="10" customFormat="1" ht="19.9" customHeight="1">
      <c r="A74" s="10"/>
      <c r="B74" s="195"/>
      <c r="C74" s="127"/>
      <c r="D74" s="196" t="s">
        <v>2205</v>
      </c>
      <c r="E74" s="197"/>
      <c r="F74" s="197"/>
      <c r="G74" s="197"/>
      <c r="H74" s="197"/>
      <c r="I74" s="198"/>
      <c r="J74" s="199">
        <f>J182</f>
        <v>0</v>
      </c>
      <c r="K74" s="127"/>
      <c r="L74" s="200"/>
      <c r="S74" s="10"/>
      <c r="T74" s="10"/>
      <c r="U74" s="10"/>
      <c r="V74" s="10"/>
      <c r="W74" s="10"/>
      <c r="X74" s="10"/>
      <c r="Y74" s="10"/>
      <c r="Z74" s="10"/>
      <c r="AA74" s="10"/>
      <c r="AB74" s="10"/>
      <c r="AC74" s="10"/>
      <c r="AD74" s="10"/>
      <c r="AE74" s="10"/>
    </row>
    <row r="75" spans="1:31" s="9" customFormat="1" ht="24.95" customHeight="1">
      <c r="A75" s="9"/>
      <c r="B75" s="188"/>
      <c r="C75" s="189"/>
      <c r="D75" s="190" t="s">
        <v>2099</v>
      </c>
      <c r="E75" s="191"/>
      <c r="F75" s="191"/>
      <c r="G75" s="191"/>
      <c r="H75" s="191"/>
      <c r="I75" s="192"/>
      <c r="J75" s="193">
        <f>J191</f>
        <v>0</v>
      </c>
      <c r="K75" s="189"/>
      <c r="L75" s="194"/>
      <c r="S75" s="9"/>
      <c r="T75" s="9"/>
      <c r="U75" s="9"/>
      <c r="V75" s="9"/>
      <c r="W75" s="9"/>
      <c r="X75" s="9"/>
      <c r="Y75" s="9"/>
      <c r="Z75" s="9"/>
      <c r="AA75" s="9"/>
      <c r="AB75" s="9"/>
      <c r="AC75" s="9"/>
      <c r="AD75" s="9"/>
      <c r="AE75" s="9"/>
    </row>
    <row r="76" spans="1:31" s="10" customFormat="1" ht="19.9" customHeight="1">
      <c r="A76" s="10"/>
      <c r="B76" s="195"/>
      <c r="C76" s="127"/>
      <c r="D76" s="196" t="s">
        <v>2100</v>
      </c>
      <c r="E76" s="197"/>
      <c r="F76" s="197"/>
      <c r="G76" s="197"/>
      <c r="H76" s="197"/>
      <c r="I76" s="198"/>
      <c r="J76" s="199">
        <f>J192</f>
        <v>0</v>
      </c>
      <c r="K76" s="127"/>
      <c r="L76" s="200"/>
      <c r="S76" s="10"/>
      <c r="T76" s="10"/>
      <c r="U76" s="10"/>
      <c r="V76" s="10"/>
      <c r="W76" s="10"/>
      <c r="X76" s="10"/>
      <c r="Y76" s="10"/>
      <c r="Z76" s="10"/>
      <c r="AA76" s="10"/>
      <c r="AB76" s="10"/>
      <c r="AC76" s="10"/>
      <c r="AD76" s="10"/>
      <c r="AE76" s="10"/>
    </row>
    <row r="77" spans="1:31" s="10" customFormat="1" ht="19.9" customHeight="1">
      <c r="A77" s="10"/>
      <c r="B77" s="195"/>
      <c r="C77" s="127"/>
      <c r="D77" s="196" t="s">
        <v>2101</v>
      </c>
      <c r="E77" s="197"/>
      <c r="F77" s="197"/>
      <c r="G77" s="197"/>
      <c r="H77" s="197"/>
      <c r="I77" s="198"/>
      <c r="J77" s="199">
        <f>J198</f>
        <v>0</v>
      </c>
      <c r="K77" s="127"/>
      <c r="L77" s="200"/>
      <c r="S77" s="10"/>
      <c r="T77" s="10"/>
      <c r="U77" s="10"/>
      <c r="V77" s="10"/>
      <c r="W77" s="10"/>
      <c r="X77" s="10"/>
      <c r="Y77" s="10"/>
      <c r="Z77" s="10"/>
      <c r="AA77" s="10"/>
      <c r="AB77" s="10"/>
      <c r="AC77" s="10"/>
      <c r="AD77" s="10"/>
      <c r="AE77" s="10"/>
    </row>
    <row r="78" spans="1:31" s="9" customFormat="1" ht="24.95" customHeight="1">
      <c r="A78" s="9"/>
      <c r="B78" s="188"/>
      <c r="C78" s="189"/>
      <c r="D78" s="190" t="s">
        <v>178</v>
      </c>
      <c r="E78" s="191"/>
      <c r="F78" s="191"/>
      <c r="G78" s="191"/>
      <c r="H78" s="191"/>
      <c r="I78" s="192"/>
      <c r="J78" s="193">
        <f>J205</f>
        <v>0</v>
      </c>
      <c r="K78" s="189"/>
      <c r="L78" s="194"/>
      <c r="S78" s="9"/>
      <c r="T78" s="9"/>
      <c r="U78" s="9"/>
      <c r="V78" s="9"/>
      <c r="W78" s="9"/>
      <c r="X78" s="9"/>
      <c r="Y78" s="9"/>
      <c r="Z78" s="9"/>
      <c r="AA78" s="9"/>
      <c r="AB78" s="9"/>
      <c r="AC78" s="9"/>
      <c r="AD78" s="9"/>
      <c r="AE78" s="9"/>
    </row>
    <row r="79" spans="1:31" s="2" customFormat="1" ht="21.8" customHeight="1">
      <c r="A79" s="40"/>
      <c r="B79" s="41"/>
      <c r="C79" s="42"/>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178"/>
      <c r="J80" s="62"/>
      <c r="K80" s="62"/>
      <c r="L80" s="150"/>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181"/>
      <c r="J84" s="64"/>
      <c r="K84" s="64"/>
      <c r="L84" s="150"/>
      <c r="S84" s="40"/>
      <c r="T84" s="40"/>
      <c r="U84" s="40"/>
      <c r="V84" s="40"/>
      <c r="W84" s="40"/>
      <c r="X84" s="40"/>
      <c r="Y84" s="40"/>
      <c r="Z84" s="40"/>
      <c r="AA84" s="40"/>
      <c r="AB84" s="40"/>
      <c r="AC84" s="40"/>
      <c r="AD84" s="40"/>
      <c r="AE84" s="40"/>
    </row>
    <row r="85" spans="1:31" s="2" customFormat="1" ht="24.95" customHeight="1">
      <c r="A85" s="40"/>
      <c r="B85" s="41"/>
      <c r="C85" s="25" t="s">
        <v>179</v>
      </c>
      <c r="D85" s="42"/>
      <c r="E85" s="42"/>
      <c r="F85" s="42"/>
      <c r="G85" s="42"/>
      <c r="H85" s="42"/>
      <c r="I85" s="149"/>
      <c r="J85" s="42"/>
      <c r="K85" s="42"/>
      <c r="L85" s="15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149"/>
      <c r="J87" s="42"/>
      <c r="K87" s="42"/>
      <c r="L87" s="150"/>
      <c r="S87" s="40"/>
      <c r="T87" s="40"/>
      <c r="U87" s="40"/>
      <c r="V87" s="40"/>
      <c r="W87" s="40"/>
      <c r="X87" s="40"/>
      <c r="Y87" s="40"/>
      <c r="Z87" s="40"/>
      <c r="AA87" s="40"/>
      <c r="AB87" s="40"/>
      <c r="AC87" s="40"/>
      <c r="AD87" s="40"/>
      <c r="AE87" s="40"/>
    </row>
    <row r="88" spans="1:31" s="2" customFormat="1" ht="16.5" customHeight="1">
      <c r="A88" s="40"/>
      <c r="B88" s="41"/>
      <c r="C88" s="42"/>
      <c r="D88" s="42"/>
      <c r="E88" s="182" t="str">
        <f>E7</f>
        <v>Rekonstrukce hasičské zbrojnice a přístavba garáží, Kynšperk nad Ohří</v>
      </c>
      <c r="F88" s="34"/>
      <c r="G88" s="34"/>
      <c r="H88" s="34"/>
      <c r="I88" s="149"/>
      <c r="J88" s="42"/>
      <c r="K88" s="42"/>
      <c r="L88" s="150"/>
      <c r="S88" s="40"/>
      <c r="T88" s="40"/>
      <c r="U88" s="40"/>
      <c r="V88" s="40"/>
      <c r="W88" s="40"/>
      <c r="X88" s="40"/>
      <c r="Y88" s="40"/>
      <c r="Z88" s="40"/>
      <c r="AA88" s="40"/>
      <c r="AB88" s="40"/>
      <c r="AC88" s="40"/>
      <c r="AD88" s="40"/>
      <c r="AE88" s="40"/>
    </row>
    <row r="89" spans="2:12" s="1" customFormat="1" ht="12" customHeight="1">
      <c r="B89" s="23"/>
      <c r="C89" s="34" t="s">
        <v>166</v>
      </c>
      <c r="D89" s="24"/>
      <c r="E89" s="24"/>
      <c r="F89" s="24"/>
      <c r="G89" s="24"/>
      <c r="H89" s="24"/>
      <c r="I89" s="141"/>
      <c r="J89" s="24"/>
      <c r="K89" s="24"/>
      <c r="L89" s="22"/>
    </row>
    <row r="90" spans="2:12" s="1" customFormat="1" ht="16.5" customHeight="1">
      <c r="B90" s="23"/>
      <c r="C90" s="24"/>
      <c r="D90" s="24"/>
      <c r="E90" s="182" t="s">
        <v>2094</v>
      </c>
      <c r="F90" s="24"/>
      <c r="G90" s="24"/>
      <c r="H90" s="24"/>
      <c r="I90" s="141"/>
      <c r="J90" s="24"/>
      <c r="K90" s="24"/>
      <c r="L90" s="22"/>
    </row>
    <row r="91" spans="2:12" s="1" customFormat="1" ht="12" customHeight="1">
      <c r="B91" s="23"/>
      <c r="C91" s="34" t="s">
        <v>1244</v>
      </c>
      <c r="D91" s="24"/>
      <c r="E91" s="24"/>
      <c r="F91" s="24"/>
      <c r="G91" s="24"/>
      <c r="H91" s="24"/>
      <c r="I91" s="141"/>
      <c r="J91" s="24"/>
      <c r="K91" s="24"/>
      <c r="L91" s="22"/>
    </row>
    <row r="92" spans="1:31" s="2" customFormat="1" ht="16.5" customHeight="1">
      <c r="A92" s="40"/>
      <c r="B92" s="41"/>
      <c r="C92" s="42"/>
      <c r="D92" s="42"/>
      <c r="E92" s="307" t="s">
        <v>2095</v>
      </c>
      <c r="F92" s="42"/>
      <c r="G92" s="42"/>
      <c r="H92" s="42"/>
      <c r="I92" s="149"/>
      <c r="J92" s="42"/>
      <c r="K92" s="42"/>
      <c r="L92" s="150"/>
      <c r="S92" s="40"/>
      <c r="T92" s="40"/>
      <c r="U92" s="40"/>
      <c r="V92" s="40"/>
      <c r="W92" s="40"/>
      <c r="X92" s="40"/>
      <c r="Y92" s="40"/>
      <c r="Z92" s="40"/>
      <c r="AA92" s="40"/>
      <c r="AB92" s="40"/>
      <c r="AC92" s="40"/>
      <c r="AD92" s="40"/>
      <c r="AE92" s="40"/>
    </row>
    <row r="93" spans="1:31" s="2" customFormat="1" ht="12" customHeight="1">
      <c r="A93" s="40"/>
      <c r="B93" s="41"/>
      <c r="C93" s="34" t="s">
        <v>1473</v>
      </c>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6.5" customHeight="1">
      <c r="A94" s="40"/>
      <c r="B94" s="41"/>
      <c r="C94" s="42"/>
      <c r="D94" s="42"/>
      <c r="E94" s="71" t="str">
        <f>E13</f>
        <v>ZTI 1.2 - Vnitřní plynovod</v>
      </c>
      <c r="F94" s="42"/>
      <c r="G94" s="42"/>
      <c r="H94" s="42"/>
      <c r="I94" s="149"/>
      <c r="J94" s="42"/>
      <c r="K94" s="42"/>
      <c r="L94" s="150"/>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149"/>
      <c r="J95" s="42"/>
      <c r="K95" s="42"/>
      <c r="L95" s="150"/>
      <c r="S95" s="40"/>
      <c r="T95" s="40"/>
      <c r="U95" s="40"/>
      <c r="V95" s="40"/>
      <c r="W95" s="40"/>
      <c r="X95" s="40"/>
      <c r="Y95" s="40"/>
      <c r="Z95" s="40"/>
      <c r="AA95" s="40"/>
      <c r="AB95" s="40"/>
      <c r="AC95" s="40"/>
      <c r="AD95" s="40"/>
      <c r="AE95" s="40"/>
    </row>
    <row r="96" spans="1:31" s="2" customFormat="1" ht="12" customHeight="1">
      <c r="A96" s="40"/>
      <c r="B96" s="41"/>
      <c r="C96" s="34" t="s">
        <v>22</v>
      </c>
      <c r="D96" s="42"/>
      <c r="E96" s="42"/>
      <c r="F96" s="29" t="str">
        <f>F16</f>
        <v>Kynšperk nad Ohří</v>
      </c>
      <c r="G96" s="42"/>
      <c r="H96" s="42"/>
      <c r="I96" s="152" t="s">
        <v>24</v>
      </c>
      <c r="J96" s="74" t="str">
        <f>IF(J16="","",J16)</f>
        <v>23. 1. 2020</v>
      </c>
      <c r="K96" s="42"/>
      <c r="L96" s="150"/>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149"/>
      <c r="J97" s="42"/>
      <c r="K97" s="42"/>
      <c r="L97" s="150"/>
      <c r="S97" s="40"/>
      <c r="T97" s="40"/>
      <c r="U97" s="40"/>
      <c r="V97" s="40"/>
      <c r="W97" s="40"/>
      <c r="X97" s="40"/>
      <c r="Y97" s="40"/>
      <c r="Z97" s="40"/>
      <c r="AA97" s="40"/>
      <c r="AB97" s="40"/>
      <c r="AC97" s="40"/>
      <c r="AD97" s="40"/>
      <c r="AE97" s="40"/>
    </row>
    <row r="98" spans="1:31" s="2" customFormat="1" ht="15.15" customHeight="1">
      <c r="A98" s="40"/>
      <c r="B98" s="41"/>
      <c r="C98" s="34" t="s">
        <v>26</v>
      </c>
      <c r="D98" s="42"/>
      <c r="E98" s="42"/>
      <c r="F98" s="29" t="str">
        <f>E19</f>
        <v>Město Kynšperk nad Ohří</v>
      </c>
      <c r="G98" s="42"/>
      <c r="H98" s="42"/>
      <c r="I98" s="152" t="s">
        <v>34</v>
      </c>
      <c r="J98" s="38" t="str">
        <f>E25</f>
        <v>BEPRO, Jiří Bednář</v>
      </c>
      <c r="K98" s="42"/>
      <c r="L98" s="150"/>
      <c r="S98" s="40"/>
      <c r="T98" s="40"/>
      <c r="U98" s="40"/>
      <c r="V98" s="40"/>
      <c r="W98" s="40"/>
      <c r="X98" s="40"/>
      <c r="Y98" s="40"/>
      <c r="Z98" s="40"/>
      <c r="AA98" s="40"/>
      <c r="AB98" s="40"/>
      <c r="AC98" s="40"/>
      <c r="AD98" s="40"/>
      <c r="AE98" s="40"/>
    </row>
    <row r="99" spans="1:31" s="2" customFormat="1" ht="15.15" customHeight="1">
      <c r="A99" s="40"/>
      <c r="B99" s="41"/>
      <c r="C99" s="34" t="s">
        <v>32</v>
      </c>
      <c r="D99" s="42"/>
      <c r="E99" s="42"/>
      <c r="F99" s="29" t="str">
        <f>IF(E22="","",E22)</f>
        <v>Vyplň údaj</v>
      </c>
      <c r="G99" s="42"/>
      <c r="H99" s="42"/>
      <c r="I99" s="152" t="s">
        <v>39</v>
      </c>
      <c r="J99" s="38" t="str">
        <f>E28</f>
        <v>BEPRO, Jiří Bednář</v>
      </c>
      <c r="K99" s="42"/>
      <c r="L99" s="150"/>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149"/>
      <c r="J100" s="42"/>
      <c r="K100" s="42"/>
      <c r="L100" s="150"/>
      <c r="S100" s="40"/>
      <c r="T100" s="40"/>
      <c r="U100" s="40"/>
      <c r="V100" s="40"/>
      <c r="W100" s="40"/>
      <c r="X100" s="40"/>
      <c r="Y100" s="40"/>
      <c r="Z100" s="40"/>
      <c r="AA100" s="40"/>
      <c r="AB100" s="40"/>
      <c r="AC100" s="40"/>
      <c r="AD100" s="40"/>
      <c r="AE100" s="40"/>
    </row>
    <row r="101" spans="1:31" s="11" customFormat="1" ht="29.25" customHeight="1">
      <c r="A101" s="201"/>
      <c r="B101" s="202"/>
      <c r="C101" s="203" t="s">
        <v>180</v>
      </c>
      <c r="D101" s="204" t="s">
        <v>61</v>
      </c>
      <c r="E101" s="204" t="s">
        <v>57</v>
      </c>
      <c r="F101" s="204" t="s">
        <v>58</v>
      </c>
      <c r="G101" s="204" t="s">
        <v>181</v>
      </c>
      <c r="H101" s="204" t="s">
        <v>182</v>
      </c>
      <c r="I101" s="205" t="s">
        <v>183</v>
      </c>
      <c r="J101" s="204" t="s">
        <v>170</v>
      </c>
      <c r="K101" s="206" t="s">
        <v>184</v>
      </c>
      <c r="L101" s="207"/>
      <c r="M101" s="94" t="s">
        <v>21</v>
      </c>
      <c r="N101" s="95" t="s">
        <v>46</v>
      </c>
      <c r="O101" s="95" t="s">
        <v>185</v>
      </c>
      <c r="P101" s="95" t="s">
        <v>186</v>
      </c>
      <c r="Q101" s="95" t="s">
        <v>187</v>
      </c>
      <c r="R101" s="95" t="s">
        <v>188</v>
      </c>
      <c r="S101" s="95" t="s">
        <v>189</v>
      </c>
      <c r="T101" s="96" t="s">
        <v>190</v>
      </c>
      <c r="U101" s="201"/>
      <c r="V101" s="201"/>
      <c r="W101" s="201"/>
      <c r="X101" s="201"/>
      <c r="Y101" s="201"/>
      <c r="Z101" s="201"/>
      <c r="AA101" s="201"/>
      <c r="AB101" s="201"/>
      <c r="AC101" s="201"/>
      <c r="AD101" s="201"/>
      <c r="AE101" s="201"/>
    </row>
    <row r="102" spans="1:63" s="2" customFormat="1" ht="22.8" customHeight="1">
      <c r="A102" s="40"/>
      <c r="B102" s="41"/>
      <c r="C102" s="101" t="s">
        <v>191</v>
      </c>
      <c r="D102" s="42"/>
      <c r="E102" s="42"/>
      <c r="F102" s="42"/>
      <c r="G102" s="42"/>
      <c r="H102" s="42"/>
      <c r="I102" s="149"/>
      <c r="J102" s="208">
        <f>BK102</f>
        <v>0</v>
      </c>
      <c r="K102" s="42"/>
      <c r="L102" s="46"/>
      <c r="M102" s="97"/>
      <c r="N102" s="209"/>
      <c r="O102" s="98"/>
      <c r="P102" s="210">
        <f>P103+P126+P191+P205</f>
        <v>0</v>
      </c>
      <c r="Q102" s="98"/>
      <c r="R102" s="210">
        <f>R103+R126+R191+R205</f>
        <v>0.05439255</v>
      </c>
      <c r="S102" s="98"/>
      <c r="T102" s="211">
        <f>T103+T126+T191+T205</f>
        <v>0.011474999999999999</v>
      </c>
      <c r="U102" s="40"/>
      <c r="V102" s="40"/>
      <c r="W102" s="40"/>
      <c r="X102" s="40"/>
      <c r="Y102" s="40"/>
      <c r="Z102" s="40"/>
      <c r="AA102" s="40"/>
      <c r="AB102" s="40"/>
      <c r="AC102" s="40"/>
      <c r="AD102" s="40"/>
      <c r="AE102" s="40"/>
      <c r="AT102" s="19" t="s">
        <v>75</v>
      </c>
      <c r="AU102" s="19" t="s">
        <v>171</v>
      </c>
      <c r="BK102" s="212">
        <f>BK103+BK126+BK191+BK205</f>
        <v>0</v>
      </c>
    </row>
    <row r="103" spans="1:63" s="12" customFormat="1" ht="25.9" customHeight="1">
      <c r="A103" s="12"/>
      <c r="B103" s="213"/>
      <c r="C103" s="214"/>
      <c r="D103" s="215" t="s">
        <v>75</v>
      </c>
      <c r="E103" s="216" t="s">
        <v>192</v>
      </c>
      <c r="F103" s="216" t="s">
        <v>193</v>
      </c>
      <c r="G103" s="214"/>
      <c r="H103" s="214"/>
      <c r="I103" s="217"/>
      <c r="J103" s="218">
        <f>BK103</f>
        <v>0</v>
      </c>
      <c r="K103" s="214"/>
      <c r="L103" s="219"/>
      <c r="M103" s="220"/>
      <c r="N103" s="221"/>
      <c r="O103" s="221"/>
      <c r="P103" s="222">
        <f>P104+P110+P122</f>
        <v>0</v>
      </c>
      <c r="Q103" s="221"/>
      <c r="R103" s="222">
        <f>R104+R110+R122</f>
        <v>0.00107865</v>
      </c>
      <c r="S103" s="221"/>
      <c r="T103" s="223">
        <f>T104+T110+T122</f>
        <v>0.011474999999999999</v>
      </c>
      <c r="U103" s="12"/>
      <c r="V103" s="12"/>
      <c r="W103" s="12"/>
      <c r="X103" s="12"/>
      <c r="Y103" s="12"/>
      <c r="Z103" s="12"/>
      <c r="AA103" s="12"/>
      <c r="AB103" s="12"/>
      <c r="AC103" s="12"/>
      <c r="AD103" s="12"/>
      <c r="AE103" s="12"/>
      <c r="AR103" s="224" t="s">
        <v>84</v>
      </c>
      <c r="AT103" s="225" t="s">
        <v>75</v>
      </c>
      <c r="AU103" s="225" t="s">
        <v>76</v>
      </c>
      <c r="AY103" s="224" t="s">
        <v>194</v>
      </c>
      <c r="BK103" s="226">
        <f>BK104+BK110+BK122</f>
        <v>0</v>
      </c>
    </row>
    <row r="104" spans="1:63" s="12" customFormat="1" ht="22.8" customHeight="1">
      <c r="A104" s="12"/>
      <c r="B104" s="213"/>
      <c r="C104" s="214"/>
      <c r="D104" s="215" t="s">
        <v>75</v>
      </c>
      <c r="E104" s="227" t="s">
        <v>195</v>
      </c>
      <c r="F104" s="227" t="s">
        <v>196</v>
      </c>
      <c r="G104" s="214"/>
      <c r="H104" s="214"/>
      <c r="I104" s="217"/>
      <c r="J104" s="228">
        <f>BK104</f>
        <v>0</v>
      </c>
      <c r="K104" s="214"/>
      <c r="L104" s="219"/>
      <c r="M104" s="220"/>
      <c r="N104" s="221"/>
      <c r="O104" s="221"/>
      <c r="P104" s="222">
        <f>SUM(P105:P109)</f>
        <v>0</v>
      </c>
      <c r="Q104" s="221"/>
      <c r="R104" s="222">
        <f>SUM(R105:R109)</f>
        <v>0.00107865</v>
      </c>
      <c r="S104" s="221"/>
      <c r="T104" s="223">
        <f>SUM(T105:T109)</f>
        <v>0.011474999999999999</v>
      </c>
      <c r="U104" s="12"/>
      <c r="V104" s="12"/>
      <c r="W104" s="12"/>
      <c r="X104" s="12"/>
      <c r="Y104" s="12"/>
      <c r="Z104" s="12"/>
      <c r="AA104" s="12"/>
      <c r="AB104" s="12"/>
      <c r="AC104" s="12"/>
      <c r="AD104" s="12"/>
      <c r="AE104" s="12"/>
      <c r="AR104" s="224" t="s">
        <v>84</v>
      </c>
      <c r="AT104" s="225" t="s">
        <v>75</v>
      </c>
      <c r="AU104" s="225" t="s">
        <v>84</v>
      </c>
      <c r="AY104" s="224" t="s">
        <v>194</v>
      </c>
      <c r="BK104" s="226">
        <f>SUM(BK105:BK109)</f>
        <v>0</v>
      </c>
    </row>
    <row r="105" spans="1:65" s="2" customFormat="1" ht="16.5" customHeight="1">
      <c r="A105" s="40"/>
      <c r="B105" s="41"/>
      <c r="C105" s="229" t="s">
        <v>84</v>
      </c>
      <c r="D105" s="229" t="s">
        <v>197</v>
      </c>
      <c r="E105" s="230" t="s">
        <v>2206</v>
      </c>
      <c r="F105" s="231" t="s">
        <v>2207</v>
      </c>
      <c r="G105" s="232" t="s">
        <v>481</v>
      </c>
      <c r="H105" s="233">
        <v>2.295</v>
      </c>
      <c r="I105" s="234"/>
      <c r="J105" s="235">
        <f>ROUND(I105*H105,2)</f>
        <v>0</v>
      </c>
      <c r="K105" s="231" t="s">
        <v>201</v>
      </c>
      <c r="L105" s="46"/>
      <c r="M105" s="236" t="s">
        <v>21</v>
      </c>
      <c r="N105" s="237" t="s">
        <v>47</v>
      </c>
      <c r="O105" s="86"/>
      <c r="P105" s="238">
        <f>O105*H105</f>
        <v>0</v>
      </c>
      <c r="Q105" s="238">
        <v>0.00047</v>
      </c>
      <c r="R105" s="238">
        <f>Q105*H105</f>
        <v>0.00107865</v>
      </c>
      <c r="S105" s="238">
        <v>0.005</v>
      </c>
      <c r="T105" s="239">
        <f>S105*H105</f>
        <v>0.011474999999999999</v>
      </c>
      <c r="U105" s="40"/>
      <c r="V105" s="40"/>
      <c r="W105" s="40"/>
      <c r="X105" s="40"/>
      <c r="Y105" s="40"/>
      <c r="Z105" s="40"/>
      <c r="AA105" s="40"/>
      <c r="AB105" s="40"/>
      <c r="AC105" s="40"/>
      <c r="AD105" s="40"/>
      <c r="AE105" s="40"/>
      <c r="AR105" s="240" t="s">
        <v>202</v>
      </c>
      <c r="AT105" s="240" t="s">
        <v>197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202</v>
      </c>
      <c r="BM105" s="240" t="s">
        <v>2208</v>
      </c>
    </row>
    <row r="106" spans="1:47" s="2" customFormat="1" ht="12">
      <c r="A106" s="40"/>
      <c r="B106" s="41"/>
      <c r="C106" s="42"/>
      <c r="D106" s="242" t="s">
        <v>204</v>
      </c>
      <c r="E106" s="42"/>
      <c r="F106" s="243" t="s">
        <v>2209</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47" s="2" customFormat="1" ht="12">
      <c r="A107" s="40"/>
      <c r="B107" s="41"/>
      <c r="C107" s="42"/>
      <c r="D107" s="242" t="s">
        <v>206</v>
      </c>
      <c r="E107" s="42"/>
      <c r="F107" s="246" t="s">
        <v>2210</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206</v>
      </c>
      <c r="AU107" s="19" t="s">
        <v>86</v>
      </c>
    </row>
    <row r="108" spans="1:51" s="13" customFormat="1" ht="12">
      <c r="A108" s="13"/>
      <c r="B108" s="247"/>
      <c r="C108" s="248"/>
      <c r="D108" s="242" t="s">
        <v>208</v>
      </c>
      <c r="E108" s="249" t="s">
        <v>21</v>
      </c>
      <c r="F108" s="250" t="s">
        <v>2211</v>
      </c>
      <c r="G108" s="248"/>
      <c r="H108" s="251">
        <v>2.295</v>
      </c>
      <c r="I108" s="252"/>
      <c r="J108" s="248"/>
      <c r="K108" s="248"/>
      <c r="L108" s="253"/>
      <c r="M108" s="254"/>
      <c r="N108" s="255"/>
      <c r="O108" s="255"/>
      <c r="P108" s="255"/>
      <c r="Q108" s="255"/>
      <c r="R108" s="255"/>
      <c r="S108" s="255"/>
      <c r="T108" s="256"/>
      <c r="U108" s="13"/>
      <c r="V108" s="13"/>
      <c r="W108" s="13"/>
      <c r="X108" s="13"/>
      <c r="Y108" s="13"/>
      <c r="Z108" s="13"/>
      <c r="AA108" s="13"/>
      <c r="AB108" s="13"/>
      <c r="AC108" s="13"/>
      <c r="AD108" s="13"/>
      <c r="AE108" s="13"/>
      <c r="AT108" s="257" t="s">
        <v>208</v>
      </c>
      <c r="AU108" s="257" t="s">
        <v>86</v>
      </c>
      <c r="AV108" s="13" t="s">
        <v>86</v>
      </c>
      <c r="AW108" s="13" t="s">
        <v>38</v>
      </c>
      <c r="AX108" s="13" t="s">
        <v>76</v>
      </c>
      <c r="AY108" s="257" t="s">
        <v>194</v>
      </c>
    </row>
    <row r="109" spans="1:51" s="14" customFormat="1" ht="12">
      <c r="A109" s="14"/>
      <c r="B109" s="258"/>
      <c r="C109" s="259"/>
      <c r="D109" s="242" t="s">
        <v>208</v>
      </c>
      <c r="E109" s="260" t="s">
        <v>21</v>
      </c>
      <c r="F109" s="261" t="s">
        <v>210</v>
      </c>
      <c r="G109" s="259"/>
      <c r="H109" s="262">
        <v>2.295</v>
      </c>
      <c r="I109" s="263"/>
      <c r="J109" s="259"/>
      <c r="K109" s="259"/>
      <c r="L109" s="264"/>
      <c r="M109" s="265"/>
      <c r="N109" s="266"/>
      <c r="O109" s="266"/>
      <c r="P109" s="266"/>
      <c r="Q109" s="266"/>
      <c r="R109" s="266"/>
      <c r="S109" s="266"/>
      <c r="T109" s="267"/>
      <c r="U109" s="14"/>
      <c r="V109" s="14"/>
      <c r="W109" s="14"/>
      <c r="X109" s="14"/>
      <c r="Y109" s="14"/>
      <c r="Z109" s="14"/>
      <c r="AA109" s="14"/>
      <c r="AB109" s="14"/>
      <c r="AC109" s="14"/>
      <c r="AD109" s="14"/>
      <c r="AE109" s="14"/>
      <c r="AT109" s="268" t="s">
        <v>208</v>
      </c>
      <c r="AU109" s="268" t="s">
        <v>86</v>
      </c>
      <c r="AV109" s="14" t="s">
        <v>202</v>
      </c>
      <c r="AW109" s="14" t="s">
        <v>38</v>
      </c>
      <c r="AX109" s="14" t="s">
        <v>84</v>
      </c>
      <c r="AY109" s="268" t="s">
        <v>194</v>
      </c>
    </row>
    <row r="110" spans="1:63" s="12" customFormat="1" ht="22.8" customHeight="1">
      <c r="A110" s="12"/>
      <c r="B110" s="213"/>
      <c r="C110" s="214"/>
      <c r="D110" s="215" t="s">
        <v>75</v>
      </c>
      <c r="E110" s="227" t="s">
        <v>211</v>
      </c>
      <c r="F110" s="227" t="s">
        <v>212</v>
      </c>
      <c r="G110" s="214"/>
      <c r="H110" s="214"/>
      <c r="I110" s="217"/>
      <c r="J110" s="228">
        <f>BK110</f>
        <v>0</v>
      </c>
      <c r="K110" s="214"/>
      <c r="L110" s="219"/>
      <c r="M110" s="220"/>
      <c r="N110" s="221"/>
      <c r="O110" s="221"/>
      <c r="P110" s="222">
        <f>SUM(P111:P121)</f>
        <v>0</v>
      </c>
      <c r="Q110" s="221"/>
      <c r="R110" s="222">
        <f>SUM(R111:R121)</f>
        <v>0</v>
      </c>
      <c r="S110" s="221"/>
      <c r="T110" s="223">
        <f>SUM(T111:T121)</f>
        <v>0</v>
      </c>
      <c r="U110" s="12"/>
      <c r="V110" s="12"/>
      <c r="W110" s="12"/>
      <c r="X110" s="12"/>
      <c r="Y110" s="12"/>
      <c r="Z110" s="12"/>
      <c r="AA110" s="12"/>
      <c r="AB110" s="12"/>
      <c r="AC110" s="12"/>
      <c r="AD110" s="12"/>
      <c r="AE110" s="12"/>
      <c r="AR110" s="224" t="s">
        <v>84</v>
      </c>
      <c r="AT110" s="225" t="s">
        <v>75</v>
      </c>
      <c r="AU110" s="225" t="s">
        <v>84</v>
      </c>
      <c r="AY110" s="224" t="s">
        <v>194</v>
      </c>
      <c r="BK110" s="226">
        <f>SUM(BK111:BK121)</f>
        <v>0</v>
      </c>
    </row>
    <row r="111" spans="1:65" s="2" customFormat="1" ht="16.5" customHeight="1">
      <c r="A111" s="40"/>
      <c r="B111" s="41"/>
      <c r="C111" s="229" t="s">
        <v>86</v>
      </c>
      <c r="D111" s="229" t="s">
        <v>197</v>
      </c>
      <c r="E111" s="230" t="s">
        <v>1760</v>
      </c>
      <c r="F111" s="231" t="s">
        <v>1761</v>
      </c>
      <c r="G111" s="232" t="s">
        <v>215</v>
      </c>
      <c r="H111" s="233">
        <v>0.011</v>
      </c>
      <c r="I111" s="234"/>
      <c r="J111" s="235">
        <f>ROUND(I111*H111,2)</f>
        <v>0</v>
      </c>
      <c r="K111" s="231" t="s">
        <v>201</v>
      </c>
      <c r="L111" s="46"/>
      <c r="M111" s="236" t="s">
        <v>21</v>
      </c>
      <c r="N111" s="237" t="s">
        <v>47</v>
      </c>
      <c r="O111" s="86"/>
      <c r="P111" s="238">
        <f>O111*H111</f>
        <v>0</v>
      </c>
      <c r="Q111" s="238">
        <v>0</v>
      </c>
      <c r="R111" s="238">
        <f>Q111*H111</f>
        <v>0</v>
      </c>
      <c r="S111" s="238">
        <v>0</v>
      </c>
      <c r="T111" s="239">
        <f>S111*H111</f>
        <v>0</v>
      </c>
      <c r="U111" s="40"/>
      <c r="V111" s="40"/>
      <c r="W111" s="40"/>
      <c r="X111" s="40"/>
      <c r="Y111" s="40"/>
      <c r="Z111" s="40"/>
      <c r="AA111" s="40"/>
      <c r="AB111" s="40"/>
      <c r="AC111" s="40"/>
      <c r="AD111" s="40"/>
      <c r="AE111" s="40"/>
      <c r="AR111" s="240" t="s">
        <v>202</v>
      </c>
      <c r="AT111" s="240" t="s">
        <v>197</v>
      </c>
      <c r="AU111" s="240" t="s">
        <v>86</v>
      </c>
      <c r="AY111" s="19" t="s">
        <v>194</v>
      </c>
      <c r="BE111" s="241">
        <f>IF(N111="základní",J111,0)</f>
        <v>0</v>
      </c>
      <c r="BF111" s="241">
        <f>IF(N111="snížená",J111,0)</f>
        <v>0</v>
      </c>
      <c r="BG111" s="241">
        <f>IF(N111="zákl. přenesená",J111,0)</f>
        <v>0</v>
      </c>
      <c r="BH111" s="241">
        <f>IF(N111="sníž. přenesená",J111,0)</f>
        <v>0</v>
      </c>
      <c r="BI111" s="241">
        <f>IF(N111="nulová",J111,0)</f>
        <v>0</v>
      </c>
      <c r="BJ111" s="19" t="s">
        <v>84</v>
      </c>
      <c r="BK111" s="241">
        <f>ROUND(I111*H111,2)</f>
        <v>0</v>
      </c>
      <c r="BL111" s="19" t="s">
        <v>202</v>
      </c>
      <c r="BM111" s="240" t="s">
        <v>2212</v>
      </c>
    </row>
    <row r="112" spans="1:47" s="2" customFormat="1" ht="12">
      <c r="A112" s="40"/>
      <c r="B112" s="41"/>
      <c r="C112" s="42"/>
      <c r="D112" s="242" t="s">
        <v>204</v>
      </c>
      <c r="E112" s="42"/>
      <c r="F112" s="243" t="s">
        <v>1763</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204</v>
      </c>
      <c r="AU112" s="19" t="s">
        <v>86</v>
      </c>
    </row>
    <row r="113" spans="1:47" s="2" customFormat="1" ht="12">
      <c r="A113" s="40"/>
      <c r="B113" s="41"/>
      <c r="C113" s="42"/>
      <c r="D113" s="242" t="s">
        <v>206</v>
      </c>
      <c r="E113" s="42"/>
      <c r="F113" s="246" t="s">
        <v>1764</v>
      </c>
      <c r="G113" s="42"/>
      <c r="H113" s="42"/>
      <c r="I113" s="149"/>
      <c r="J113" s="42"/>
      <c r="K113" s="42"/>
      <c r="L113" s="46"/>
      <c r="M113" s="244"/>
      <c r="N113" s="245"/>
      <c r="O113" s="86"/>
      <c r="P113" s="86"/>
      <c r="Q113" s="86"/>
      <c r="R113" s="86"/>
      <c r="S113" s="86"/>
      <c r="T113" s="87"/>
      <c r="U113" s="40"/>
      <c r="V113" s="40"/>
      <c r="W113" s="40"/>
      <c r="X113" s="40"/>
      <c r="Y113" s="40"/>
      <c r="Z113" s="40"/>
      <c r="AA113" s="40"/>
      <c r="AB113" s="40"/>
      <c r="AC113" s="40"/>
      <c r="AD113" s="40"/>
      <c r="AE113" s="40"/>
      <c r="AT113" s="19" t="s">
        <v>206</v>
      </c>
      <c r="AU113" s="19" t="s">
        <v>86</v>
      </c>
    </row>
    <row r="114" spans="1:65" s="2" customFormat="1" ht="16.5" customHeight="1">
      <c r="A114" s="40"/>
      <c r="B114" s="41"/>
      <c r="C114" s="229" t="s">
        <v>97</v>
      </c>
      <c r="D114" s="229" t="s">
        <v>197</v>
      </c>
      <c r="E114" s="230" t="s">
        <v>1765</v>
      </c>
      <c r="F114" s="231" t="s">
        <v>1766</v>
      </c>
      <c r="G114" s="232" t="s">
        <v>215</v>
      </c>
      <c r="H114" s="233">
        <v>0.11</v>
      </c>
      <c r="I114" s="234"/>
      <c r="J114" s="235">
        <f>ROUND(I114*H114,2)</f>
        <v>0</v>
      </c>
      <c r="K114" s="231" t="s">
        <v>201</v>
      </c>
      <c r="L114" s="46"/>
      <c r="M114" s="236" t="s">
        <v>21</v>
      </c>
      <c r="N114" s="237" t="s">
        <v>47</v>
      </c>
      <c r="O114" s="86"/>
      <c r="P114" s="238">
        <f>O114*H114</f>
        <v>0</v>
      </c>
      <c r="Q114" s="238">
        <v>0</v>
      </c>
      <c r="R114" s="238">
        <f>Q114*H114</f>
        <v>0</v>
      </c>
      <c r="S114" s="238">
        <v>0</v>
      </c>
      <c r="T114" s="239">
        <f>S114*H114</f>
        <v>0</v>
      </c>
      <c r="U114" s="40"/>
      <c r="V114" s="40"/>
      <c r="W114" s="40"/>
      <c r="X114" s="40"/>
      <c r="Y114" s="40"/>
      <c r="Z114" s="40"/>
      <c r="AA114" s="40"/>
      <c r="AB114" s="40"/>
      <c r="AC114" s="40"/>
      <c r="AD114" s="40"/>
      <c r="AE114" s="40"/>
      <c r="AR114" s="240" t="s">
        <v>202</v>
      </c>
      <c r="AT114" s="240" t="s">
        <v>197</v>
      </c>
      <c r="AU114" s="240" t="s">
        <v>86</v>
      </c>
      <c r="AY114" s="19" t="s">
        <v>194</v>
      </c>
      <c r="BE114" s="241">
        <f>IF(N114="základní",J114,0)</f>
        <v>0</v>
      </c>
      <c r="BF114" s="241">
        <f>IF(N114="snížená",J114,0)</f>
        <v>0</v>
      </c>
      <c r="BG114" s="241">
        <f>IF(N114="zákl. přenesená",J114,0)</f>
        <v>0</v>
      </c>
      <c r="BH114" s="241">
        <f>IF(N114="sníž. přenesená",J114,0)</f>
        <v>0</v>
      </c>
      <c r="BI114" s="241">
        <f>IF(N114="nulová",J114,0)</f>
        <v>0</v>
      </c>
      <c r="BJ114" s="19" t="s">
        <v>84</v>
      </c>
      <c r="BK114" s="241">
        <f>ROUND(I114*H114,2)</f>
        <v>0</v>
      </c>
      <c r="BL114" s="19" t="s">
        <v>202</v>
      </c>
      <c r="BM114" s="240" t="s">
        <v>2213</v>
      </c>
    </row>
    <row r="115" spans="1:47" s="2" customFormat="1" ht="12">
      <c r="A115" s="40"/>
      <c r="B115" s="41"/>
      <c r="C115" s="42"/>
      <c r="D115" s="242" t="s">
        <v>204</v>
      </c>
      <c r="E115" s="42"/>
      <c r="F115" s="243" t="s">
        <v>1768</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204</v>
      </c>
      <c r="AU115" s="19" t="s">
        <v>86</v>
      </c>
    </row>
    <row r="116" spans="1:47" s="2" customFormat="1" ht="12">
      <c r="A116" s="40"/>
      <c r="B116" s="41"/>
      <c r="C116" s="42"/>
      <c r="D116" s="242" t="s">
        <v>206</v>
      </c>
      <c r="E116" s="42"/>
      <c r="F116" s="246" t="s">
        <v>1764</v>
      </c>
      <c r="G116" s="42"/>
      <c r="H116" s="42"/>
      <c r="I116" s="149"/>
      <c r="J116" s="42"/>
      <c r="K116" s="42"/>
      <c r="L116" s="46"/>
      <c r="M116" s="244"/>
      <c r="N116" s="245"/>
      <c r="O116" s="86"/>
      <c r="P116" s="86"/>
      <c r="Q116" s="86"/>
      <c r="R116" s="86"/>
      <c r="S116" s="86"/>
      <c r="T116" s="87"/>
      <c r="U116" s="40"/>
      <c r="V116" s="40"/>
      <c r="W116" s="40"/>
      <c r="X116" s="40"/>
      <c r="Y116" s="40"/>
      <c r="Z116" s="40"/>
      <c r="AA116" s="40"/>
      <c r="AB116" s="40"/>
      <c r="AC116" s="40"/>
      <c r="AD116" s="40"/>
      <c r="AE116" s="40"/>
      <c r="AT116" s="19" t="s">
        <v>206</v>
      </c>
      <c r="AU116" s="19" t="s">
        <v>86</v>
      </c>
    </row>
    <row r="117" spans="1:47" s="2" customFormat="1" ht="12">
      <c r="A117" s="40"/>
      <c r="B117" s="41"/>
      <c r="C117" s="42"/>
      <c r="D117" s="242" t="s">
        <v>228</v>
      </c>
      <c r="E117" s="42"/>
      <c r="F117" s="246" t="s">
        <v>327</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228</v>
      </c>
      <c r="AU117" s="19" t="s">
        <v>86</v>
      </c>
    </row>
    <row r="118" spans="1:51" s="13" customFormat="1" ht="12">
      <c r="A118" s="13"/>
      <c r="B118" s="247"/>
      <c r="C118" s="248"/>
      <c r="D118" s="242" t="s">
        <v>208</v>
      </c>
      <c r="E118" s="248"/>
      <c r="F118" s="250" t="s">
        <v>2214</v>
      </c>
      <c r="G118" s="248"/>
      <c r="H118" s="251">
        <v>0.11</v>
      </c>
      <c r="I118" s="252"/>
      <c r="J118" s="248"/>
      <c r="K118" s="248"/>
      <c r="L118" s="253"/>
      <c r="M118" s="254"/>
      <c r="N118" s="255"/>
      <c r="O118" s="255"/>
      <c r="P118" s="255"/>
      <c r="Q118" s="255"/>
      <c r="R118" s="255"/>
      <c r="S118" s="255"/>
      <c r="T118" s="256"/>
      <c r="U118" s="13"/>
      <c r="V118" s="13"/>
      <c r="W118" s="13"/>
      <c r="X118" s="13"/>
      <c r="Y118" s="13"/>
      <c r="Z118" s="13"/>
      <c r="AA118" s="13"/>
      <c r="AB118" s="13"/>
      <c r="AC118" s="13"/>
      <c r="AD118" s="13"/>
      <c r="AE118" s="13"/>
      <c r="AT118" s="257" t="s">
        <v>208</v>
      </c>
      <c r="AU118" s="257" t="s">
        <v>86</v>
      </c>
      <c r="AV118" s="13" t="s">
        <v>86</v>
      </c>
      <c r="AW118" s="13" t="s">
        <v>4</v>
      </c>
      <c r="AX118" s="13" t="s">
        <v>84</v>
      </c>
      <c r="AY118" s="257" t="s">
        <v>194</v>
      </c>
    </row>
    <row r="119" spans="1:65" s="2" customFormat="1" ht="21.75" customHeight="1">
      <c r="A119" s="40"/>
      <c r="B119" s="41"/>
      <c r="C119" s="229" t="s">
        <v>202</v>
      </c>
      <c r="D119" s="229" t="s">
        <v>197</v>
      </c>
      <c r="E119" s="230" t="s">
        <v>2128</v>
      </c>
      <c r="F119" s="231" t="s">
        <v>2129</v>
      </c>
      <c r="G119" s="232" t="s">
        <v>215</v>
      </c>
      <c r="H119" s="233">
        <v>0.011</v>
      </c>
      <c r="I119" s="234"/>
      <c r="J119" s="235">
        <f>ROUND(I119*H119,2)</f>
        <v>0</v>
      </c>
      <c r="K119" s="231" t="s">
        <v>201</v>
      </c>
      <c r="L119" s="46"/>
      <c r="M119" s="236" t="s">
        <v>21</v>
      </c>
      <c r="N119" s="237" t="s">
        <v>47</v>
      </c>
      <c r="O119" s="86"/>
      <c r="P119" s="238">
        <f>O119*H119</f>
        <v>0</v>
      </c>
      <c r="Q119" s="238">
        <v>0</v>
      </c>
      <c r="R119" s="238">
        <f>Q119*H119</f>
        <v>0</v>
      </c>
      <c r="S119" s="238">
        <v>0</v>
      </c>
      <c r="T119" s="239">
        <f>S119*H119</f>
        <v>0</v>
      </c>
      <c r="U119" s="40"/>
      <c r="V119" s="40"/>
      <c r="W119" s="40"/>
      <c r="X119" s="40"/>
      <c r="Y119" s="40"/>
      <c r="Z119" s="40"/>
      <c r="AA119" s="40"/>
      <c r="AB119" s="40"/>
      <c r="AC119" s="40"/>
      <c r="AD119" s="40"/>
      <c r="AE119" s="40"/>
      <c r="AR119" s="240" t="s">
        <v>202</v>
      </c>
      <c r="AT119" s="240" t="s">
        <v>197</v>
      </c>
      <c r="AU119" s="240" t="s">
        <v>86</v>
      </c>
      <c r="AY119" s="19" t="s">
        <v>194</v>
      </c>
      <c r="BE119" s="241">
        <f>IF(N119="základní",J119,0)</f>
        <v>0</v>
      </c>
      <c r="BF119" s="241">
        <f>IF(N119="snížená",J119,0)</f>
        <v>0</v>
      </c>
      <c r="BG119" s="241">
        <f>IF(N119="zákl. přenesená",J119,0)</f>
        <v>0</v>
      </c>
      <c r="BH119" s="241">
        <f>IF(N119="sníž. přenesená",J119,0)</f>
        <v>0</v>
      </c>
      <c r="BI119" s="241">
        <f>IF(N119="nulová",J119,0)</f>
        <v>0</v>
      </c>
      <c r="BJ119" s="19" t="s">
        <v>84</v>
      </c>
      <c r="BK119" s="241">
        <f>ROUND(I119*H119,2)</f>
        <v>0</v>
      </c>
      <c r="BL119" s="19" t="s">
        <v>202</v>
      </c>
      <c r="BM119" s="240" t="s">
        <v>2215</v>
      </c>
    </row>
    <row r="120" spans="1:47" s="2" customFormat="1" ht="12">
      <c r="A120" s="40"/>
      <c r="B120" s="41"/>
      <c r="C120" s="42"/>
      <c r="D120" s="242" t="s">
        <v>204</v>
      </c>
      <c r="E120" s="42"/>
      <c r="F120" s="243" t="s">
        <v>2131</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204</v>
      </c>
      <c r="AU120" s="19" t="s">
        <v>86</v>
      </c>
    </row>
    <row r="121" spans="1:47" s="2" customFormat="1" ht="12">
      <c r="A121" s="40"/>
      <c r="B121" s="41"/>
      <c r="C121" s="42"/>
      <c r="D121" s="242" t="s">
        <v>206</v>
      </c>
      <c r="E121" s="42"/>
      <c r="F121" s="246" t="s">
        <v>2132</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206</v>
      </c>
      <c r="AU121" s="19" t="s">
        <v>86</v>
      </c>
    </row>
    <row r="122" spans="1:63" s="12" customFormat="1" ht="22.8" customHeight="1">
      <c r="A122" s="12"/>
      <c r="B122" s="213"/>
      <c r="C122" s="214"/>
      <c r="D122" s="215" t="s">
        <v>75</v>
      </c>
      <c r="E122" s="227" t="s">
        <v>718</v>
      </c>
      <c r="F122" s="227" t="s">
        <v>719</v>
      </c>
      <c r="G122" s="214"/>
      <c r="H122" s="214"/>
      <c r="I122" s="217"/>
      <c r="J122" s="228">
        <f>BK122</f>
        <v>0</v>
      </c>
      <c r="K122" s="214"/>
      <c r="L122" s="219"/>
      <c r="M122" s="220"/>
      <c r="N122" s="221"/>
      <c r="O122" s="221"/>
      <c r="P122" s="222">
        <f>SUM(P123:P125)</f>
        <v>0</v>
      </c>
      <c r="Q122" s="221"/>
      <c r="R122" s="222">
        <f>SUM(R123:R125)</f>
        <v>0</v>
      </c>
      <c r="S122" s="221"/>
      <c r="T122" s="223">
        <f>SUM(T123:T125)</f>
        <v>0</v>
      </c>
      <c r="U122" s="12"/>
      <c r="V122" s="12"/>
      <c r="W122" s="12"/>
      <c r="X122" s="12"/>
      <c r="Y122" s="12"/>
      <c r="Z122" s="12"/>
      <c r="AA122" s="12"/>
      <c r="AB122" s="12"/>
      <c r="AC122" s="12"/>
      <c r="AD122" s="12"/>
      <c r="AE122" s="12"/>
      <c r="AR122" s="224" t="s">
        <v>84</v>
      </c>
      <c r="AT122" s="225" t="s">
        <v>75</v>
      </c>
      <c r="AU122" s="225" t="s">
        <v>84</v>
      </c>
      <c r="AY122" s="224" t="s">
        <v>194</v>
      </c>
      <c r="BK122" s="226">
        <f>SUM(BK123:BK125)</f>
        <v>0</v>
      </c>
    </row>
    <row r="123" spans="1:65" s="2" customFormat="1" ht="16.5" customHeight="1">
      <c r="A123" s="40"/>
      <c r="B123" s="41"/>
      <c r="C123" s="229" t="s">
        <v>231</v>
      </c>
      <c r="D123" s="229" t="s">
        <v>197</v>
      </c>
      <c r="E123" s="230" t="s">
        <v>721</v>
      </c>
      <c r="F123" s="231" t="s">
        <v>722</v>
      </c>
      <c r="G123" s="232" t="s">
        <v>215</v>
      </c>
      <c r="H123" s="233">
        <v>0.001</v>
      </c>
      <c r="I123" s="234"/>
      <c r="J123" s="235">
        <f>ROUND(I123*H123,2)</f>
        <v>0</v>
      </c>
      <c r="K123" s="231" t="s">
        <v>201</v>
      </c>
      <c r="L123" s="46"/>
      <c r="M123" s="236" t="s">
        <v>21</v>
      </c>
      <c r="N123" s="237" t="s">
        <v>47</v>
      </c>
      <c r="O123" s="86"/>
      <c r="P123" s="238">
        <f>O123*H123</f>
        <v>0</v>
      </c>
      <c r="Q123" s="238">
        <v>0</v>
      </c>
      <c r="R123" s="238">
        <f>Q123*H123</f>
        <v>0</v>
      </c>
      <c r="S123" s="238">
        <v>0</v>
      </c>
      <c r="T123" s="239">
        <f>S123*H123</f>
        <v>0</v>
      </c>
      <c r="U123" s="40"/>
      <c r="V123" s="40"/>
      <c r="W123" s="40"/>
      <c r="X123" s="40"/>
      <c r="Y123" s="40"/>
      <c r="Z123" s="40"/>
      <c r="AA123" s="40"/>
      <c r="AB123" s="40"/>
      <c r="AC123" s="40"/>
      <c r="AD123" s="40"/>
      <c r="AE123" s="40"/>
      <c r="AR123" s="240" t="s">
        <v>202</v>
      </c>
      <c r="AT123" s="240" t="s">
        <v>197</v>
      </c>
      <c r="AU123" s="240" t="s">
        <v>86</v>
      </c>
      <c r="AY123" s="19" t="s">
        <v>194</v>
      </c>
      <c r="BE123" s="241">
        <f>IF(N123="základní",J123,0)</f>
        <v>0</v>
      </c>
      <c r="BF123" s="241">
        <f>IF(N123="snížená",J123,0)</f>
        <v>0</v>
      </c>
      <c r="BG123" s="241">
        <f>IF(N123="zákl. přenesená",J123,0)</f>
        <v>0</v>
      </c>
      <c r="BH123" s="241">
        <f>IF(N123="sníž. přenesená",J123,0)</f>
        <v>0</v>
      </c>
      <c r="BI123" s="241">
        <f>IF(N123="nulová",J123,0)</f>
        <v>0</v>
      </c>
      <c r="BJ123" s="19" t="s">
        <v>84</v>
      </c>
      <c r="BK123" s="241">
        <f>ROUND(I123*H123,2)</f>
        <v>0</v>
      </c>
      <c r="BL123" s="19" t="s">
        <v>202</v>
      </c>
      <c r="BM123" s="240" t="s">
        <v>2216</v>
      </c>
    </row>
    <row r="124" spans="1:47" s="2" customFormat="1" ht="12">
      <c r="A124" s="40"/>
      <c r="B124" s="41"/>
      <c r="C124" s="42"/>
      <c r="D124" s="242" t="s">
        <v>204</v>
      </c>
      <c r="E124" s="42"/>
      <c r="F124" s="243" t="s">
        <v>724</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204</v>
      </c>
      <c r="AU124" s="19" t="s">
        <v>86</v>
      </c>
    </row>
    <row r="125" spans="1:47" s="2" customFormat="1" ht="12">
      <c r="A125" s="40"/>
      <c r="B125" s="41"/>
      <c r="C125" s="42"/>
      <c r="D125" s="242" t="s">
        <v>206</v>
      </c>
      <c r="E125" s="42"/>
      <c r="F125" s="246" t="s">
        <v>725</v>
      </c>
      <c r="G125" s="42"/>
      <c r="H125" s="42"/>
      <c r="I125" s="149"/>
      <c r="J125" s="42"/>
      <c r="K125" s="42"/>
      <c r="L125" s="46"/>
      <c r="M125" s="244"/>
      <c r="N125" s="245"/>
      <c r="O125" s="86"/>
      <c r="P125" s="86"/>
      <c r="Q125" s="86"/>
      <c r="R125" s="86"/>
      <c r="S125" s="86"/>
      <c r="T125" s="87"/>
      <c r="U125" s="40"/>
      <c r="V125" s="40"/>
      <c r="W125" s="40"/>
      <c r="X125" s="40"/>
      <c r="Y125" s="40"/>
      <c r="Z125" s="40"/>
      <c r="AA125" s="40"/>
      <c r="AB125" s="40"/>
      <c r="AC125" s="40"/>
      <c r="AD125" s="40"/>
      <c r="AE125" s="40"/>
      <c r="AT125" s="19" t="s">
        <v>206</v>
      </c>
      <c r="AU125" s="19" t="s">
        <v>86</v>
      </c>
    </row>
    <row r="126" spans="1:63" s="12" customFormat="1" ht="25.9" customHeight="1">
      <c r="A126" s="12"/>
      <c r="B126" s="213"/>
      <c r="C126" s="214"/>
      <c r="D126" s="215" t="s">
        <v>75</v>
      </c>
      <c r="E126" s="216" t="s">
        <v>237</v>
      </c>
      <c r="F126" s="216" t="s">
        <v>238</v>
      </c>
      <c r="G126" s="214"/>
      <c r="H126" s="214"/>
      <c r="I126" s="217"/>
      <c r="J126" s="218">
        <f>BK126</f>
        <v>0</v>
      </c>
      <c r="K126" s="214"/>
      <c r="L126" s="219"/>
      <c r="M126" s="220"/>
      <c r="N126" s="221"/>
      <c r="O126" s="221"/>
      <c r="P126" s="222">
        <f>P127+P182</f>
        <v>0</v>
      </c>
      <c r="Q126" s="221"/>
      <c r="R126" s="222">
        <f>R127+R182</f>
        <v>0.0533139</v>
      </c>
      <c r="S126" s="221"/>
      <c r="T126" s="223">
        <f>T127+T182</f>
        <v>0</v>
      </c>
      <c r="U126" s="12"/>
      <c r="V126" s="12"/>
      <c r="W126" s="12"/>
      <c r="X126" s="12"/>
      <c r="Y126" s="12"/>
      <c r="Z126" s="12"/>
      <c r="AA126" s="12"/>
      <c r="AB126" s="12"/>
      <c r="AC126" s="12"/>
      <c r="AD126" s="12"/>
      <c r="AE126" s="12"/>
      <c r="AR126" s="224" t="s">
        <v>86</v>
      </c>
      <c r="AT126" s="225" t="s">
        <v>75</v>
      </c>
      <c r="AU126" s="225" t="s">
        <v>76</v>
      </c>
      <c r="AY126" s="224" t="s">
        <v>194</v>
      </c>
      <c r="BK126" s="226">
        <f>BK127+BK182</f>
        <v>0</v>
      </c>
    </row>
    <row r="127" spans="1:63" s="12" customFormat="1" ht="22.8" customHeight="1">
      <c r="A127" s="12"/>
      <c r="B127" s="213"/>
      <c r="C127" s="214"/>
      <c r="D127" s="215" t="s">
        <v>75</v>
      </c>
      <c r="E127" s="227" t="s">
        <v>2133</v>
      </c>
      <c r="F127" s="227" t="s">
        <v>2134</v>
      </c>
      <c r="G127" s="214"/>
      <c r="H127" s="214"/>
      <c r="I127" s="217"/>
      <c r="J127" s="228">
        <f>BK127</f>
        <v>0</v>
      </c>
      <c r="K127" s="214"/>
      <c r="L127" s="219"/>
      <c r="M127" s="220"/>
      <c r="N127" s="221"/>
      <c r="O127" s="221"/>
      <c r="P127" s="222">
        <f>SUM(P128:P181)</f>
        <v>0</v>
      </c>
      <c r="Q127" s="221"/>
      <c r="R127" s="222">
        <f>SUM(R128:R181)</f>
        <v>0.052313899999999997</v>
      </c>
      <c r="S127" s="221"/>
      <c r="T127" s="223">
        <f>SUM(T128:T181)</f>
        <v>0</v>
      </c>
      <c r="U127" s="12"/>
      <c r="V127" s="12"/>
      <c r="W127" s="12"/>
      <c r="X127" s="12"/>
      <c r="Y127" s="12"/>
      <c r="Z127" s="12"/>
      <c r="AA127" s="12"/>
      <c r="AB127" s="12"/>
      <c r="AC127" s="12"/>
      <c r="AD127" s="12"/>
      <c r="AE127" s="12"/>
      <c r="AR127" s="224" t="s">
        <v>86</v>
      </c>
      <c r="AT127" s="225" t="s">
        <v>75</v>
      </c>
      <c r="AU127" s="225" t="s">
        <v>84</v>
      </c>
      <c r="AY127" s="224" t="s">
        <v>194</v>
      </c>
      <c r="BK127" s="226">
        <f>SUM(BK128:BK181)</f>
        <v>0</v>
      </c>
    </row>
    <row r="128" spans="1:65" s="2" customFormat="1" ht="16.5" customHeight="1">
      <c r="A128" s="40"/>
      <c r="B128" s="41"/>
      <c r="C128" s="229" t="s">
        <v>241</v>
      </c>
      <c r="D128" s="229" t="s">
        <v>197</v>
      </c>
      <c r="E128" s="230" t="s">
        <v>2217</v>
      </c>
      <c r="F128" s="231" t="s">
        <v>2218</v>
      </c>
      <c r="G128" s="232" t="s">
        <v>481</v>
      </c>
      <c r="H128" s="233">
        <v>2.615</v>
      </c>
      <c r="I128" s="234"/>
      <c r="J128" s="235">
        <f>ROUND(I128*H128,2)</f>
        <v>0</v>
      </c>
      <c r="K128" s="231" t="s">
        <v>201</v>
      </c>
      <c r="L128" s="46"/>
      <c r="M128" s="236" t="s">
        <v>21</v>
      </c>
      <c r="N128" s="237" t="s">
        <v>47</v>
      </c>
      <c r="O128" s="86"/>
      <c r="P128" s="238">
        <f>O128*H128</f>
        <v>0</v>
      </c>
      <c r="Q128" s="238">
        <v>0.00256</v>
      </c>
      <c r="R128" s="238">
        <f>Q128*H128</f>
        <v>0.006694400000000001</v>
      </c>
      <c r="S128" s="238">
        <v>0</v>
      </c>
      <c r="T128" s="239">
        <f>S128*H128</f>
        <v>0</v>
      </c>
      <c r="U128" s="40"/>
      <c r="V128" s="40"/>
      <c r="W128" s="40"/>
      <c r="X128" s="40"/>
      <c r="Y128" s="40"/>
      <c r="Z128" s="40"/>
      <c r="AA128" s="40"/>
      <c r="AB128" s="40"/>
      <c r="AC128" s="40"/>
      <c r="AD128" s="40"/>
      <c r="AE128" s="40"/>
      <c r="AR128" s="240" t="s">
        <v>245</v>
      </c>
      <c r="AT128" s="240" t="s">
        <v>197</v>
      </c>
      <c r="AU128" s="240" t="s">
        <v>86</v>
      </c>
      <c r="AY128" s="19" t="s">
        <v>194</v>
      </c>
      <c r="BE128" s="241">
        <f>IF(N128="základní",J128,0)</f>
        <v>0</v>
      </c>
      <c r="BF128" s="241">
        <f>IF(N128="snížená",J128,0)</f>
        <v>0</v>
      </c>
      <c r="BG128" s="241">
        <f>IF(N128="zákl. přenesená",J128,0)</f>
        <v>0</v>
      </c>
      <c r="BH128" s="241">
        <f>IF(N128="sníž. přenesená",J128,0)</f>
        <v>0</v>
      </c>
      <c r="BI128" s="241">
        <f>IF(N128="nulová",J128,0)</f>
        <v>0</v>
      </c>
      <c r="BJ128" s="19" t="s">
        <v>84</v>
      </c>
      <c r="BK128" s="241">
        <f>ROUND(I128*H128,2)</f>
        <v>0</v>
      </c>
      <c r="BL128" s="19" t="s">
        <v>245</v>
      </c>
      <c r="BM128" s="240" t="s">
        <v>2219</v>
      </c>
    </row>
    <row r="129" spans="1:47" s="2" customFormat="1" ht="12">
      <c r="A129" s="40"/>
      <c r="B129" s="41"/>
      <c r="C129" s="42"/>
      <c r="D129" s="242" t="s">
        <v>204</v>
      </c>
      <c r="E129" s="42"/>
      <c r="F129" s="243" t="s">
        <v>2220</v>
      </c>
      <c r="G129" s="42"/>
      <c r="H129" s="42"/>
      <c r="I129" s="149"/>
      <c r="J129" s="42"/>
      <c r="K129" s="42"/>
      <c r="L129" s="46"/>
      <c r="M129" s="244"/>
      <c r="N129" s="245"/>
      <c r="O129" s="86"/>
      <c r="P129" s="86"/>
      <c r="Q129" s="86"/>
      <c r="R129" s="86"/>
      <c r="S129" s="86"/>
      <c r="T129" s="87"/>
      <c r="U129" s="40"/>
      <c r="V129" s="40"/>
      <c r="W129" s="40"/>
      <c r="X129" s="40"/>
      <c r="Y129" s="40"/>
      <c r="Z129" s="40"/>
      <c r="AA129" s="40"/>
      <c r="AB129" s="40"/>
      <c r="AC129" s="40"/>
      <c r="AD129" s="40"/>
      <c r="AE129" s="40"/>
      <c r="AT129" s="19" t="s">
        <v>204</v>
      </c>
      <c r="AU129" s="19" t="s">
        <v>86</v>
      </c>
    </row>
    <row r="130" spans="1:51" s="13" customFormat="1" ht="12">
      <c r="A130" s="13"/>
      <c r="B130" s="247"/>
      <c r="C130" s="248"/>
      <c r="D130" s="242" t="s">
        <v>208</v>
      </c>
      <c r="E130" s="249" t="s">
        <v>21</v>
      </c>
      <c r="F130" s="250" t="s">
        <v>2221</v>
      </c>
      <c r="G130" s="248"/>
      <c r="H130" s="251">
        <v>2.615</v>
      </c>
      <c r="I130" s="252"/>
      <c r="J130" s="248"/>
      <c r="K130" s="248"/>
      <c r="L130" s="253"/>
      <c r="M130" s="254"/>
      <c r="N130" s="255"/>
      <c r="O130" s="255"/>
      <c r="P130" s="255"/>
      <c r="Q130" s="255"/>
      <c r="R130" s="255"/>
      <c r="S130" s="255"/>
      <c r="T130" s="256"/>
      <c r="U130" s="13"/>
      <c r="V130" s="13"/>
      <c r="W130" s="13"/>
      <c r="X130" s="13"/>
      <c r="Y130" s="13"/>
      <c r="Z130" s="13"/>
      <c r="AA130" s="13"/>
      <c r="AB130" s="13"/>
      <c r="AC130" s="13"/>
      <c r="AD130" s="13"/>
      <c r="AE130" s="13"/>
      <c r="AT130" s="257" t="s">
        <v>208</v>
      </c>
      <c r="AU130" s="257" t="s">
        <v>86</v>
      </c>
      <c r="AV130" s="13" t="s">
        <v>86</v>
      </c>
      <c r="AW130" s="13" t="s">
        <v>38</v>
      </c>
      <c r="AX130" s="13" t="s">
        <v>76</v>
      </c>
      <c r="AY130" s="257" t="s">
        <v>194</v>
      </c>
    </row>
    <row r="131" spans="1:51" s="14" customFormat="1" ht="12">
      <c r="A131" s="14"/>
      <c r="B131" s="258"/>
      <c r="C131" s="259"/>
      <c r="D131" s="242" t="s">
        <v>208</v>
      </c>
      <c r="E131" s="260" t="s">
        <v>21</v>
      </c>
      <c r="F131" s="261" t="s">
        <v>210</v>
      </c>
      <c r="G131" s="259"/>
      <c r="H131" s="262">
        <v>2.615</v>
      </c>
      <c r="I131" s="263"/>
      <c r="J131" s="259"/>
      <c r="K131" s="259"/>
      <c r="L131" s="264"/>
      <c r="M131" s="265"/>
      <c r="N131" s="266"/>
      <c r="O131" s="266"/>
      <c r="P131" s="266"/>
      <c r="Q131" s="266"/>
      <c r="R131" s="266"/>
      <c r="S131" s="266"/>
      <c r="T131" s="267"/>
      <c r="U131" s="14"/>
      <c r="V131" s="14"/>
      <c r="W131" s="14"/>
      <c r="X131" s="14"/>
      <c r="Y131" s="14"/>
      <c r="Z131" s="14"/>
      <c r="AA131" s="14"/>
      <c r="AB131" s="14"/>
      <c r="AC131" s="14"/>
      <c r="AD131" s="14"/>
      <c r="AE131" s="14"/>
      <c r="AT131" s="268" t="s">
        <v>208</v>
      </c>
      <c r="AU131" s="268" t="s">
        <v>86</v>
      </c>
      <c r="AV131" s="14" t="s">
        <v>202</v>
      </c>
      <c r="AW131" s="14" t="s">
        <v>38</v>
      </c>
      <c r="AX131" s="14" t="s">
        <v>84</v>
      </c>
      <c r="AY131" s="268" t="s">
        <v>194</v>
      </c>
    </row>
    <row r="132" spans="1:65" s="2" customFormat="1" ht="16.5" customHeight="1">
      <c r="A132" s="40"/>
      <c r="B132" s="41"/>
      <c r="C132" s="229" t="s">
        <v>248</v>
      </c>
      <c r="D132" s="229" t="s">
        <v>197</v>
      </c>
      <c r="E132" s="230" t="s">
        <v>2222</v>
      </c>
      <c r="F132" s="231" t="s">
        <v>2223</v>
      </c>
      <c r="G132" s="232" t="s">
        <v>481</v>
      </c>
      <c r="H132" s="233">
        <v>29.35</v>
      </c>
      <c r="I132" s="234"/>
      <c r="J132" s="235">
        <f>ROUND(I132*H132,2)</f>
        <v>0</v>
      </c>
      <c r="K132" s="231" t="s">
        <v>201</v>
      </c>
      <c r="L132" s="46"/>
      <c r="M132" s="236" t="s">
        <v>21</v>
      </c>
      <c r="N132" s="237" t="s">
        <v>47</v>
      </c>
      <c r="O132" s="86"/>
      <c r="P132" s="238">
        <f>O132*H132</f>
        <v>0</v>
      </c>
      <c r="Q132" s="238">
        <v>0.00067</v>
      </c>
      <c r="R132" s="238">
        <f>Q132*H132</f>
        <v>0.0196645</v>
      </c>
      <c r="S132" s="238">
        <v>0</v>
      </c>
      <c r="T132" s="239">
        <f>S132*H132</f>
        <v>0</v>
      </c>
      <c r="U132" s="40"/>
      <c r="V132" s="40"/>
      <c r="W132" s="40"/>
      <c r="X132" s="40"/>
      <c r="Y132" s="40"/>
      <c r="Z132" s="40"/>
      <c r="AA132" s="40"/>
      <c r="AB132" s="40"/>
      <c r="AC132" s="40"/>
      <c r="AD132" s="40"/>
      <c r="AE132" s="40"/>
      <c r="AR132" s="240" t="s">
        <v>245</v>
      </c>
      <c r="AT132" s="240" t="s">
        <v>197</v>
      </c>
      <c r="AU132" s="240" t="s">
        <v>86</v>
      </c>
      <c r="AY132" s="19" t="s">
        <v>194</v>
      </c>
      <c r="BE132" s="241">
        <f>IF(N132="základní",J132,0)</f>
        <v>0</v>
      </c>
      <c r="BF132" s="241">
        <f>IF(N132="snížená",J132,0)</f>
        <v>0</v>
      </c>
      <c r="BG132" s="241">
        <f>IF(N132="zákl. přenesená",J132,0)</f>
        <v>0</v>
      </c>
      <c r="BH132" s="241">
        <f>IF(N132="sníž. přenesená",J132,0)</f>
        <v>0</v>
      </c>
      <c r="BI132" s="241">
        <f>IF(N132="nulová",J132,0)</f>
        <v>0</v>
      </c>
      <c r="BJ132" s="19" t="s">
        <v>84</v>
      </c>
      <c r="BK132" s="241">
        <f>ROUND(I132*H132,2)</f>
        <v>0</v>
      </c>
      <c r="BL132" s="19" t="s">
        <v>245</v>
      </c>
      <c r="BM132" s="240" t="s">
        <v>2224</v>
      </c>
    </row>
    <row r="133" spans="1:47" s="2" customFormat="1" ht="12">
      <c r="A133" s="40"/>
      <c r="B133" s="41"/>
      <c r="C133" s="42"/>
      <c r="D133" s="242" t="s">
        <v>204</v>
      </c>
      <c r="E133" s="42"/>
      <c r="F133" s="243" t="s">
        <v>2225</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204</v>
      </c>
      <c r="AU133" s="19" t="s">
        <v>86</v>
      </c>
    </row>
    <row r="134" spans="1:51" s="13" customFormat="1" ht="12">
      <c r="A134" s="13"/>
      <c r="B134" s="247"/>
      <c r="C134" s="248"/>
      <c r="D134" s="242" t="s">
        <v>208</v>
      </c>
      <c r="E134" s="249" t="s">
        <v>21</v>
      </c>
      <c r="F134" s="250" t="s">
        <v>2226</v>
      </c>
      <c r="G134" s="248"/>
      <c r="H134" s="251">
        <v>29.35</v>
      </c>
      <c r="I134" s="252"/>
      <c r="J134" s="248"/>
      <c r="K134" s="248"/>
      <c r="L134" s="253"/>
      <c r="M134" s="254"/>
      <c r="N134" s="255"/>
      <c r="O134" s="255"/>
      <c r="P134" s="255"/>
      <c r="Q134" s="255"/>
      <c r="R134" s="255"/>
      <c r="S134" s="255"/>
      <c r="T134" s="256"/>
      <c r="U134" s="13"/>
      <c r="V134" s="13"/>
      <c r="W134" s="13"/>
      <c r="X134" s="13"/>
      <c r="Y134" s="13"/>
      <c r="Z134" s="13"/>
      <c r="AA134" s="13"/>
      <c r="AB134" s="13"/>
      <c r="AC134" s="13"/>
      <c r="AD134" s="13"/>
      <c r="AE134" s="13"/>
      <c r="AT134" s="257" t="s">
        <v>208</v>
      </c>
      <c r="AU134" s="257" t="s">
        <v>86</v>
      </c>
      <c r="AV134" s="13" t="s">
        <v>86</v>
      </c>
      <c r="AW134" s="13" t="s">
        <v>38</v>
      </c>
      <c r="AX134" s="13" t="s">
        <v>76</v>
      </c>
      <c r="AY134" s="257" t="s">
        <v>194</v>
      </c>
    </row>
    <row r="135" spans="1:51" s="14" customFormat="1" ht="12">
      <c r="A135" s="14"/>
      <c r="B135" s="258"/>
      <c r="C135" s="259"/>
      <c r="D135" s="242" t="s">
        <v>208</v>
      </c>
      <c r="E135" s="260" t="s">
        <v>21</v>
      </c>
      <c r="F135" s="261" t="s">
        <v>210</v>
      </c>
      <c r="G135" s="259"/>
      <c r="H135" s="262">
        <v>29.35</v>
      </c>
      <c r="I135" s="263"/>
      <c r="J135" s="259"/>
      <c r="K135" s="259"/>
      <c r="L135" s="264"/>
      <c r="M135" s="265"/>
      <c r="N135" s="266"/>
      <c r="O135" s="266"/>
      <c r="P135" s="266"/>
      <c r="Q135" s="266"/>
      <c r="R135" s="266"/>
      <c r="S135" s="266"/>
      <c r="T135" s="267"/>
      <c r="U135" s="14"/>
      <c r="V135" s="14"/>
      <c r="W135" s="14"/>
      <c r="X135" s="14"/>
      <c r="Y135" s="14"/>
      <c r="Z135" s="14"/>
      <c r="AA135" s="14"/>
      <c r="AB135" s="14"/>
      <c r="AC135" s="14"/>
      <c r="AD135" s="14"/>
      <c r="AE135" s="14"/>
      <c r="AT135" s="268" t="s">
        <v>208</v>
      </c>
      <c r="AU135" s="268" t="s">
        <v>86</v>
      </c>
      <c r="AV135" s="14" t="s">
        <v>202</v>
      </c>
      <c r="AW135" s="14" t="s">
        <v>38</v>
      </c>
      <c r="AX135" s="14" t="s">
        <v>84</v>
      </c>
      <c r="AY135" s="268" t="s">
        <v>194</v>
      </c>
    </row>
    <row r="136" spans="1:65" s="2" customFormat="1" ht="16.5" customHeight="1">
      <c r="A136" s="40"/>
      <c r="B136" s="41"/>
      <c r="C136" s="272" t="s">
        <v>253</v>
      </c>
      <c r="D136" s="272" t="s">
        <v>347</v>
      </c>
      <c r="E136" s="273" t="s">
        <v>2227</v>
      </c>
      <c r="F136" s="274" t="s">
        <v>2228</v>
      </c>
      <c r="G136" s="275" t="s">
        <v>268</v>
      </c>
      <c r="H136" s="276">
        <v>5</v>
      </c>
      <c r="I136" s="277"/>
      <c r="J136" s="278">
        <f>ROUND(I136*H136,2)</f>
        <v>0</v>
      </c>
      <c r="K136" s="274" t="s">
        <v>201</v>
      </c>
      <c r="L136" s="279"/>
      <c r="M136" s="280" t="s">
        <v>21</v>
      </c>
      <c r="N136" s="281" t="s">
        <v>47</v>
      </c>
      <c r="O136" s="86"/>
      <c r="P136" s="238">
        <f>O136*H136</f>
        <v>0</v>
      </c>
      <c r="Q136" s="238">
        <v>2E-05</v>
      </c>
      <c r="R136" s="238">
        <f>Q136*H136</f>
        <v>0.0001</v>
      </c>
      <c r="S136" s="238">
        <v>0</v>
      </c>
      <c r="T136" s="239">
        <f>S136*H136</f>
        <v>0</v>
      </c>
      <c r="U136" s="40"/>
      <c r="V136" s="40"/>
      <c r="W136" s="40"/>
      <c r="X136" s="40"/>
      <c r="Y136" s="40"/>
      <c r="Z136" s="40"/>
      <c r="AA136" s="40"/>
      <c r="AB136" s="40"/>
      <c r="AC136" s="40"/>
      <c r="AD136" s="40"/>
      <c r="AE136" s="40"/>
      <c r="AR136" s="240" t="s">
        <v>525</v>
      </c>
      <c r="AT136" s="240" t="s">
        <v>347</v>
      </c>
      <c r="AU136" s="240" t="s">
        <v>86</v>
      </c>
      <c r="AY136" s="19" t="s">
        <v>194</v>
      </c>
      <c r="BE136" s="241">
        <f>IF(N136="základní",J136,0)</f>
        <v>0</v>
      </c>
      <c r="BF136" s="241">
        <f>IF(N136="snížená",J136,0)</f>
        <v>0</v>
      </c>
      <c r="BG136" s="241">
        <f>IF(N136="zákl. přenesená",J136,0)</f>
        <v>0</v>
      </c>
      <c r="BH136" s="241">
        <f>IF(N136="sníž. přenesená",J136,0)</f>
        <v>0</v>
      </c>
      <c r="BI136" s="241">
        <f>IF(N136="nulová",J136,0)</f>
        <v>0</v>
      </c>
      <c r="BJ136" s="19" t="s">
        <v>84</v>
      </c>
      <c r="BK136" s="241">
        <f>ROUND(I136*H136,2)</f>
        <v>0</v>
      </c>
      <c r="BL136" s="19" t="s">
        <v>245</v>
      </c>
      <c r="BM136" s="240" t="s">
        <v>2229</v>
      </c>
    </row>
    <row r="137" spans="1:47" s="2" customFormat="1" ht="12">
      <c r="A137" s="40"/>
      <c r="B137" s="41"/>
      <c r="C137" s="42"/>
      <c r="D137" s="242" t="s">
        <v>204</v>
      </c>
      <c r="E137" s="42"/>
      <c r="F137" s="243" t="s">
        <v>2228</v>
      </c>
      <c r="G137" s="42"/>
      <c r="H137" s="42"/>
      <c r="I137" s="149"/>
      <c r="J137" s="42"/>
      <c r="K137" s="42"/>
      <c r="L137" s="46"/>
      <c r="M137" s="244"/>
      <c r="N137" s="245"/>
      <c r="O137" s="86"/>
      <c r="P137" s="86"/>
      <c r="Q137" s="86"/>
      <c r="R137" s="86"/>
      <c r="S137" s="86"/>
      <c r="T137" s="87"/>
      <c r="U137" s="40"/>
      <c r="V137" s="40"/>
      <c r="W137" s="40"/>
      <c r="X137" s="40"/>
      <c r="Y137" s="40"/>
      <c r="Z137" s="40"/>
      <c r="AA137" s="40"/>
      <c r="AB137" s="40"/>
      <c r="AC137" s="40"/>
      <c r="AD137" s="40"/>
      <c r="AE137" s="40"/>
      <c r="AT137" s="19" t="s">
        <v>204</v>
      </c>
      <c r="AU137" s="19" t="s">
        <v>86</v>
      </c>
    </row>
    <row r="138" spans="1:51" s="13" customFormat="1" ht="12">
      <c r="A138" s="13"/>
      <c r="B138" s="247"/>
      <c r="C138" s="248"/>
      <c r="D138" s="242" t="s">
        <v>208</v>
      </c>
      <c r="E138" s="249" t="s">
        <v>21</v>
      </c>
      <c r="F138" s="250" t="s">
        <v>231</v>
      </c>
      <c r="G138" s="248"/>
      <c r="H138" s="251">
        <v>5</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208</v>
      </c>
      <c r="AU138" s="257" t="s">
        <v>86</v>
      </c>
      <c r="AV138" s="13" t="s">
        <v>86</v>
      </c>
      <c r="AW138" s="13" t="s">
        <v>38</v>
      </c>
      <c r="AX138" s="13" t="s">
        <v>76</v>
      </c>
      <c r="AY138" s="257" t="s">
        <v>194</v>
      </c>
    </row>
    <row r="139" spans="1:51" s="14" customFormat="1" ht="12">
      <c r="A139" s="14"/>
      <c r="B139" s="258"/>
      <c r="C139" s="259"/>
      <c r="D139" s="242" t="s">
        <v>208</v>
      </c>
      <c r="E139" s="260" t="s">
        <v>21</v>
      </c>
      <c r="F139" s="261" t="s">
        <v>210</v>
      </c>
      <c r="G139" s="259"/>
      <c r="H139" s="262">
        <v>5</v>
      </c>
      <c r="I139" s="263"/>
      <c r="J139" s="259"/>
      <c r="K139" s="259"/>
      <c r="L139" s="264"/>
      <c r="M139" s="265"/>
      <c r="N139" s="266"/>
      <c r="O139" s="266"/>
      <c r="P139" s="266"/>
      <c r="Q139" s="266"/>
      <c r="R139" s="266"/>
      <c r="S139" s="266"/>
      <c r="T139" s="267"/>
      <c r="U139" s="14"/>
      <c r="V139" s="14"/>
      <c r="W139" s="14"/>
      <c r="X139" s="14"/>
      <c r="Y139" s="14"/>
      <c r="Z139" s="14"/>
      <c r="AA139" s="14"/>
      <c r="AB139" s="14"/>
      <c r="AC139" s="14"/>
      <c r="AD139" s="14"/>
      <c r="AE139" s="14"/>
      <c r="AT139" s="268" t="s">
        <v>208</v>
      </c>
      <c r="AU139" s="268" t="s">
        <v>86</v>
      </c>
      <c r="AV139" s="14" t="s">
        <v>202</v>
      </c>
      <c r="AW139" s="14" t="s">
        <v>38</v>
      </c>
      <c r="AX139" s="14" t="s">
        <v>84</v>
      </c>
      <c r="AY139" s="268" t="s">
        <v>194</v>
      </c>
    </row>
    <row r="140" spans="1:65" s="2" customFormat="1" ht="16.5" customHeight="1">
      <c r="A140" s="40"/>
      <c r="B140" s="41"/>
      <c r="C140" s="272" t="s">
        <v>195</v>
      </c>
      <c r="D140" s="272" t="s">
        <v>347</v>
      </c>
      <c r="E140" s="273" t="s">
        <v>2230</v>
      </c>
      <c r="F140" s="274" t="s">
        <v>2231</v>
      </c>
      <c r="G140" s="275" t="s">
        <v>268</v>
      </c>
      <c r="H140" s="276">
        <v>1</v>
      </c>
      <c r="I140" s="277"/>
      <c r="J140" s="278">
        <f>ROUND(I140*H140,2)</f>
        <v>0</v>
      </c>
      <c r="K140" s="274" t="s">
        <v>201</v>
      </c>
      <c r="L140" s="279"/>
      <c r="M140" s="280" t="s">
        <v>21</v>
      </c>
      <c r="N140" s="281" t="s">
        <v>47</v>
      </c>
      <c r="O140" s="86"/>
      <c r="P140" s="238">
        <f>O140*H140</f>
        <v>0</v>
      </c>
      <c r="Q140" s="238">
        <v>3E-05</v>
      </c>
      <c r="R140" s="238">
        <f>Q140*H140</f>
        <v>3E-05</v>
      </c>
      <c r="S140" s="238">
        <v>0</v>
      </c>
      <c r="T140" s="239">
        <f>S140*H140</f>
        <v>0</v>
      </c>
      <c r="U140" s="40"/>
      <c r="V140" s="40"/>
      <c r="W140" s="40"/>
      <c r="X140" s="40"/>
      <c r="Y140" s="40"/>
      <c r="Z140" s="40"/>
      <c r="AA140" s="40"/>
      <c r="AB140" s="40"/>
      <c r="AC140" s="40"/>
      <c r="AD140" s="40"/>
      <c r="AE140" s="40"/>
      <c r="AR140" s="240" t="s">
        <v>525</v>
      </c>
      <c r="AT140" s="240" t="s">
        <v>347</v>
      </c>
      <c r="AU140" s="240" t="s">
        <v>86</v>
      </c>
      <c r="AY140" s="19" t="s">
        <v>194</v>
      </c>
      <c r="BE140" s="241">
        <f>IF(N140="základní",J140,0)</f>
        <v>0</v>
      </c>
      <c r="BF140" s="241">
        <f>IF(N140="snížená",J140,0)</f>
        <v>0</v>
      </c>
      <c r="BG140" s="241">
        <f>IF(N140="zákl. přenesená",J140,0)</f>
        <v>0</v>
      </c>
      <c r="BH140" s="241">
        <f>IF(N140="sníž. přenesená",J140,0)</f>
        <v>0</v>
      </c>
      <c r="BI140" s="241">
        <f>IF(N140="nulová",J140,0)</f>
        <v>0</v>
      </c>
      <c r="BJ140" s="19" t="s">
        <v>84</v>
      </c>
      <c r="BK140" s="241">
        <f>ROUND(I140*H140,2)</f>
        <v>0</v>
      </c>
      <c r="BL140" s="19" t="s">
        <v>245</v>
      </c>
      <c r="BM140" s="240" t="s">
        <v>2232</v>
      </c>
    </row>
    <row r="141" spans="1:47" s="2" customFormat="1" ht="12">
      <c r="A141" s="40"/>
      <c r="B141" s="41"/>
      <c r="C141" s="42"/>
      <c r="D141" s="242" t="s">
        <v>204</v>
      </c>
      <c r="E141" s="42"/>
      <c r="F141" s="243" t="s">
        <v>2231</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204</v>
      </c>
      <c r="AU141" s="19" t="s">
        <v>86</v>
      </c>
    </row>
    <row r="142" spans="1:51" s="13" customFormat="1" ht="12">
      <c r="A142" s="13"/>
      <c r="B142" s="247"/>
      <c r="C142" s="248"/>
      <c r="D142" s="242" t="s">
        <v>208</v>
      </c>
      <c r="E142" s="249" t="s">
        <v>21</v>
      </c>
      <c r="F142" s="250" t="s">
        <v>84</v>
      </c>
      <c r="G142" s="248"/>
      <c r="H142" s="251">
        <v>1</v>
      </c>
      <c r="I142" s="252"/>
      <c r="J142" s="248"/>
      <c r="K142" s="248"/>
      <c r="L142" s="253"/>
      <c r="M142" s="254"/>
      <c r="N142" s="255"/>
      <c r="O142" s="255"/>
      <c r="P142" s="255"/>
      <c r="Q142" s="255"/>
      <c r="R142" s="255"/>
      <c r="S142" s="255"/>
      <c r="T142" s="256"/>
      <c r="U142" s="13"/>
      <c r="V142" s="13"/>
      <c r="W142" s="13"/>
      <c r="X142" s="13"/>
      <c r="Y142" s="13"/>
      <c r="Z142" s="13"/>
      <c r="AA142" s="13"/>
      <c r="AB142" s="13"/>
      <c r="AC142" s="13"/>
      <c r="AD142" s="13"/>
      <c r="AE142" s="13"/>
      <c r="AT142" s="257" t="s">
        <v>208</v>
      </c>
      <c r="AU142" s="257" t="s">
        <v>86</v>
      </c>
      <c r="AV142" s="13" t="s">
        <v>86</v>
      </c>
      <c r="AW142" s="13" t="s">
        <v>38</v>
      </c>
      <c r="AX142" s="13" t="s">
        <v>76</v>
      </c>
      <c r="AY142" s="257" t="s">
        <v>194</v>
      </c>
    </row>
    <row r="143" spans="1:51" s="14" customFormat="1" ht="12">
      <c r="A143" s="14"/>
      <c r="B143" s="258"/>
      <c r="C143" s="259"/>
      <c r="D143" s="242" t="s">
        <v>208</v>
      </c>
      <c r="E143" s="260" t="s">
        <v>21</v>
      </c>
      <c r="F143" s="261" t="s">
        <v>210</v>
      </c>
      <c r="G143" s="259"/>
      <c r="H143" s="262">
        <v>1</v>
      </c>
      <c r="I143" s="263"/>
      <c r="J143" s="259"/>
      <c r="K143" s="259"/>
      <c r="L143" s="264"/>
      <c r="M143" s="265"/>
      <c r="N143" s="266"/>
      <c r="O143" s="266"/>
      <c r="P143" s="266"/>
      <c r="Q143" s="266"/>
      <c r="R143" s="266"/>
      <c r="S143" s="266"/>
      <c r="T143" s="267"/>
      <c r="U143" s="14"/>
      <c r="V143" s="14"/>
      <c r="W143" s="14"/>
      <c r="X143" s="14"/>
      <c r="Y143" s="14"/>
      <c r="Z143" s="14"/>
      <c r="AA143" s="14"/>
      <c r="AB143" s="14"/>
      <c r="AC143" s="14"/>
      <c r="AD143" s="14"/>
      <c r="AE143" s="14"/>
      <c r="AT143" s="268" t="s">
        <v>208</v>
      </c>
      <c r="AU143" s="268" t="s">
        <v>86</v>
      </c>
      <c r="AV143" s="14" t="s">
        <v>202</v>
      </c>
      <c r="AW143" s="14" t="s">
        <v>38</v>
      </c>
      <c r="AX143" s="14" t="s">
        <v>84</v>
      </c>
      <c r="AY143" s="268" t="s">
        <v>194</v>
      </c>
    </row>
    <row r="144" spans="1:65" s="2" customFormat="1" ht="16.5" customHeight="1">
      <c r="A144" s="40"/>
      <c r="B144" s="41"/>
      <c r="C144" s="272" t="s">
        <v>265</v>
      </c>
      <c r="D144" s="272" t="s">
        <v>347</v>
      </c>
      <c r="E144" s="273" t="s">
        <v>2233</v>
      </c>
      <c r="F144" s="274" t="s">
        <v>2234</v>
      </c>
      <c r="G144" s="275" t="s">
        <v>268</v>
      </c>
      <c r="H144" s="276">
        <v>2</v>
      </c>
      <c r="I144" s="277"/>
      <c r="J144" s="278">
        <f>ROUND(I144*H144,2)</f>
        <v>0</v>
      </c>
      <c r="K144" s="274" t="s">
        <v>201</v>
      </c>
      <c r="L144" s="279"/>
      <c r="M144" s="280" t="s">
        <v>21</v>
      </c>
      <c r="N144" s="281" t="s">
        <v>47</v>
      </c>
      <c r="O144" s="86"/>
      <c r="P144" s="238">
        <f>O144*H144</f>
        <v>0</v>
      </c>
      <c r="Q144" s="238">
        <v>3E-05</v>
      </c>
      <c r="R144" s="238">
        <f>Q144*H144</f>
        <v>6E-05</v>
      </c>
      <c r="S144" s="238">
        <v>0</v>
      </c>
      <c r="T144" s="239">
        <f>S144*H144</f>
        <v>0</v>
      </c>
      <c r="U144" s="40"/>
      <c r="V144" s="40"/>
      <c r="W144" s="40"/>
      <c r="X144" s="40"/>
      <c r="Y144" s="40"/>
      <c r="Z144" s="40"/>
      <c r="AA144" s="40"/>
      <c r="AB144" s="40"/>
      <c r="AC144" s="40"/>
      <c r="AD144" s="40"/>
      <c r="AE144" s="40"/>
      <c r="AR144" s="240" t="s">
        <v>525</v>
      </c>
      <c r="AT144" s="240" t="s">
        <v>347</v>
      </c>
      <c r="AU144" s="240" t="s">
        <v>86</v>
      </c>
      <c r="AY144" s="19" t="s">
        <v>194</v>
      </c>
      <c r="BE144" s="241">
        <f>IF(N144="základní",J144,0)</f>
        <v>0</v>
      </c>
      <c r="BF144" s="241">
        <f>IF(N144="snížená",J144,0)</f>
        <v>0</v>
      </c>
      <c r="BG144" s="241">
        <f>IF(N144="zákl. přenesená",J144,0)</f>
        <v>0</v>
      </c>
      <c r="BH144" s="241">
        <f>IF(N144="sníž. přenesená",J144,0)</f>
        <v>0</v>
      </c>
      <c r="BI144" s="241">
        <f>IF(N144="nulová",J144,0)</f>
        <v>0</v>
      </c>
      <c r="BJ144" s="19" t="s">
        <v>84</v>
      </c>
      <c r="BK144" s="241">
        <f>ROUND(I144*H144,2)</f>
        <v>0</v>
      </c>
      <c r="BL144" s="19" t="s">
        <v>245</v>
      </c>
      <c r="BM144" s="240" t="s">
        <v>2235</v>
      </c>
    </row>
    <row r="145" spans="1:47" s="2" customFormat="1" ht="12">
      <c r="A145" s="40"/>
      <c r="B145" s="41"/>
      <c r="C145" s="42"/>
      <c r="D145" s="242" t="s">
        <v>204</v>
      </c>
      <c r="E145" s="42"/>
      <c r="F145" s="243" t="s">
        <v>2234</v>
      </c>
      <c r="G145" s="42"/>
      <c r="H145" s="42"/>
      <c r="I145" s="149"/>
      <c r="J145" s="42"/>
      <c r="K145" s="42"/>
      <c r="L145" s="46"/>
      <c r="M145" s="244"/>
      <c r="N145" s="245"/>
      <c r="O145" s="86"/>
      <c r="P145" s="86"/>
      <c r="Q145" s="86"/>
      <c r="R145" s="86"/>
      <c r="S145" s="86"/>
      <c r="T145" s="87"/>
      <c r="U145" s="40"/>
      <c r="V145" s="40"/>
      <c r="W145" s="40"/>
      <c r="X145" s="40"/>
      <c r="Y145" s="40"/>
      <c r="Z145" s="40"/>
      <c r="AA145" s="40"/>
      <c r="AB145" s="40"/>
      <c r="AC145" s="40"/>
      <c r="AD145" s="40"/>
      <c r="AE145" s="40"/>
      <c r="AT145" s="19" t="s">
        <v>204</v>
      </c>
      <c r="AU145" s="19" t="s">
        <v>86</v>
      </c>
    </row>
    <row r="146" spans="1:51" s="13" customFormat="1" ht="12">
      <c r="A146" s="13"/>
      <c r="B146" s="247"/>
      <c r="C146" s="248"/>
      <c r="D146" s="242" t="s">
        <v>208</v>
      </c>
      <c r="E146" s="249" t="s">
        <v>21</v>
      </c>
      <c r="F146" s="250" t="s">
        <v>84</v>
      </c>
      <c r="G146" s="248"/>
      <c r="H146" s="251">
        <v>1</v>
      </c>
      <c r="I146" s="252"/>
      <c r="J146" s="248"/>
      <c r="K146" s="248"/>
      <c r="L146" s="253"/>
      <c r="M146" s="254"/>
      <c r="N146" s="255"/>
      <c r="O146" s="255"/>
      <c r="P146" s="255"/>
      <c r="Q146" s="255"/>
      <c r="R146" s="255"/>
      <c r="S146" s="255"/>
      <c r="T146" s="256"/>
      <c r="U146" s="13"/>
      <c r="V146" s="13"/>
      <c r="W146" s="13"/>
      <c r="X146" s="13"/>
      <c r="Y146" s="13"/>
      <c r="Z146" s="13"/>
      <c r="AA146" s="13"/>
      <c r="AB146" s="13"/>
      <c r="AC146" s="13"/>
      <c r="AD146" s="13"/>
      <c r="AE146" s="13"/>
      <c r="AT146" s="257" t="s">
        <v>208</v>
      </c>
      <c r="AU146" s="257" t="s">
        <v>86</v>
      </c>
      <c r="AV146" s="13" t="s">
        <v>86</v>
      </c>
      <c r="AW146" s="13" t="s">
        <v>38</v>
      </c>
      <c r="AX146" s="13" t="s">
        <v>76</v>
      </c>
      <c r="AY146" s="257" t="s">
        <v>194</v>
      </c>
    </row>
    <row r="147" spans="1:51" s="13" customFormat="1" ht="12">
      <c r="A147" s="13"/>
      <c r="B147" s="247"/>
      <c r="C147" s="248"/>
      <c r="D147" s="242" t="s">
        <v>208</v>
      </c>
      <c r="E147" s="249" t="s">
        <v>21</v>
      </c>
      <c r="F147" s="250" t="s">
        <v>84</v>
      </c>
      <c r="G147" s="248"/>
      <c r="H147" s="251">
        <v>1</v>
      </c>
      <c r="I147" s="252"/>
      <c r="J147" s="248"/>
      <c r="K147" s="248"/>
      <c r="L147" s="253"/>
      <c r="M147" s="254"/>
      <c r="N147" s="255"/>
      <c r="O147" s="255"/>
      <c r="P147" s="255"/>
      <c r="Q147" s="255"/>
      <c r="R147" s="255"/>
      <c r="S147" s="255"/>
      <c r="T147" s="256"/>
      <c r="U147" s="13"/>
      <c r="V147" s="13"/>
      <c r="W147" s="13"/>
      <c r="X147" s="13"/>
      <c r="Y147" s="13"/>
      <c r="Z147" s="13"/>
      <c r="AA147" s="13"/>
      <c r="AB147" s="13"/>
      <c r="AC147" s="13"/>
      <c r="AD147" s="13"/>
      <c r="AE147" s="13"/>
      <c r="AT147" s="257" t="s">
        <v>208</v>
      </c>
      <c r="AU147" s="257" t="s">
        <v>86</v>
      </c>
      <c r="AV147" s="13" t="s">
        <v>86</v>
      </c>
      <c r="AW147" s="13" t="s">
        <v>38</v>
      </c>
      <c r="AX147" s="13" t="s">
        <v>76</v>
      </c>
      <c r="AY147" s="257" t="s">
        <v>194</v>
      </c>
    </row>
    <row r="148" spans="1:51" s="14" customFormat="1" ht="12">
      <c r="A148" s="14"/>
      <c r="B148" s="258"/>
      <c r="C148" s="259"/>
      <c r="D148" s="242" t="s">
        <v>208</v>
      </c>
      <c r="E148" s="260" t="s">
        <v>21</v>
      </c>
      <c r="F148" s="261" t="s">
        <v>210</v>
      </c>
      <c r="G148" s="259"/>
      <c r="H148" s="262">
        <v>2</v>
      </c>
      <c r="I148" s="263"/>
      <c r="J148" s="259"/>
      <c r="K148" s="259"/>
      <c r="L148" s="264"/>
      <c r="M148" s="265"/>
      <c r="N148" s="266"/>
      <c r="O148" s="266"/>
      <c r="P148" s="266"/>
      <c r="Q148" s="266"/>
      <c r="R148" s="266"/>
      <c r="S148" s="266"/>
      <c r="T148" s="267"/>
      <c r="U148" s="14"/>
      <c r="V148" s="14"/>
      <c r="W148" s="14"/>
      <c r="X148" s="14"/>
      <c r="Y148" s="14"/>
      <c r="Z148" s="14"/>
      <c r="AA148" s="14"/>
      <c r="AB148" s="14"/>
      <c r="AC148" s="14"/>
      <c r="AD148" s="14"/>
      <c r="AE148" s="14"/>
      <c r="AT148" s="268" t="s">
        <v>208</v>
      </c>
      <c r="AU148" s="268" t="s">
        <v>86</v>
      </c>
      <c r="AV148" s="14" t="s">
        <v>202</v>
      </c>
      <c r="AW148" s="14" t="s">
        <v>38</v>
      </c>
      <c r="AX148" s="14" t="s">
        <v>84</v>
      </c>
      <c r="AY148" s="268" t="s">
        <v>194</v>
      </c>
    </row>
    <row r="149" spans="1:65" s="2" customFormat="1" ht="16.5" customHeight="1">
      <c r="A149" s="40"/>
      <c r="B149" s="41"/>
      <c r="C149" s="272" t="s">
        <v>274</v>
      </c>
      <c r="D149" s="272" t="s">
        <v>347</v>
      </c>
      <c r="E149" s="273" t="s">
        <v>2236</v>
      </c>
      <c r="F149" s="274" t="s">
        <v>2237</v>
      </c>
      <c r="G149" s="275" t="s">
        <v>268</v>
      </c>
      <c r="H149" s="276">
        <v>12</v>
      </c>
      <c r="I149" s="277"/>
      <c r="J149" s="278">
        <f>ROUND(I149*H149,2)</f>
        <v>0</v>
      </c>
      <c r="K149" s="274" t="s">
        <v>201</v>
      </c>
      <c r="L149" s="279"/>
      <c r="M149" s="280" t="s">
        <v>21</v>
      </c>
      <c r="N149" s="281" t="s">
        <v>47</v>
      </c>
      <c r="O149" s="86"/>
      <c r="P149" s="238">
        <f>O149*H149</f>
        <v>0</v>
      </c>
      <c r="Q149" s="238">
        <v>5E-05</v>
      </c>
      <c r="R149" s="238">
        <f>Q149*H149</f>
        <v>0.0006000000000000001</v>
      </c>
      <c r="S149" s="238">
        <v>0</v>
      </c>
      <c r="T149" s="239">
        <f>S149*H149</f>
        <v>0</v>
      </c>
      <c r="U149" s="40"/>
      <c r="V149" s="40"/>
      <c r="W149" s="40"/>
      <c r="X149" s="40"/>
      <c r="Y149" s="40"/>
      <c r="Z149" s="40"/>
      <c r="AA149" s="40"/>
      <c r="AB149" s="40"/>
      <c r="AC149" s="40"/>
      <c r="AD149" s="40"/>
      <c r="AE149" s="40"/>
      <c r="AR149" s="240" t="s">
        <v>525</v>
      </c>
      <c r="AT149" s="240" t="s">
        <v>347</v>
      </c>
      <c r="AU149" s="240" t="s">
        <v>86</v>
      </c>
      <c r="AY149" s="19" t="s">
        <v>194</v>
      </c>
      <c r="BE149" s="241">
        <f>IF(N149="základní",J149,0)</f>
        <v>0</v>
      </c>
      <c r="BF149" s="241">
        <f>IF(N149="snížená",J149,0)</f>
        <v>0</v>
      </c>
      <c r="BG149" s="241">
        <f>IF(N149="zákl. přenesená",J149,0)</f>
        <v>0</v>
      </c>
      <c r="BH149" s="241">
        <f>IF(N149="sníž. přenesená",J149,0)</f>
        <v>0</v>
      </c>
      <c r="BI149" s="241">
        <f>IF(N149="nulová",J149,0)</f>
        <v>0</v>
      </c>
      <c r="BJ149" s="19" t="s">
        <v>84</v>
      </c>
      <c r="BK149" s="241">
        <f>ROUND(I149*H149,2)</f>
        <v>0</v>
      </c>
      <c r="BL149" s="19" t="s">
        <v>245</v>
      </c>
      <c r="BM149" s="240" t="s">
        <v>2238</v>
      </c>
    </row>
    <row r="150" spans="1:47" s="2" customFormat="1" ht="12">
      <c r="A150" s="40"/>
      <c r="B150" s="41"/>
      <c r="C150" s="42"/>
      <c r="D150" s="242" t="s">
        <v>204</v>
      </c>
      <c r="E150" s="42"/>
      <c r="F150" s="243" t="s">
        <v>2237</v>
      </c>
      <c r="G150" s="42"/>
      <c r="H150" s="42"/>
      <c r="I150" s="149"/>
      <c r="J150" s="42"/>
      <c r="K150" s="42"/>
      <c r="L150" s="46"/>
      <c r="M150" s="244"/>
      <c r="N150" s="245"/>
      <c r="O150" s="86"/>
      <c r="P150" s="86"/>
      <c r="Q150" s="86"/>
      <c r="R150" s="86"/>
      <c r="S150" s="86"/>
      <c r="T150" s="87"/>
      <c r="U150" s="40"/>
      <c r="V150" s="40"/>
      <c r="W150" s="40"/>
      <c r="X150" s="40"/>
      <c r="Y150" s="40"/>
      <c r="Z150" s="40"/>
      <c r="AA150" s="40"/>
      <c r="AB150" s="40"/>
      <c r="AC150" s="40"/>
      <c r="AD150" s="40"/>
      <c r="AE150" s="40"/>
      <c r="AT150" s="19" t="s">
        <v>204</v>
      </c>
      <c r="AU150" s="19" t="s">
        <v>86</v>
      </c>
    </row>
    <row r="151" spans="1:51" s="13" customFormat="1" ht="12">
      <c r="A151" s="13"/>
      <c r="B151" s="247"/>
      <c r="C151" s="248"/>
      <c r="D151" s="242" t="s">
        <v>208</v>
      </c>
      <c r="E151" s="249" t="s">
        <v>21</v>
      </c>
      <c r="F151" s="250" t="s">
        <v>283</v>
      </c>
      <c r="G151" s="248"/>
      <c r="H151" s="251">
        <v>12</v>
      </c>
      <c r="I151" s="252"/>
      <c r="J151" s="248"/>
      <c r="K151" s="248"/>
      <c r="L151" s="253"/>
      <c r="M151" s="254"/>
      <c r="N151" s="255"/>
      <c r="O151" s="255"/>
      <c r="P151" s="255"/>
      <c r="Q151" s="255"/>
      <c r="R151" s="255"/>
      <c r="S151" s="255"/>
      <c r="T151" s="256"/>
      <c r="U151" s="13"/>
      <c r="V151" s="13"/>
      <c r="W151" s="13"/>
      <c r="X151" s="13"/>
      <c r="Y151" s="13"/>
      <c r="Z151" s="13"/>
      <c r="AA151" s="13"/>
      <c r="AB151" s="13"/>
      <c r="AC151" s="13"/>
      <c r="AD151" s="13"/>
      <c r="AE151" s="13"/>
      <c r="AT151" s="257" t="s">
        <v>208</v>
      </c>
      <c r="AU151" s="257" t="s">
        <v>86</v>
      </c>
      <c r="AV151" s="13" t="s">
        <v>86</v>
      </c>
      <c r="AW151" s="13" t="s">
        <v>38</v>
      </c>
      <c r="AX151" s="13" t="s">
        <v>76</v>
      </c>
      <c r="AY151" s="257" t="s">
        <v>194</v>
      </c>
    </row>
    <row r="152" spans="1:51" s="14" customFormat="1" ht="12">
      <c r="A152" s="14"/>
      <c r="B152" s="258"/>
      <c r="C152" s="259"/>
      <c r="D152" s="242" t="s">
        <v>208</v>
      </c>
      <c r="E152" s="260" t="s">
        <v>21</v>
      </c>
      <c r="F152" s="261" t="s">
        <v>210</v>
      </c>
      <c r="G152" s="259"/>
      <c r="H152" s="262">
        <v>12</v>
      </c>
      <c r="I152" s="263"/>
      <c r="J152" s="259"/>
      <c r="K152" s="259"/>
      <c r="L152" s="264"/>
      <c r="M152" s="265"/>
      <c r="N152" s="266"/>
      <c r="O152" s="266"/>
      <c r="P152" s="266"/>
      <c r="Q152" s="266"/>
      <c r="R152" s="266"/>
      <c r="S152" s="266"/>
      <c r="T152" s="267"/>
      <c r="U152" s="14"/>
      <c r="V152" s="14"/>
      <c r="W152" s="14"/>
      <c r="X152" s="14"/>
      <c r="Y152" s="14"/>
      <c r="Z152" s="14"/>
      <c r="AA152" s="14"/>
      <c r="AB152" s="14"/>
      <c r="AC152" s="14"/>
      <c r="AD152" s="14"/>
      <c r="AE152" s="14"/>
      <c r="AT152" s="268" t="s">
        <v>208</v>
      </c>
      <c r="AU152" s="268" t="s">
        <v>86</v>
      </c>
      <c r="AV152" s="14" t="s">
        <v>202</v>
      </c>
      <c r="AW152" s="14" t="s">
        <v>38</v>
      </c>
      <c r="AX152" s="14" t="s">
        <v>84</v>
      </c>
      <c r="AY152" s="268" t="s">
        <v>194</v>
      </c>
    </row>
    <row r="153" spans="1:65" s="2" customFormat="1" ht="16.5" customHeight="1">
      <c r="A153" s="40"/>
      <c r="B153" s="41"/>
      <c r="C153" s="229" t="s">
        <v>283</v>
      </c>
      <c r="D153" s="229" t="s">
        <v>197</v>
      </c>
      <c r="E153" s="230" t="s">
        <v>2239</v>
      </c>
      <c r="F153" s="231" t="s">
        <v>2240</v>
      </c>
      <c r="G153" s="232" t="s">
        <v>481</v>
      </c>
      <c r="H153" s="233">
        <v>14.25</v>
      </c>
      <c r="I153" s="234"/>
      <c r="J153" s="235">
        <f>ROUND(I153*H153,2)</f>
        <v>0</v>
      </c>
      <c r="K153" s="231" t="s">
        <v>201</v>
      </c>
      <c r="L153" s="46"/>
      <c r="M153" s="236" t="s">
        <v>21</v>
      </c>
      <c r="N153" s="237" t="s">
        <v>47</v>
      </c>
      <c r="O153" s="86"/>
      <c r="P153" s="238">
        <f>O153*H153</f>
        <v>0</v>
      </c>
      <c r="Q153" s="238">
        <v>0.00162</v>
      </c>
      <c r="R153" s="238">
        <f>Q153*H153</f>
        <v>0.023084999999999998</v>
      </c>
      <c r="S153" s="238">
        <v>0</v>
      </c>
      <c r="T153" s="239">
        <f>S153*H153</f>
        <v>0</v>
      </c>
      <c r="U153" s="40"/>
      <c r="V153" s="40"/>
      <c r="W153" s="40"/>
      <c r="X153" s="40"/>
      <c r="Y153" s="40"/>
      <c r="Z153" s="40"/>
      <c r="AA153" s="40"/>
      <c r="AB153" s="40"/>
      <c r="AC153" s="40"/>
      <c r="AD153" s="40"/>
      <c r="AE153" s="40"/>
      <c r="AR153" s="240" t="s">
        <v>245</v>
      </c>
      <c r="AT153" s="240" t="s">
        <v>197</v>
      </c>
      <c r="AU153" s="240" t="s">
        <v>86</v>
      </c>
      <c r="AY153" s="19" t="s">
        <v>194</v>
      </c>
      <c r="BE153" s="241">
        <f>IF(N153="základní",J153,0)</f>
        <v>0</v>
      </c>
      <c r="BF153" s="241">
        <f>IF(N153="snížená",J153,0)</f>
        <v>0</v>
      </c>
      <c r="BG153" s="241">
        <f>IF(N153="zákl. přenesená",J153,0)</f>
        <v>0</v>
      </c>
      <c r="BH153" s="241">
        <f>IF(N153="sníž. přenesená",J153,0)</f>
        <v>0</v>
      </c>
      <c r="BI153" s="241">
        <f>IF(N153="nulová",J153,0)</f>
        <v>0</v>
      </c>
      <c r="BJ153" s="19" t="s">
        <v>84</v>
      </c>
      <c r="BK153" s="241">
        <f>ROUND(I153*H153,2)</f>
        <v>0</v>
      </c>
      <c r="BL153" s="19" t="s">
        <v>245</v>
      </c>
      <c r="BM153" s="240" t="s">
        <v>2241</v>
      </c>
    </row>
    <row r="154" spans="1:47" s="2" customFormat="1" ht="12">
      <c r="A154" s="40"/>
      <c r="B154" s="41"/>
      <c r="C154" s="42"/>
      <c r="D154" s="242" t="s">
        <v>204</v>
      </c>
      <c r="E154" s="42"/>
      <c r="F154" s="243" t="s">
        <v>2242</v>
      </c>
      <c r="G154" s="42"/>
      <c r="H154" s="42"/>
      <c r="I154" s="149"/>
      <c r="J154" s="42"/>
      <c r="K154" s="42"/>
      <c r="L154" s="46"/>
      <c r="M154" s="244"/>
      <c r="N154" s="245"/>
      <c r="O154" s="86"/>
      <c r="P154" s="86"/>
      <c r="Q154" s="86"/>
      <c r="R154" s="86"/>
      <c r="S154" s="86"/>
      <c r="T154" s="87"/>
      <c r="U154" s="40"/>
      <c r="V154" s="40"/>
      <c r="W154" s="40"/>
      <c r="X154" s="40"/>
      <c r="Y154" s="40"/>
      <c r="Z154" s="40"/>
      <c r="AA154" s="40"/>
      <c r="AB154" s="40"/>
      <c r="AC154" s="40"/>
      <c r="AD154" s="40"/>
      <c r="AE154" s="40"/>
      <c r="AT154" s="19" t="s">
        <v>204</v>
      </c>
      <c r="AU154" s="19" t="s">
        <v>86</v>
      </c>
    </row>
    <row r="155" spans="1:51" s="13" customFormat="1" ht="12">
      <c r="A155" s="13"/>
      <c r="B155" s="247"/>
      <c r="C155" s="248"/>
      <c r="D155" s="242" t="s">
        <v>208</v>
      </c>
      <c r="E155" s="249" t="s">
        <v>21</v>
      </c>
      <c r="F155" s="250" t="s">
        <v>2243</v>
      </c>
      <c r="G155" s="248"/>
      <c r="H155" s="251">
        <v>14.25</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208</v>
      </c>
      <c r="AU155" s="257" t="s">
        <v>86</v>
      </c>
      <c r="AV155" s="13" t="s">
        <v>86</v>
      </c>
      <c r="AW155" s="13" t="s">
        <v>38</v>
      </c>
      <c r="AX155" s="13" t="s">
        <v>76</v>
      </c>
      <c r="AY155" s="257" t="s">
        <v>194</v>
      </c>
    </row>
    <row r="156" spans="1:51" s="14" customFormat="1" ht="12">
      <c r="A156" s="14"/>
      <c r="B156" s="258"/>
      <c r="C156" s="259"/>
      <c r="D156" s="242" t="s">
        <v>208</v>
      </c>
      <c r="E156" s="260" t="s">
        <v>21</v>
      </c>
      <c r="F156" s="261" t="s">
        <v>210</v>
      </c>
      <c r="G156" s="259"/>
      <c r="H156" s="262">
        <v>14.25</v>
      </c>
      <c r="I156" s="263"/>
      <c r="J156" s="259"/>
      <c r="K156" s="259"/>
      <c r="L156" s="264"/>
      <c r="M156" s="265"/>
      <c r="N156" s="266"/>
      <c r="O156" s="266"/>
      <c r="P156" s="266"/>
      <c r="Q156" s="266"/>
      <c r="R156" s="266"/>
      <c r="S156" s="266"/>
      <c r="T156" s="267"/>
      <c r="U156" s="14"/>
      <c r="V156" s="14"/>
      <c r="W156" s="14"/>
      <c r="X156" s="14"/>
      <c r="Y156" s="14"/>
      <c r="Z156" s="14"/>
      <c r="AA156" s="14"/>
      <c r="AB156" s="14"/>
      <c r="AC156" s="14"/>
      <c r="AD156" s="14"/>
      <c r="AE156" s="14"/>
      <c r="AT156" s="268" t="s">
        <v>208</v>
      </c>
      <c r="AU156" s="268" t="s">
        <v>86</v>
      </c>
      <c r="AV156" s="14" t="s">
        <v>202</v>
      </c>
      <c r="AW156" s="14" t="s">
        <v>38</v>
      </c>
      <c r="AX156" s="14" t="s">
        <v>84</v>
      </c>
      <c r="AY156" s="268" t="s">
        <v>194</v>
      </c>
    </row>
    <row r="157" spans="1:65" s="2" customFormat="1" ht="16.5" customHeight="1">
      <c r="A157" s="40"/>
      <c r="B157" s="41"/>
      <c r="C157" s="272" t="s">
        <v>385</v>
      </c>
      <c r="D157" s="272" t="s">
        <v>347</v>
      </c>
      <c r="E157" s="273" t="s">
        <v>2244</v>
      </c>
      <c r="F157" s="274" t="s">
        <v>2245</v>
      </c>
      <c r="G157" s="275" t="s">
        <v>268</v>
      </c>
      <c r="H157" s="276">
        <v>4</v>
      </c>
      <c r="I157" s="277"/>
      <c r="J157" s="278">
        <f>ROUND(I157*H157,2)</f>
        <v>0</v>
      </c>
      <c r="K157" s="274" t="s">
        <v>201</v>
      </c>
      <c r="L157" s="279"/>
      <c r="M157" s="280" t="s">
        <v>21</v>
      </c>
      <c r="N157" s="281" t="s">
        <v>47</v>
      </c>
      <c r="O157" s="86"/>
      <c r="P157" s="238">
        <f>O157*H157</f>
        <v>0</v>
      </c>
      <c r="Q157" s="238">
        <v>0.00016</v>
      </c>
      <c r="R157" s="238">
        <f>Q157*H157</f>
        <v>0.00064</v>
      </c>
      <c r="S157" s="238">
        <v>0</v>
      </c>
      <c r="T157" s="239">
        <f>S157*H157</f>
        <v>0</v>
      </c>
      <c r="U157" s="40"/>
      <c r="V157" s="40"/>
      <c r="W157" s="40"/>
      <c r="X157" s="40"/>
      <c r="Y157" s="40"/>
      <c r="Z157" s="40"/>
      <c r="AA157" s="40"/>
      <c r="AB157" s="40"/>
      <c r="AC157" s="40"/>
      <c r="AD157" s="40"/>
      <c r="AE157" s="40"/>
      <c r="AR157" s="240" t="s">
        <v>525</v>
      </c>
      <c r="AT157" s="240" t="s">
        <v>347</v>
      </c>
      <c r="AU157" s="240" t="s">
        <v>86</v>
      </c>
      <c r="AY157" s="19" t="s">
        <v>194</v>
      </c>
      <c r="BE157" s="241">
        <f>IF(N157="základní",J157,0)</f>
        <v>0</v>
      </c>
      <c r="BF157" s="241">
        <f>IF(N157="snížená",J157,0)</f>
        <v>0</v>
      </c>
      <c r="BG157" s="241">
        <f>IF(N157="zákl. přenesená",J157,0)</f>
        <v>0</v>
      </c>
      <c r="BH157" s="241">
        <f>IF(N157="sníž. přenesená",J157,0)</f>
        <v>0</v>
      </c>
      <c r="BI157" s="241">
        <f>IF(N157="nulová",J157,0)</f>
        <v>0</v>
      </c>
      <c r="BJ157" s="19" t="s">
        <v>84</v>
      </c>
      <c r="BK157" s="241">
        <f>ROUND(I157*H157,2)</f>
        <v>0</v>
      </c>
      <c r="BL157" s="19" t="s">
        <v>245</v>
      </c>
      <c r="BM157" s="240" t="s">
        <v>2246</v>
      </c>
    </row>
    <row r="158" spans="1:47" s="2" customFormat="1" ht="12">
      <c r="A158" s="40"/>
      <c r="B158" s="41"/>
      <c r="C158" s="42"/>
      <c r="D158" s="242" t="s">
        <v>204</v>
      </c>
      <c r="E158" s="42"/>
      <c r="F158" s="243" t="s">
        <v>2245</v>
      </c>
      <c r="G158" s="42"/>
      <c r="H158" s="42"/>
      <c r="I158" s="149"/>
      <c r="J158" s="42"/>
      <c r="K158" s="42"/>
      <c r="L158" s="46"/>
      <c r="M158" s="244"/>
      <c r="N158" s="245"/>
      <c r="O158" s="86"/>
      <c r="P158" s="86"/>
      <c r="Q158" s="86"/>
      <c r="R158" s="86"/>
      <c r="S158" s="86"/>
      <c r="T158" s="87"/>
      <c r="U158" s="40"/>
      <c r="V158" s="40"/>
      <c r="W158" s="40"/>
      <c r="X158" s="40"/>
      <c r="Y158" s="40"/>
      <c r="Z158" s="40"/>
      <c r="AA158" s="40"/>
      <c r="AB158" s="40"/>
      <c r="AC158" s="40"/>
      <c r="AD158" s="40"/>
      <c r="AE158" s="40"/>
      <c r="AT158" s="19" t="s">
        <v>204</v>
      </c>
      <c r="AU158" s="19" t="s">
        <v>86</v>
      </c>
    </row>
    <row r="159" spans="1:51" s="13" customFormat="1" ht="12">
      <c r="A159" s="13"/>
      <c r="B159" s="247"/>
      <c r="C159" s="248"/>
      <c r="D159" s="242" t="s">
        <v>208</v>
      </c>
      <c r="E159" s="249" t="s">
        <v>21</v>
      </c>
      <c r="F159" s="250" t="s">
        <v>202</v>
      </c>
      <c r="G159" s="248"/>
      <c r="H159" s="251">
        <v>4</v>
      </c>
      <c r="I159" s="252"/>
      <c r="J159" s="248"/>
      <c r="K159" s="248"/>
      <c r="L159" s="253"/>
      <c r="M159" s="254"/>
      <c r="N159" s="255"/>
      <c r="O159" s="255"/>
      <c r="P159" s="255"/>
      <c r="Q159" s="255"/>
      <c r="R159" s="255"/>
      <c r="S159" s="255"/>
      <c r="T159" s="256"/>
      <c r="U159" s="13"/>
      <c r="V159" s="13"/>
      <c r="W159" s="13"/>
      <c r="X159" s="13"/>
      <c r="Y159" s="13"/>
      <c r="Z159" s="13"/>
      <c r="AA159" s="13"/>
      <c r="AB159" s="13"/>
      <c r="AC159" s="13"/>
      <c r="AD159" s="13"/>
      <c r="AE159" s="13"/>
      <c r="AT159" s="257" t="s">
        <v>208</v>
      </c>
      <c r="AU159" s="257" t="s">
        <v>86</v>
      </c>
      <c r="AV159" s="13" t="s">
        <v>86</v>
      </c>
      <c r="AW159" s="13" t="s">
        <v>38</v>
      </c>
      <c r="AX159" s="13" t="s">
        <v>76</v>
      </c>
      <c r="AY159" s="257" t="s">
        <v>194</v>
      </c>
    </row>
    <row r="160" spans="1:51" s="14" customFormat="1" ht="12">
      <c r="A160" s="14"/>
      <c r="B160" s="258"/>
      <c r="C160" s="259"/>
      <c r="D160" s="242" t="s">
        <v>208</v>
      </c>
      <c r="E160" s="260" t="s">
        <v>21</v>
      </c>
      <c r="F160" s="261" t="s">
        <v>210</v>
      </c>
      <c r="G160" s="259"/>
      <c r="H160" s="262">
        <v>4</v>
      </c>
      <c r="I160" s="263"/>
      <c r="J160" s="259"/>
      <c r="K160" s="259"/>
      <c r="L160" s="264"/>
      <c r="M160" s="265"/>
      <c r="N160" s="266"/>
      <c r="O160" s="266"/>
      <c r="P160" s="266"/>
      <c r="Q160" s="266"/>
      <c r="R160" s="266"/>
      <c r="S160" s="266"/>
      <c r="T160" s="267"/>
      <c r="U160" s="14"/>
      <c r="V160" s="14"/>
      <c r="W160" s="14"/>
      <c r="X160" s="14"/>
      <c r="Y160" s="14"/>
      <c r="Z160" s="14"/>
      <c r="AA160" s="14"/>
      <c r="AB160" s="14"/>
      <c r="AC160" s="14"/>
      <c r="AD160" s="14"/>
      <c r="AE160" s="14"/>
      <c r="AT160" s="268" t="s">
        <v>208</v>
      </c>
      <c r="AU160" s="268" t="s">
        <v>86</v>
      </c>
      <c r="AV160" s="14" t="s">
        <v>202</v>
      </c>
      <c r="AW160" s="14" t="s">
        <v>38</v>
      </c>
      <c r="AX160" s="14" t="s">
        <v>84</v>
      </c>
      <c r="AY160" s="268" t="s">
        <v>194</v>
      </c>
    </row>
    <row r="161" spans="1:65" s="2" customFormat="1" ht="16.5" customHeight="1">
      <c r="A161" s="40"/>
      <c r="B161" s="41"/>
      <c r="C161" s="229" t="s">
        <v>393</v>
      </c>
      <c r="D161" s="229" t="s">
        <v>197</v>
      </c>
      <c r="E161" s="230" t="s">
        <v>2247</v>
      </c>
      <c r="F161" s="231" t="s">
        <v>2248</v>
      </c>
      <c r="G161" s="232" t="s">
        <v>268</v>
      </c>
      <c r="H161" s="233">
        <v>1</v>
      </c>
      <c r="I161" s="234"/>
      <c r="J161" s="235">
        <f>ROUND(I161*H161,2)</f>
        <v>0</v>
      </c>
      <c r="K161" s="231" t="s">
        <v>201</v>
      </c>
      <c r="L161" s="46"/>
      <c r="M161" s="236" t="s">
        <v>21</v>
      </c>
      <c r="N161" s="237" t="s">
        <v>47</v>
      </c>
      <c r="O161" s="86"/>
      <c r="P161" s="238">
        <f>O161*H161</f>
        <v>0</v>
      </c>
      <c r="Q161" s="238">
        <v>0.00038</v>
      </c>
      <c r="R161" s="238">
        <f>Q161*H161</f>
        <v>0.00038</v>
      </c>
      <c r="S161" s="238">
        <v>0</v>
      </c>
      <c r="T161" s="239">
        <f>S161*H161</f>
        <v>0</v>
      </c>
      <c r="U161" s="40"/>
      <c r="V161" s="40"/>
      <c r="W161" s="40"/>
      <c r="X161" s="40"/>
      <c r="Y161" s="40"/>
      <c r="Z161" s="40"/>
      <c r="AA161" s="40"/>
      <c r="AB161" s="40"/>
      <c r="AC161" s="40"/>
      <c r="AD161" s="40"/>
      <c r="AE161" s="40"/>
      <c r="AR161" s="240" t="s">
        <v>245</v>
      </c>
      <c r="AT161" s="240" t="s">
        <v>197</v>
      </c>
      <c r="AU161" s="240" t="s">
        <v>86</v>
      </c>
      <c r="AY161" s="19" t="s">
        <v>194</v>
      </c>
      <c r="BE161" s="241">
        <f>IF(N161="základní",J161,0)</f>
        <v>0</v>
      </c>
      <c r="BF161" s="241">
        <f>IF(N161="snížená",J161,0)</f>
        <v>0</v>
      </c>
      <c r="BG161" s="241">
        <f>IF(N161="zákl. přenesená",J161,0)</f>
        <v>0</v>
      </c>
      <c r="BH161" s="241">
        <f>IF(N161="sníž. přenesená",J161,0)</f>
        <v>0</v>
      </c>
      <c r="BI161" s="241">
        <f>IF(N161="nulová",J161,0)</f>
        <v>0</v>
      </c>
      <c r="BJ161" s="19" t="s">
        <v>84</v>
      </c>
      <c r="BK161" s="241">
        <f>ROUND(I161*H161,2)</f>
        <v>0</v>
      </c>
      <c r="BL161" s="19" t="s">
        <v>245</v>
      </c>
      <c r="BM161" s="240" t="s">
        <v>2249</v>
      </c>
    </row>
    <row r="162" spans="1:47" s="2" customFormat="1" ht="12">
      <c r="A162" s="40"/>
      <c r="B162" s="41"/>
      <c r="C162" s="42"/>
      <c r="D162" s="242" t="s">
        <v>204</v>
      </c>
      <c r="E162" s="42"/>
      <c r="F162" s="243" t="s">
        <v>2250</v>
      </c>
      <c r="G162" s="42"/>
      <c r="H162" s="42"/>
      <c r="I162" s="149"/>
      <c r="J162" s="42"/>
      <c r="K162" s="42"/>
      <c r="L162" s="46"/>
      <c r="M162" s="244"/>
      <c r="N162" s="245"/>
      <c r="O162" s="86"/>
      <c r="P162" s="86"/>
      <c r="Q162" s="86"/>
      <c r="R162" s="86"/>
      <c r="S162" s="86"/>
      <c r="T162" s="87"/>
      <c r="U162" s="40"/>
      <c r="V162" s="40"/>
      <c r="W162" s="40"/>
      <c r="X162" s="40"/>
      <c r="Y162" s="40"/>
      <c r="Z162" s="40"/>
      <c r="AA162" s="40"/>
      <c r="AB162" s="40"/>
      <c r="AC162" s="40"/>
      <c r="AD162" s="40"/>
      <c r="AE162" s="40"/>
      <c r="AT162" s="19" t="s">
        <v>204</v>
      </c>
      <c r="AU162" s="19" t="s">
        <v>86</v>
      </c>
    </row>
    <row r="163" spans="1:47" s="2" customFormat="1" ht="12">
      <c r="A163" s="40"/>
      <c r="B163" s="41"/>
      <c r="C163" s="42"/>
      <c r="D163" s="242" t="s">
        <v>206</v>
      </c>
      <c r="E163" s="42"/>
      <c r="F163" s="246" t="s">
        <v>2148</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206</v>
      </c>
      <c r="AU163" s="19" t="s">
        <v>86</v>
      </c>
    </row>
    <row r="164" spans="1:51" s="13" customFormat="1" ht="12">
      <c r="A164" s="13"/>
      <c r="B164" s="247"/>
      <c r="C164" s="248"/>
      <c r="D164" s="242" t="s">
        <v>208</v>
      </c>
      <c r="E164" s="249" t="s">
        <v>21</v>
      </c>
      <c r="F164" s="250" t="s">
        <v>84</v>
      </c>
      <c r="G164" s="248"/>
      <c r="H164" s="251">
        <v>1</v>
      </c>
      <c r="I164" s="252"/>
      <c r="J164" s="248"/>
      <c r="K164" s="248"/>
      <c r="L164" s="253"/>
      <c r="M164" s="254"/>
      <c r="N164" s="255"/>
      <c r="O164" s="255"/>
      <c r="P164" s="255"/>
      <c r="Q164" s="255"/>
      <c r="R164" s="255"/>
      <c r="S164" s="255"/>
      <c r="T164" s="256"/>
      <c r="U164" s="13"/>
      <c r="V164" s="13"/>
      <c r="W164" s="13"/>
      <c r="X164" s="13"/>
      <c r="Y164" s="13"/>
      <c r="Z164" s="13"/>
      <c r="AA164" s="13"/>
      <c r="AB164" s="13"/>
      <c r="AC164" s="13"/>
      <c r="AD164" s="13"/>
      <c r="AE164" s="13"/>
      <c r="AT164" s="257" t="s">
        <v>208</v>
      </c>
      <c r="AU164" s="257" t="s">
        <v>86</v>
      </c>
      <c r="AV164" s="13" t="s">
        <v>86</v>
      </c>
      <c r="AW164" s="13" t="s">
        <v>38</v>
      </c>
      <c r="AX164" s="13" t="s">
        <v>76</v>
      </c>
      <c r="AY164" s="257" t="s">
        <v>194</v>
      </c>
    </row>
    <row r="165" spans="1:51" s="14" customFormat="1" ht="12">
      <c r="A165" s="14"/>
      <c r="B165" s="258"/>
      <c r="C165" s="259"/>
      <c r="D165" s="242" t="s">
        <v>208</v>
      </c>
      <c r="E165" s="260" t="s">
        <v>21</v>
      </c>
      <c r="F165" s="261" t="s">
        <v>210</v>
      </c>
      <c r="G165" s="259"/>
      <c r="H165" s="262">
        <v>1</v>
      </c>
      <c r="I165" s="263"/>
      <c r="J165" s="259"/>
      <c r="K165" s="259"/>
      <c r="L165" s="264"/>
      <c r="M165" s="265"/>
      <c r="N165" s="266"/>
      <c r="O165" s="266"/>
      <c r="P165" s="266"/>
      <c r="Q165" s="266"/>
      <c r="R165" s="266"/>
      <c r="S165" s="266"/>
      <c r="T165" s="267"/>
      <c r="U165" s="14"/>
      <c r="V165" s="14"/>
      <c r="W165" s="14"/>
      <c r="X165" s="14"/>
      <c r="Y165" s="14"/>
      <c r="Z165" s="14"/>
      <c r="AA165" s="14"/>
      <c r="AB165" s="14"/>
      <c r="AC165" s="14"/>
      <c r="AD165" s="14"/>
      <c r="AE165" s="14"/>
      <c r="AT165" s="268" t="s">
        <v>208</v>
      </c>
      <c r="AU165" s="268" t="s">
        <v>86</v>
      </c>
      <c r="AV165" s="14" t="s">
        <v>202</v>
      </c>
      <c r="AW165" s="14" t="s">
        <v>38</v>
      </c>
      <c r="AX165" s="14" t="s">
        <v>84</v>
      </c>
      <c r="AY165" s="268" t="s">
        <v>194</v>
      </c>
    </row>
    <row r="166" spans="1:65" s="2" customFormat="1" ht="16.5" customHeight="1">
      <c r="A166" s="40"/>
      <c r="B166" s="41"/>
      <c r="C166" s="229" t="s">
        <v>8</v>
      </c>
      <c r="D166" s="229" t="s">
        <v>197</v>
      </c>
      <c r="E166" s="230" t="s">
        <v>2144</v>
      </c>
      <c r="F166" s="231" t="s">
        <v>2145</v>
      </c>
      <c r="G166" s="232" t="s">
        <v>268</v>
      </c>
      <c r="H166" s="233">
        <v>1</v>
      </c>
      <c r="I166" s="234"/>
      <c r="J166" s="235">
        <f>ROUND(I166*H166,2)</f>
        <v>0</v>
      </c>
      <c r="K166" s="231" t="s">
        <v>201</v>
      </c>
      <c r="L166" s="46"/>
      <c r="M166" s="236" t="s">
        <v>21</v>
      </c>
      <c r="N166" s="237" t="s">
        <v>47</v>
      </c>
      <c r="O166" s="86"/>
      <c r="P166" s="238">
        <f>O166*H166</f>
        <v>0</v>
      </c>
      <c r="Q166" s="238">
        <v>0.00061</v>
      </c>
      <c r="R166" s="238">
        <f>Q166*H166</f>
        <v>0.00061</v>
      </c>
      <c r="S166" s="238">
        <v>0</v>
      </c>
      <c r="T166" s="239">
        <f>S166*H166</f>
        <v>0</v>
      </c>
      <c r="U166" s="40"/>
      <c r="V166" s="40"/>
      <c r="W166" s="40"/>
      <c r="X166" s="40"/>
      <c r="Y166" s="40"/>
      <c r="Z166" s="40"/>
      <c r="AA166" s="40"/>
      <c r="AB166" s="40"/>
      <c r="AC166" s="40"/>
      <c r="AD166" s="40"/>
      <c r="AE166" s="40"/>
      <c r="AR166" s="240" t="s">
        <v>245</v>
      </c>
      <c r="AT166" s="240" t="s">
        <v>197</v>
      </c>
      <c r="AU166" s="240" t="s">
        <v>86</v>
      </c>
      <c r="AY166" s="19" t="s">
        <v>194</v>
      </c>
      <c r="BE166" s="241">
        <f>IF(N166="základní",J166,0)</f>
        <v>0</v>
      </c>
      <c r="BF166" s="241">
        <f>IF(N166="snížená",J166,0)</f>
        <v>0</v>
      </c>
      <c r="BG166" s="241">
        <f>IF(N166="zákl. přenesená",J166,0)</f>
        <v>0</v>
      </c>
      <c r="BH166" s="241">
        <f>IF(N166="sníž. přenesená",J166,0)</f>
        <v>0</v>
      </c>
      <c r="BI166" s="241">
        <f>IF(N166="nulová",J166,0)</f>
        <v>0</v>
      </c>
      <c r="BJ166" s="19" t="s">
        <v>84</v>
      </c>
      <c r="BK166" s="241">
        <f>ROUND(I166*H166,2)</f>
        <v>0</v>
      </c>
      <c r="BL166" s="19" t="s">
        <v>245</v>
      </c>
      <c r="BM166" s="240" t="s">
        <v>2251</v>
      </c>
    </row>
    <row r="167" spans="1:47" s="2" customFormat="1" ht="12">
      <c r="A167" s="40"/>
      <c r="B167" s="41"/>
      <c r="C167" s="42"/>
      <c r="D167" s="242" t="s">
        <v>204</v>
      </c>
      <c r="E167" s="42"/>
      <c r="F167" s="243" t="s">
        <v>2147</v>
      </c>
      <c r="G167" s="42"/>
      <c r="H167" s="42"/>
      <c r="I167" s="149"/>
      <c r="J167" s="42"/>
      <c r="K167" s="42"/>
      <c r="L167" s="46"/>
      <c r="M167" s="244"/>
      <c r="N167" s="245"/>
      <c r="O167" s="86"/>
      <c r="P167" s="86"/>
      <c r="Q167" s="86"/>
      <c r="R167" s="86"/>
      <c r="S167" s="86"/>
      <c r="T167" s="87"/>
      <c r="U167" s="40"/>
      <c r="V167" s="40"/>
      <c r="W167" s="40"/>
      <c r="X167" s="40"/>
      <c r="Y167" s="40"/>
      <c r="Z167" s="40"/>
      <c r="AA167" s="40"/>
      <c r="AB167" s="40"/>
      <c r="AC167" s="40"/>
      <c r="AD167" s="40"/>
      <c r="AE167" s="40"/>
      <c r="AT167" s="19" t="s">
        <v>204</v>
      </c>
      <c r="AU167" s="19" t="s">
        <v>86</v>
      </c>
    </row>
    <row r="168" spans="1:47" s="2" customFormat="1" ht="12">
      <c r="A168" s="40"/>
      <c r="B168" s="41"/>
      <c r="C168" s="42"/>
      <c r="D168" s="242" t="s">
        <v>206</v>
      </c>
      <c r="E168" s="42"/>
      <c r="F168" s="246" t="s">
        <v>2148</v>
      </c>
      <c r="G168" s="42"/>
      <c r="H168" s="42"/>
      <c r="I168" s="149"/>
      <c r="J168" s="42"/>
      <c r="K168" s="42"/>
      <c r="L168" s="46"/>
      <c r="M168" s="244"/>
      <c r="N168" s="245"/>
      <c r="O168" s="86"/>
      <c r="P168" s="86"/>
      <c r="Q168" s="86"/>
      <c r="R168" s="86"/>
      <c r="S168" s="86"/>
      <c r="T168" s="87"/>
      <c r="U168" s="40"/>
      <c r="V168" s="40"/>
      <c r="W168" s="40"/>
      <c r="X168" s="40"/>
      <c r="Y168" s="40"/>
      <c r="Z168" s="40"/>
      <c r="AA168" s="40"/>
      <c r="AB168" s="40"/>
      <c r="AC168" s="40"/>
      <c r="AD168" s="40"/>
      <c r="AE168" s="40"/>
      <c r="AT168" s="19" t="s">
        <v>206</v>
      </c>
      <c r="AU168" s="19" t="s">
        <v>86</v>
      </c>
    </row>
    <row r="169" spans="1:51" s="13" customFormat="1" ht="12">
      <c r="A169" s="13"/>
      <c r="B169" s="247"/>
      <c r="C169" s="248"/>
      <c r="D169" s="242" t="s">
        <v>208</v>
      </c>
      <c r="E169" s="249" t="s">
        <v>21</v>
      </c>
      <c r="F169" s="250" t="s">
        <v>84</v>
      </c>
      <c r="G169" s="248"/>
      <c r="H169" s="251">
        <v>1</v>
      </c>
      <c r="I169" s="252"/>
      <c r="J169" s="248"/>
      <c r="K169" s="248"/>
      <c r="L169" s="253"/>
      <c r="M169" s="254"/>
      <c r="N169" s="255"/>
      <c r="O169" s="255"/>
      <c r="P169" s="255"/>
      <c r="Q169" s="255"/>
      <c r="R169" s="255"/>
      <c r="S169" s="255"/>
      <c r="T169" s="256"/>
      <c r="U169" s="13"/>
      <c r="V169" s="13"/>
      <c r="W169" s="13"/>
      <c r="X169" s="13"/>
      <c r="Y169" s="13"/>
      <c r="Z169" s="13"/>
      <c r="AA169" s="13"/>
      <c r="AB169" s="13"/>
      <c r="AC169" s="13"/>
      <c r="AD169" s="13"/>
      <c r="AE169" s="13"/>
      <c r="AT169" s="257" t="s">
        <v>208</v>
      </c>
      <c r="AU169" s="257" t="s">
        <v>86</v>
      </c>
      <c r="AV169" s="13" t="s">
        <v>86</v>
      </c>
      <c r="AW169" s="13" t="s">
        <v>38</v>
      </c>
      <c r="AX169" s="13" t="s">
        <v>76</v>
      </c>
      <c r="AY169" s="257" t="s">
        <v>194</v>
      </c>
    </row>
    <row r="170" spans="1:51" s="14" customFormat="1" ht="12">
      <c r="A170" s="14"/>
      <c r="B170" s="258"/>
      <c r="C170" s="259"/>
      <c r="D170" s="242" t="s">
        <v>208</v>
      </c>
      <c r="E170" s="260" t="s">
        <v>21</v>
      </c>
      <c r="F170" s="261" t="s">
        <v>210</v>
      </c>
      <c r="G170" s="259"/>
      <c r="H170" s="262">
        <v>1</v>
      </c>
      <c r="I170" s="263"/>
      <c r="J170" s="259"/>
      <c r="K170" s="259"/>
      <c r="L170" s="264"/>
      <c r="M170" s="265"/>
      <c r="N170" s="266"/>
      <c r="O170" s="266"/>
      <c r="P170" s="266"/>
      <c r="Q170" s="266"/>
      <c r="R170" s="266"/>
      <c r="S170" s="266"/>
      <c r="T170" s="267"/>
      <c r="U170" s="14"/>
      <c r="V170" s="14"/>
      <c r="W170" s="14"/>
      <c r="X170" s="14"/>
      <c r="Y170" s="14"/>
      <c r="Z170" s="14"/>
      <c r="AA170" s="14"/>
      <c r="AB170" s="14"/>
      <c r="AC170" s="14"/>
      <c r="AD170" s="14"/>
      <c r="AE170" s="14"/>
      <c r="AT170" s="268" t="s">
        <v>208</v>
      </c>
      <c r="AU170" s="268" t="s">
        <v>86</v>
      </c>
      <c r="AV170" s="14" t="s">
        <v>202</v>
      </c>
      <c r="AW170" s="14" t="s">
        <v>38</v>
      </c>
      <c r="AX170" s="14" t="s">
        <v>84</v>
      </c>
      <c r="AY170" s="268" t="s">
        <v>194</v>
      </c>
    </row>
    <row r="171" spans="1:65" s="2" customFormat="1" ht="16.5" customHeight="1">
      <c r="A171" s="40"/>
      <c r="B171" s="41"/>
      <c r="C171" s="272" t="s">
        <v>245</v>
      </c>
      <c r="D171" s="272" t="s">
        <v>347</v>
      </c>
      <c r="E171" s="273" t="s">
        <v>2252</v>
      </c>
      <c r="F171" s="274" t="s">
        <v>2253</v>
      </c>
      <c r="G171" s="275" t="s">
        <v>268</v>
      </c>
      <c r="H171" s="276">
        <v>1</v>
      </c>
      <c r="I171" s="277"/>
      <c r="J171" s="278">
        <f>ROUND(I171*H171,2)</f>
        <v>0</v>
      </c>
      <c r="K171" s="274" t="s">
        <v>201</v>
      </c>
      <c r="L171" s="279"/>
      <c r="M171" s="280" t="s">
        <v>21</v>
      </c>
      <c r="N171" s="281" t="s">
        <v>47</v>
      </c>
      <c r="O171" s="86"/>
      <c r="P171" s="238">
        <f>O171*H171</f>
        <v>0</v>
      </c>
      <c r="Q171" s="238">
        <v>3E-05</v>
      </c>
      <c r="R171" s="238">
        <f>Q171*H171</f>
        <v>3E-05</v>
      </c>
      <c r="S171" s="238">
        <v>0</v>
      </c>
      <c r="T171" s="239">
        <f>S171*H171</f>
        <v>0</v>
      </c>
      <c r="U171" s="40"/>
      <c r="V171" s="40"/>
      <c r="W171" s="40"/>
      <c r="X171" s="40"/>
      <c r="Y171" s="40"/>
      <c r="Z171" s="40"/>
      <c r="AA171" s="40"/>
      <c r="AB171" s="40"/>
      <c r="AC171" s="40"/>
      <c r="AD171" s="40"/>
      <c r="AE171" s="40"/>
      <c r="AR171" s="240" t="s">
        <v>525</v>
      </c>
      <c r="AT171" s="240" t="s">
        <v>347</v>
      </c>
      <c r="AU171" s="240" t="s">
        <v>86</v>
      </c>
      <c r="AY171" s="19" t="s">
        <v>194</v>
      </c>
      <c r="BE171" s="241">
        <f>IF(N171="základní",J171,0)</f>
        <v>0</v>
      </c>
      <c r="BF171" s="241">
        <f>IF(N171="snížená",J171,0)</f>
        <v>0</v>
      </c>
      <c r="BG171" s="241">
        <f>IF(N171="zákl. přenesená",J171,0)</f>
        <v>0</v>
      </c>
      <c r="BH171" s="241">
        <f>IF(N171="sníž. přenesená",J171,0)</f>
        <v>0</v>
      </c>
      <c r="BI171" s="241">
        <f>IF(N171="nulová",J171,0)</f>
        <v>0</v>
      </c>
      <c r="BJ171" s="19" t="s">
        <v>84</v>
      </c>
      <c r="BK171" s="241">
        <f>ROUND(I171*H171,2)</f>
        <v>0</v>
      </c>
      <c r="BL171" s="19" t="s">
        <v>245</v>
      </c>
      <c r="BM171" s="240" t="s">
        <v>2254</v>
      </c>
    </row>
    <row r="172" spans="1:47" s="2" customFormat="1" ht="12">
      <c r="A172" s="40"/>
      <c r="B172" s="41"/>
      <c r="C172" s="42"/>
      <c r="D172" s="242" t="s">
        <v>204</v>
      </c>
      <c r="E172" s="42"/>
      <c r="F172" s="243" t="s">
        <v>2255</v>
      </c>
      <c r="G172" s="42"/>
      <c r="H172" s="42"/>
      <c r="I172" s="149"/>
      <c r="J172" s="42"/>
      <c r="K172" s="42"/>
      <c r="L172" s="46"/>
      <c r="M172" s="244"/>
      <c r="N172" s="245"/>
      <c r="O172" s="86"/>
      <c r="P172" s="86"/>
      <c r="Q172" s="86"/>
      <c r="R172" s="86"/>
      <c r="S172" s="86"/>
      <c r="T172" s="87"/>
      <c r="U172" s="40"/>
      <c r="V172" s="40"/>
      <c r="W172" s="40"/>
      <c r="X172" s="40"/>
      <c r="Y172" s="40"/>
      <c r="Z172" s="40"/>
      <c r="AA172" s="40"/>
      <c r="AB172" s="40"/>
      <c r="AC172" s="40"/>
      <c r="AD172" s="40"/>
      <c r="AE172" s="40"/>
      <c r="AT172" s="19" t="s">
        <v>204</v>
      </c>
      <c r="AU172" s="19" t="s">
        <v>86</v>
      </c>
    </row>
    <row r="173" spans="1:51" s="13" customFormat="1" ht="12">
      <c r="A173" s="13"/>
      <c r="B173" s="247"/>
      <c r="C173" s="248"/>
      <c r="D173" s="242" t="s">
        <v>208</v>
      </c>
      <c r="E173" s="249" t="s">
        <v>21</v>
      </c>
      <c r="F173" s="250" t="s">
        <v>84</v>
      </c>
      <c r="G173" s="248"/>
      <c r="H173" s="251">
        <v>1</v>
      </c>
      <c r="I173" s="252"/>
      <c r="J173" s="248"/>
      <c r="K173" s="248"/>
      <c r="L173" s="253"/>
      <c r="M173" s="254"/>
      <c r="N173" s="255"/>
      <c r="O173" s="255"/>
      <c r="P173" s="255"/>
      <c r="Q173" s="255"/>
      <c r="R173" s="255"/>
      <c r="S173" s="255"/>
      <c r="T173" s="256"/>
      <c r="U173" s="13"/>
      <c r="V173" s="13"/>
      <c r="W173" s="13"/>
      <c r="X173" s="13"/>
      <c r="Y173" s="13"/>
      <c r="Z173" s="13"/>
      <c r="AA173" s="13"/>
      <c r="AB173" s="13"/>
      <c r="AC173" s="13"/>
      <c r="AD173" s="13"/>
      <c r="AE173" s="13"/>
      <c r="AT173" s="257" t="s">
        <v>208</v>
      </c>
      <c r="AU173" s="257" t="s">
        <v>86</v>
      </c>
      <c r="AV173" s="13" t="s">
        <v>86</v>
      </c>
      <c r="AW173" s="13" t="s">
        <v>38</v>
      </c>
      <c r="AX173" s="13" t="s">
        <v>76</v>
      </c>
      <c r="AY173" s="257" t="s">
        <v>194</v>
      </c>
    </row>
    <row r="174" spans="1:51" s="14" customFormat="1" ht="12">
      <c r="A174" s="14"/>
      <c r="B174" s="258"/>
      <c r="C174" s="259"/>
      <c r="D174" s="242" t="s">
        <v>208</v>
      </c>
      <c r="E174" s="260" t="s">
        <v>21</v>
      </c>
      <c r="F174" s="261" t="s">
        <v>210</v>
      </c>
      <c r="G174" s="259"/>
      <c r="H174" s="262">
        <v>1</v>
      </c>
      <c r="I174" s="263"/>
      <c r="J174" s="259"/>
      <c r="K174" s="259"/>
      <c r="L174" s="264"/>
      <c r="M174" s="265"/>
      <c r="N174" s="266"/>
      <c r="O174" s="266"/>
      <c r="P174" s="266"/>
      <c r="Q174" s="266"/>
      <c r="R174" s="266"/>
      <c r="S174" s="266"/>
      <c r="T174" s="267"/>
      <c r="U174" s="14"/>
      <c r="V174" s="14"/>
      <c r="W174" s="14"/>
      <c r="X174" s="14"/>
      <c r="Y174" s="14"/>
      <c r="Z174" s="14"/>
      <c r="AA174" s="14"/>
      <c r="AB174" s="14"/>
      <c r="AC174" s="14"/>
      <c r="AD174" s="14"/>
      <c r="AE174" s="14"/>
      <c r="AT174" s="268" t="s">
        <v>208</v>
      </c>
      <c r="AU174" s="268" t="s">
        <v>86</v>
      </c>
      <c r="AV174" s="14" t="s">
        <v>202</v>
      </c>
      <c r="AW174" s="14" t="s">
        <v>38</v>
      </c>
      <c r="AX174" s="14" t="s">
        <v>84</v>
      </c>
      <c r="AY174" s="268" t="s">
        <v>194</v>
      </c>
    </row>
    <row r="175" spans="1:65" s="2" customFormat="1" ht="16.5" customHeight="1">
      <c r="A175" s="40"/>
      <c r="B175" s="41"/>
      <c r="C175" s="272" t="s">
        <v>418</v>
      </c>
      <c r="D175" s="272" t="s">
        <v>347</v>
      </c>
      <c r="E175" s="273" t="s">
        <v>2256</v>
      </c>
      <c r="F175" s="274" t="s">
        <v>2257</v>
      </c>
      <c r="G175" s="275" t="s">
        <v>268</v>
      </c>
      <c r="H175" s="276">
        <v>6</v>
      </c>
      <c r="I175" s="277"/>
      <c r="J175" s="278">
        <f>ROUND(I175*H175,2)</f>
        <v>0</v>
      </c>
      <c r="K175" s="274" t="s">
        <v>201</v>
      </c>
      <c r="L175" s="279"/>
      <c r="M175" s="280" t="s">
        <v>21</v>
      </c>
      <c r="N175" s="281" t="s">
        <v>47</v>
      </c>
      <c r="O175" s="86"/>
      <c r="P175" s="238">
        <f>O175*H175</f>
        <v>0</v>
      </c>
      <c r="Q175" s="238">
        <v>7E-05</v>
      </c>
      <c r="R175" s="238">
        <f>Q175*H175</f>
        <v>0.00041999999999999996</v>
      </c>
      <c r="S175" s="238">
        <v>0</v>
      </c>
      <c r="T175" s="239">
        <f>S175*H175</f>
        <v>0</v>
      </c>
      <c r="U175" s="40"/>
      <c r="V175" s="40"/>
      <c r="W175" s="40"/>
      <c r="X175" s="40"/>
      <c r="Y175" s="40"/>
      <c r="Z175" s="40"/>
      <c r="AA175" s="40"/>
      <c r="AB175" s="40"/>
      <c r="AC175" s="40"/>
      <c r="AD175" s="40"/>
      <c r="AE175" s="40"/>
      <c r="AR175" s="240" t="s">
        <v>525</v>
      </c>
      <c r="AT175" s="240" t="s">
        <v>347</v>
      </c>
      <c r="AU175" s="240" t="s">
        <v>86</v>
      </c>
      <c r="AY175" s="19" t="s">
        <v>194</v>
      </c>
      <c r="BE175" s="241">
        <f>IF(N175="základní",J175,0)</f>
        <v>0</v>
      </c>
      <c r="BF175" s="241">
        <f>IF(N175="snížená",J175,0)</f>
        <v>0</v>
      </c>
      <c r="BG175" s="241">
        <f>IF(N175="zákl. přenesená",J175,0)</f>
        <v>0</v>
      </c>
      <c r="BH175" s="241">
        <f>IF(N175="sníž. přenesená",J175,0)</f>
        <v>0</v>
      </c>
      <c r="BI175" s="241">
        <f>IF(N175="nulová",J175,0)</f>
        <v>0</v>
      </c>
      <c r="BJ175" s="19" t="s">
        <v>84</v>
      </c>
      <c r="BK175" s="241">
        <f>ROUND(I175*H175,2)</f>
        <v>0</v>
      </c>
      <c r="BL175" s="19" t="s">
        <v>245</v>
      </c>
      <c r="BM175" s="240" t="s">
        <v>2258</v>
      </c>
    </row>
    <row r="176" spans="1:47" s="2" customFormat="1" ht="12">
      <c r="A176" s="40"/>
      <c r="B176" s="41"/>
      <c r="C176" s="42"/>
      <c r="D176" s="242" t="s">
        <v>204</v>
      </c>
      <c r="E176" s="42"/>
      <c r="F176" s="243" t="s">
        <v>2257</v>
      </c>
      <c r="G176" s="42"/>
      <c r="H176" s="42"/>
      <c r="I176" s="149"/>
      <c r="J176" s="42"/>
      <c r="K176" s="42"/>
      <c r="L176" s="46"/>
      <c r="M176" s="244"/>
      <c r="N176" s="245"/>
      <c r="O176" s="86"/>
      <c r="P176" s="86"/>
      <c r="Q176" s="86"/>
      <c r="R176" s="86"/>
      <c r="S176" s="86"/>
      <c r="T176" s="87"/>
      <c r="U176" s="40"/>
      <c r="V176" s="40"/>
      <c r="W176" s="40"/>
      <c r="X176" s="40"/>
      <c r="Y176" s="40"/>
      <c r="Z176" s="40"/>
      <c r="AA176" s="40"/>
      <c r="AB176" s="40"/>
      <c r="AC176" s="40"/>
      <c r="AD176" s="40"/>
      <c r="AE176" s="40"/>
      <c r="AT176" s="19" t="s">
        <v>204</v>
      </c>
      <c r="AU176" s="19" t="s">
        <v>86</v>
      </c>
    </row>
    <row r="177" spans="1:51" s="13" customFormat="1" ht="12">
      <c r="A177" s="13"/>
      <c r="B177" s="247"/>
      <c r="C177" s="248"/>
      <c r="D177" s="242" t="s">
        <v>208</v>
      </c>
      <c r="E177" s="249" t="s">
        <v>21</v>
      </c>
      <c r="F177" s="250" t="s">
        <v>241</v>
      </c>
      <c r="G177" s="248"/>
      <c r="H177" s="251">
        <v>6</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208</v>
      </c>
      <c r="AU177" s="257" t="s">
        <v>86</v>
      </c>
      <c r="AV177" s="13" t="s">
        <v>86</v>
      </c>
      <c r="AW177" s="13" t="s">
        <v>38</v>
      </c>
      <c r="AX177" s="13" t="s">
        <v>76</v>
      </c>
      <c r="AY177" s="257" t="s">
        <v>194</v>
      </c>
    </row>
    <row r="178" spans="1:51" s="14" customFormat="1" ht="12">
      <c r="A178" s="14"/>
      <c r="B178" s="258"/>
      <c r="C178" s="259"/>
      <c r="D178" s="242" t="s">
        <v>208</v>
      </c>
      <c r="E178" s="260" t="s">
        <v>21</v>
      </c>
      <c r="F178" s="261" t="s">
        <v>210</v>
      </c>
      <c r="G178" s="259"/>
      <c r="H178" s="262">
        <v>6</v>
      </c>
      <c r="I178" s="263"/>
      <c r="J178" s="259"/>
      <c r="K178" s="259"/>
      <c r="L178" s="264"/>
      <c r="M178" s="265"/>
      <c r="N178" s="266"/>
      <c r="O178" s="266"/>
      <c r="P178" s="266"/>
      <c r="Q178" s="266"/>
      <c r="R178" s="266"/>
      <c r="S178" s="266"/>
      <c r="T178" s="267"/>
      <c r="U178" s="14"/>
      <c r="V178" s="14"/>
      <c r="W178" s="14"/>
      <c r="X178" s="14"/>
      <c r="Y178" s="14"/>
      <c r="Z178" s="14"/>
      <c r="AA178" s="14"/>
      <c r="AB178" s="14"/>
      <c r="AC178" s="14"/>
      <c r="AD178" s="14"/>
      <c r="AE178" s="14"/>
      <c r="AT178" s="268" t="s">
        <v>208</v>
      </c>
      <c r="AU178" s="268" t="s">
        <v>86</v>
      </c>
      <c r="AV178" s="14" t="s">
        <v>202</v>
      </c>
      <c r="AW178" s="14" t="s">
        <v>38</v>
      </c>
      <c r="AX178" s="14" t="s">
        <v>84</v>
      </c>
      <c r="AY178" s="268" t="s">
        <v>194</v>
      </c>
    </row>
    <row r="179" spans="1:65" s="2" customFormat="1" ht="16.5" customHeight="1">
      <c r="A179" s="40"/>
      <c r="B179" s="41"/>
      <c r="C179" s="229" t="s">
        <v>436</v>
      </c>
      <c r="D179" s="229" t="s">
        <v>197</v>
      </c>
      <c r="E179" s="230" t="s">
        <v>2259</v>
      </c>
      <c r="F179" s="231" t="s">
        <v>2260</v>
      </c>
      <c r="G179" s="232" t="s">
        <v>215</v>
      </c>
      <c r="H179" s="233">
        <v>0.052</v>
      </c>
      <c r="I179" s="234"/>
      <c r="J179" s="235">
        <f>ROUND(I179*H179,2)</f>
        <v>0</v>
      </c>
      <c r="K179" s="231" t="s">
        <v>201</v>
      </c>
      <c r="L179" s="46"/>
      <c r="M179" s="236" t="s">
        <v>21</v>
      </c>
      <c r="N179" s="237" t="s">
        <v>47</v>
      </c>
      <c r="O179" s="86"/>
      <c r="P179" s="238">
        <f>O179*H179</f>
        <v>0</v>
      </c>
      <c r="Q179" s="238">
        <v>0</v>
      </c>
      <c r="R179" s="238">
        <f>Q179*H179</f>
        <v>0</v>
      </c>
      <c r="S179" s="238">
        <v>0</v>
      </c>
      <c r="T179" s="239">
        <f>S179*H179</f>
        <v>0</v>
      </c>
      <c r="U179" s="40"/>
      <c r="V179" s="40"/>
      <c r="W179" s="40"/>
      <c r="X179" s="40"/>
      <c r="Y179" s="40"/>
      <c r="Z179" s="40"/>
      <c r="AA179" s="40"/>
      <c r="AB179" s="40"/>
      <c r="AC179" s="40"/>
      <c r="AD179" s="40"/>
      <c r="AE179" s="40"/>
      <c r="AR179" s="240" t="s">
        <v>245</v>
      </c>
      <c r="AT179" s="240" t="s">
        <v>197</v>
      </c>
      <c r="AU179" s="240" t="s">
        <v>86</v>
      </c>
      <c r="AY179" s="19" t="s">
        <v>194</v>
      </c>
      <c r="BE179" s="241">
        <f>IF(N179="základní",J179,0)</f>
        <v>0</v>
      </c>
      <c r="BF179" s="241">
        <f>IF(N179="snížená",J179,0)</f>
        <v>0</v>
      </c>
      <c r="BG179" s="241">
        <f>IF(N179="zákl. přenesená",J179,0)</f>
        <v>0</v>
      </c>
      <c r="BH179" s="241">
        <f>IF(N179="sníž. přenesená",J179,0)</f>
        <v>0</v>
      </c>
      <c r="BI179" s="241">
        <f>IF(N179="nulová",J179,0)</f>
        <v>0</v>
      </c>
      <c r="BJ179" s="19" t="s">
        <v>84</v>
      </c>
      <c r="BK179" s="241">
        <f>ROUND(I179*H179,2)</f>
        <v>0</v>
      </c>
      <c r="BL179" s="19" t="s">
        <v>245</v>
      </c>
      <c r="BM179" s="240" t="s">
        <v>2261</v>
      </c>
    </row>
    <row r="180" spans="1:47" s="2" customFormat="1" ht="12">
      <c r="A180" s="40"/>
      <c r="B180" s="41"/>
      <c r="C180" s="42"/>
      <c r="D180" s="242" t="s">
        <v>204</v>
      </c>
      <c r="E180" s="42"/>
      <c r="F180" s="243" t="s">
        <v>2262</v>
      </c>
      <c r="G180" s="42"/>
      <c r="H180" s="42"/>
      <c r="I180" s="149"/>
      <c r="J180" s="42"/>
      <c r="K180" s="42"/>
      <c r="L180" s="46"/>
      <c r="M180" s="244"/>
      <c r="N180" s="245"/>
      <c r="O180" s="86"/>
      <c r="P180" s="86"/>
      <c r="Q180" s="86"/>
      <c r="R180" s="86"/>
      <c r="S180" s="86"/>
      <c r="T180" s="87"/>
      <c r="U180" s="40"/>
      <c r="V180" s="40"/>
      <c r="W180" s="40"/>
      <c r="X180" s="40"/>
      <c r="Y180" s="40"/>
      <c r="Z180" s="40"/>
      <c r="AA180" s="40"/>
      <c r="AB180" s="40"/>
      <c r="AC180" s="40"/>
      <c r="AD180" s="40"/>
      <c r="AE180" s="40"/>
      <c r="AT180" s="19" t="s">
        <v>204</v>
      </c>
      <c r="AU180" s="19" t="s">
        <v>86</v>
      </c>
    </row>
    <row r="181" spans="1:47" s="2" customFormat="1" ht="12">
      <c r="A181" s="40"/>
      <c r="B181" s="41"/>
      <c r="C181" s="42"/>
      <c r="D181" s="242" t="s">
        <v>206</v>
      </c>
      <c r="E181" s="42"/>
      <c r="F181" s="246" t="s">
        <v>832</v>
      </c>
      <c r="G181" s="42"/>
      <c r="H181" s="42"/>
      <c r="I181" s="149"/>
      <c r="J181" s="42"/>
      <c r="K181" s="42"/>
      <c r="L181" s="46"/>
      <c r="M181" s="244"/>
      <c r="N181" s="245"/>
      <c r="O181" s="86"/>
      <c r="P181" s="86"/>
      <c r="Q181" s="86"/>
      <c r="R181" s="86"/>
      <c r="S181" s="86"/>
      <c r="T181" s="87"/>
      <c r="U181" s="40"/>
      <c r="V181" s="40"/>
      <c r="W181" s="40"/>
      <c r="X181" s="40"/>
      <c r="Y181" s="40"/>
      <c r="Z181" s="40"/>
      <c r="AA181" s="40"/>
      <c r="AB181" s="40"/>
      <c r="AC181" s="40"/>
      <c r="AD181" s="40"/>
      <c r="AE181" s="40"/>
      <c r="AT181" s="19" t="s">
        <v>206</v>
      </c>
      <c r="AU181" s="19" t="s">
        <v>86</v>
      </c>
    </row>
    <row r="182" spans="1:63" s="12" customFormat="1" ht="22.8" customHeight="1">
      <c r="A182" s="12"/>
      <c r="B182" s="213"/>
      <c r="C182" s="214"/>
      <c r="D182" s="215" t="s">
        <v>75</v>
      </c>
      <c r="E182" s="227" t="s">
        <v>2263</v>
      </c>
      <c r="F182" s="227" t="s">
        <v>2264</v>
      </c>
      <c r="G182" s="214"/>
      <c r="H182" s="214"/>
      <c r="I182" s="217"/>
      <c r="J182" s="228">
        <f>BK182</f>
        <v>0</v>
      </c>
      <c r="K182" s="214"/>
      <c r="L182" s="219"/>
      <c r="M182" s="220"/>
      <c r="N182" s="221"/>
      <c r="O182" s="221"/>
      <c r="P182" s="222">
        <f>SUM(P183:P190)</f>
        <v>0</v>
      </c>
      <c r="Q182" s="221"/>
      <c r="R182" s="222">
        <f>SUM(R183:R190)</f>
        <v>0.001</v>
      </c>
      <c r="S182" s="221"/>
      <c r="T182" s="223">
        <f>SUM(T183:T190)</f>
        <v>0</v>
      </c>
      <c r="U182" s="12"/>
      <c r="V182" s="12"/>
      <c r="W182" s="12"/>
      <c r="X182" s="12"/>
      <c r="Y182" s="12"/>
      <c r="Z182" s="12"/>
      <c r="AA182" s="12"/>
      <c r="AB182" s="12"/>
      <c r="AC182" s="12"/>
      <c r="AD182" s="12"/>
      <c r="AE182" s="12"/>
      <c r="AR182" s="224" t="s">
        <v>86</v>
      </c>
      <c r="AT182" s="225" t="s">
        <v>75</v>
      </c>
      <c r="AU182" s="225" t="s">
        <v>84</v>
      </c>
      <c r="AY182" s="224" t="s">
        <v>194</v>
      </c>
      <c r="BK182" s="226">
        <f>SUM(BK183:BK190)</f>
        <v>0</v>
      </c>
    </row>
    <row r="183" spans="1:65" s="2" customFormat="1" ht="16.5" customHeight="1">
      <c r="A183" s="40"/>
      <c r="B183" s="41"/>
      <c r="C183" s="229" t="s">
        <v>443</v>
      </c>
      <c r="D183" s="229" t="s">
        <v>197</v>
      </c>
      <c r="E183" s="230" t="s">
        <v>2265</v>
      </c>
      <c r="F183" s="231" t="s">
        <v>2266</v>
      </c>
      <c r="G183" s="232" t="s">
        <v>354</v>
      </c>
      <c r="H183" s="233">
        <v>3.275</v>
      </c>
      <c r="I183" s="234"/>
      <c r="J183" s="235">
        <f>ROUND(I183*H183,2)</f>
        <v>0</v>
      </c>
      <c r="K183" s="231" t="s">
        <v>201</v>
      </c>
      <c r="L183" s="46"/>
      <c r="M183" s="236" t="s">
        <v>21</v>
      </c>
      <c r="N183" s="237" t="s">
        <v>47</v>
      </c>
      <c r="O183" s="86"/>
      <c r="P183" s="238">
        <f>O183*H183</f>
        <v>0</v>
      </c>
      <c r="Q183" s="238">
        <v>0</v>
      </c>
      <c r="R183" s="238">
        <f>Q183*H183</f>
        <v>0</v>
      </c>
      <c r="S183" s="238">
        <v>0</v>
      </c>
      <c r="T183" s="239">
        <f>S183*H183</f>
        <v>0</v>
      </c>
      <c r="U183" s="40"/>
      <c r="V183" s="40"/>
      <c r="W183" s="40"/>
      <c r="X183" s="40"/>
      <c r="Y183" s="40"/>
      <c r="Z183" s="40"/>
      <c r="AA183" s="40"/>
      <c r="AB183" s="40"/>
      <c r="AC183" s="40"/>
      <c r="AD183" s="40"/>
      <c r="AE183" s="40"/>
      <c r="AR183" s="240" t="s">
        <v>245</v>
      </c>
      <c r="AT183" s="240" t="s">
        <v>197</v>
      </c>
      <c r="AU183" s="240" t="s">
        <v>86</v>
      </c>
      <c r="AY183" s="19" t="s">
        <v>194</v>
      </c>
      <c r="BE183" s="241">
        <f>IF(N183="základní",J183,0)</f>
        <v>0</v>
      </c>
      <c r="BF183" s="241">
        <f>IF(N183="snížená",J183,0)</f>
        <v>0</v>
      </c>
      <c r="BG183" s="241">
        <f>IF(N183="zákl. přenesená",J183,0)</f>
        <v>0</v>
      </c>
      <c r="BH183" s="241">
        <f>IF(N183="sníž. přenesená",J183,0)</f>
        <v>0</v>
      </c>
      <c r="BI183" s="241">
        <f>IF(N183="nulová",J183,0)</f>
        <v>0</v>
      </c>
      <c r="BJ183" s="19" t="s">
        <v>84</v>
      </c>
      <c r="BK183" s="241">
        <f>ROUND(I183*H183,2)</f>
        <v>0</v>
      </c>
      <c r="BL183" s="19" t="s">
        <v>245</v>
      </c>
      <c r="BM183" s="240" t="s">
        <v>2267</v>
      </c>
    </row>
    <row r="184" spans="1:47" s="2" customFormat="1" ht="12">
      <c r="A184" s="40"/>
      <c r="B184" s="41"/>
      <c r="C184" s="42"/>
      <c r="D184" s="242" t="s">
        <v>204</v>
      </c>
      <c r="E184" s="42"/>
      <c r="F184" s="243" t="s">
        <v>2268</v>
      </c>
      <c r="G184" s="42"/>
      <c r="H184" s="42"/>
      <c r="I184" s="149"/>
      <c r="J184" s="42"/>
      <c r="K184" s="42"/>
      <c r="L184" s="46"/>
      <c r="M184" s="244"/>
      <c r="N184" s="245"/>
      <c r="O184" s="86"/>
      <c r="P184" s="86"/>
      <c r="Q184" s="86"/>
      <c r="R184" s="86"/>
      <c r="S184" s="86"/>
      <c r="T184" s="87"/>
      <c r="U184" s="40"/>
      <c r="V184" s="40"/>
      <c r="W184" s="40"/>
      <c r="X184" s="40"/>
      <c r="Y184" s="40"/>
      <c r="Z184" s="40"/>
      <c r="AA184" s="40"/>
      <c r="AB184" s="40"/>
      <c r="AC184" s="40"/>
      <c r="AD184" s="40"/>
      <c r="AE184" s="40"/>
      <c r="AT184" s="19" t="s">
        <v>204</v>
      </c>
      <c r="AU184" s="19" t="s">
        <v>86</v>
      </c>
    </row>
    <row r="185" spans="1:51" s="13" customFormat="1" ht="12">
      <c r="A185" s="13"/>
      <c r="B185" s="247"/>
      <c r="C185" s="248"/>
      <c r="D185" s="242" t="s">
        <v>208</v>
      </c>
      <c r="E185" s="249" t="s">
        <v>21</v>
      </c>
      <c r="F185" s="250" t="s">
        <v>2269</v>
      </c>
      <c r="G185" s="248"/>
      <c r="H185" s="251">
        <v>1.432</v>
      </c>
      <c r="I185" s="252"/>
      <c r="J185" s="248"/>
      <c r="K185" s="248"/>
      <c r="L185" s="253"/>
      <c r="M185" s="254"/>
      <c r="N185" s="255"/>
      <c r="O185" s="255"/>
      <c r="P185" s="255"/>
      <c r="Q185" s="255"/>
      <c r="R185" s="255"/>
      <c r="S185" s="255"/>
      <c r="T185" s="256"/>
      <c r="U185" s="13"/>
      <c r="V185" s="13"/>
      <c r="W185" s="13"/>
      <c r="X185" s="13"/>
      <c r="Y185" s="13"/>
      <c r="Z185" s="13"/>
      <c r="AA185" s="13"/>
      <c r="AB185" s="13"/>
      <c r="AC185" s="13"/>
      <c r="AD185" s="13"/>
      <c r="AE185" s="13"/>
      <c r="AT185" s="257" t="s">
        <v>208</v>
      </c>
      <c r="AU185" s="257" t="s">
        <v>86</v>
      </c>
      <c r="AV185" s="13" t="s">
        <v>86</v>
      </c>
      <c r="AW185" s="13" t="s">
        <v>38</v>
      </c>
      <c r="AX185" s="13" t="s">
        <v>76</v>
      </c>
      <c r="AY185" s="257" t="s">
        <v>194</v>
      </c>
    </row>
    <row r="186" spans="1:51" s="13" customFormat="1" ht="12">
      <c r="A186" s="13"/>
      <c r="B186" s="247"/>
      <c r="C186" s="248"/>
      <c r="D186" s="242" t="s">
        <v>208</v>
      </c>
      <c r="E186" s="249" t="s">
        <v>21</v>
      </c>
      <c r="F186" s="250" t="s">
        <v>2270</v>
      </c>
      <c r="G186" s="248"/>
      <c r="H186" s="251">
        <v>1.843</v>
      </c>
      <c r="I186" s="252"/>
      <c r="J186" s="248"/>
      <c r="K186" s="248"/>
      <c r="L186" s="253"/>
      <c r="M186" s="254"/>
      <c r="N186" s="255"/>
      <c r="O186" s="255"/>
      <c r="P186" s="255"/>
      <c r="Q186" s="255"/>
      <c r="R186" s="255"/>
      <c r="S186" s="255"/>
      <c r="T186" s="256"/>
      <c r="U186" s="13"/>
      <c r="V186" s="13"/>
      <c r="W186" s="13"/>
      <c r="X186" s="13"/>
      <c r="Y186" s="13"/>
      <c r="Z186" s="13"/>
      <c r="AA186" s="13"/>
      <c r="AB186" s="13"/>
      <c r="AC186" s="13"/>
      <c r="AD186" s="13"/>
      <c r="AE186" s="13"/>
      <c r="AT186" s="257" t="s">
        <v>208</v>
      </c>
      <c r="AU186" s="257" t="s">
        <v>86</v>
      </c>
      <c r="AV186" s="13" t="s">
        <v>86</v>
      </c>
      <c r="AW186" s="13" t="s">
        <v>38</v>
      </c>
      <c r="AX186" s="13" t="s">
        <v>76</v>
      </c>
      <c r="AY186" s="257" t="s">
        <v>194</v>
      </c>
    </row>
    <row r="187" spans="1:51" s="14" customFormat="1" ht="12">
      <c r="A187" s="14"/>
      <c r="B187" s="258"/>
      <c r="C187" s="259"/>
      <c r="D187" s="242" t="s">
        <v>208</v>
      </c>
      <c r="E187" s="260" t="s">
        <v>21</v>
      </c>
      <c r="F187" s="261" t="s">
        <v>210</v>
      </c>
      <c r="G187" s="259"/>
      <c r="H187" s="262">
        <v>3.275</v>
      </c>
      <c r="I187" s="263"/>
      <c r="J187" s="259"/>
      <c r="K187" s="259"/>
      <c r="L187" s="264"/>
      <c r="M187" s="265"/>
      <c r="N187" s="266"/>
      <c r="O187" s="266"/>
      <c r="P187" s="266"/>
      <c r="Q187" s="266"/>
      <c r="R187" s="266"/>
      <c r="S187" s="266"/>
      <c r="T187" s="267"/>
      <c r="U187" s="14"/>
      <c r="V187" s="14"/>
      <c r="W187" s="14"/>
      <c r="X187" s="14"/>
      <c r="Y187" s="14"/>
      <c r="Z187" s="14"/>
      <c r="AA187" s="14"/>
      <c r="AB187" s="14"/>
      <c r="AC187" s="14"/>
      <c r="AD187" s="14"/>
      <c r="AE187" s="14"/>
      <c r="AT187" s="268" t="s">
        <v>208</v>
      </c>
      <c r="AU187" s="268" t="s">
        <v>86</v>
      </c>
      <c r="AV187" s="14" t="s">
        <v>202</v>
      </c>
      <c r="AW187" s="14" t="s">
        <v>38</v>
      </c>
      <c r="AX187" s="14" t="s">
        <v>84</v>
      </c>
      <c r="AY187" s="268" t="s">
        <v>194</v>
      </c>
    </row>
    <row r="188" spans="1:65" s="2" customFormat="1" ht="16.5" customHeight="1">
      <c r="A188" s="40"/>
      <c r="B188" s="41"/>
      <c r="C188" s="272" t="s">
        <v>450</v>
      </c>
      <c r="D188" s="272" t="s">
        <v>347</v>
      </c>
      <c r="E188" s="273" t="s">
        <v>2271</v>
      </c>
      <c r="F188" s="274" t="s">
        <v>2272</v>
      </c>
      <c r="G188" s="275" t="s">
        <v>1379</v>
      </c>
      <c r="H188" s="276">
        <v>1</v>
      </c>
      <c r="I188" s="277"/>
      <c r="J188" s="278">
        <f>ROUND(I188*H188,2)</f>
        <v>0</v>
      </c>
      <c r="K188" s="274" t="s">
        <v>201</v>
      </c>
      <c r="L188" s="279"/>
      <c r="M188" s="280" t="s">
        <v>21</v>
      </c>
      <c r="N188" s="281" t="s">
        <v>47</v>
      </c>
      <c r="O188" s="86"/>
      <c r="P188" s="238">
        <f>O188*H188</f>
        <v>0</v>
      </c>
      <c r="Q188" s="238">
        <v>0.001</v>
      </c>
      <c r="R188" s="238">
        <f>Q188*H188</f>
        <v>0.001</v>
      </c>
      <c r="S188" s="238">
        <v>0</v>
      </c>
      <c r="T188" s="239">
        <f>S188*H188</f>
        <v>0</v>
      </c>
      <c r="U188" s="40"/>
      <c r="V188" s="40"/>
      <c r="W188" s="40"/>
      <c r="X188" s="40"/>
      <c r="Y188" s="40"/>
      <c r="Z188" s="40"/>
      <c r="AA188" s="40"/>
      <c r="AB188" s="40"/>
      <c r="AC188" s="40"/>
      <c r="AD188" s="40"/>
      <c r="AE188" s="40"/>
      <c r="AR188" s="240" t="s">
        <v>525</v>
      </c>
      <c r="AT188" s="240" t="s">
        <v>347</v>
      </c>
      <c r="AU188" s="240" t="s">
        <v>86</v>
      </c>
      <c r="AY188" s="19" t="s">
        <v>194</v>
      </c>
      <c r="BE188" s="241">
        <f>IF(N188="základní",J188,0)</f>
        <v>0</v>
      </c>
      <c r="BF188" s="241">
        <f>IF(N188="snížená",J188,0)</f>
        <v>0</v>
      </c>
      <c r="BG188" s="241">
        <f>IF(N188="zákl. přenesená",J188,0)</f>
        <v>0</v>
      </c>
      <c r="BH188" s="241">
        <f>IF(N188="sníž. přenesená",J188,0)</f>
        <v>0</v>
      </c>
      <c r="BI188" s="241">
        <f>IF(N188="nulová",J188,0)</f>
        <v>0</v>
      </c>
      <c r="BJ188" s="19" t="s">
        <v>84</v>
      </c>
      <c r="BK188" s="241">
        <f>ROUND(I188*H188,2)</f>
        <v>0</v>
      </c>
      <c r="BL188" s="19" t="s">
        <v>245</v>
      </c>
      <c r="BM188" s="240" t="s">
        <v>2273</v>
      </c>
    </row>
    <row r="189" spans="1:47" s="2" customFormat="1" ht="12">
      <c r="A189" s="40"/>
      <c r="B189" s="41"/>
      <c r="C189" s="42"/>
      <c r="D189" s="242" t="s">
        <v>204</v>
      </c>
      <c r="E189" s="42"/>
      <c r="F189" s="243" t="s">
        <v>2272</v>
      </c>
      <c r="G189" s="42"/>
      <c r="H189" s="42"/>
      <c r="I189" s="149"/>
      <c r="J189" s="42"/>
      <c r="K189" s="42"/>
      <c r="L189" s="46"/>
      <c r="M189" s="244"/>
      <c r="N189" s="245"/>
      <c r="O189" s="86"/>
      <c r="P189" s="86"/>
      <c r="Q189" s="86"/>
      <c r="R189" s="86"/>
      <c r="S189" s="86"/>
      <c r="T189" s="87"/>
      <c r="U189" s="40"/>
      <c r="V189" s="40"/>
      <c r="W189" s="40"/>
      <c r="X189" s="40"/>
      <c r="Y189" s="40"/>
      <c r="Z189" s="40"/>
      <c r="AA189" s="40"/>
      <c r="AB189" s="40"/>
      <c r="AC189" s="40"/>
      <c r="AD189" s="40"/>
      <c r="AE189" s="40"/>
      <c r="AT189" s="19" t="s">
        <v>204</v>
      </c>
      <c r="AU189" s="19" t="s">
        <v>86</v>
      </c>
    </row>
    <row r="190" spans="1:47" s="2" customFormat="1" ht="12">
      <c r="A190" s="40"/>
      <c r="B190" s="41"/>
      <c r="C190" s="42"/>
      <c r="D190" s="242" t="s">
        <v>228</v>
      </c>
      <c r="E190" s="42"/>
      <c r="F190" s="246" t="s">
        <v>2274</v>
      </c>
      <c r="G190" s="42"/>
      <c r="H190" s="42"/>
      <c r="I190" s="149"/>
      <c r="J190" s="42"/>
      <c r="K190" s="42"/>
      <c r="L190" s="46"/>
      <c r="M190" s="244"/>
      <c r="N190" s="245"/>
      <c r="O190" s="86"/>
      <c r="P190" s="86"/>
      <c r="Q190" s="86"/>
      <c r="R190" s="86"/>
      <c r="S190" s="86"/>
      <c r="T190" s="87"/>
      <c r="U190" s="40"/>
      <c r="V190" s="40"/>
      <c r="W190" s="40"/>
      <c r="X190" s="40"/>
      <c r="Y190" s="40"/>
      <c r="Z190" s="40"/>
      <c r="AA190" s="40"/>
      <c r="AB190" s="40"/>
      <c r="AC190" s="40"/>
      <c r="AD190" s="40"/>
      <c r="AE190" s="40"/>
      <c r="AT190" s="19" t="s">
        <v>228</v>
      </c>
      <c r="AU190" s="19" t="s">
        <v>86</v>
      </c>
    </row>
    <row r="191" spans="1:63" s="12" customFormat="1" ht="25.9" customHeight="1">
      <c r="A191" s="12"/>
      <c r="B191" s="213"/>
      <c r="C191" s="214"/>
      <c r="D191" s="215" t="s">
        <v>75</v>
      </c>
      <c r="E191" s="216" t="s">
        <v>347</v>
      </c>
      <c r="F191" s="216" t="s">
        <v>2159</v>
      </c>
      <c r="G191" s="214"/>
      <c r="H191" s="214"/>
      <c r="I191" s="217"/>
      <c r="J191" s="218">
        <f>BK191</f>
        <v>0</v>
      </c>
      <c r="K191" s="214"/>
      <c r="L191" s="219"/>
      <c r="M191" s="220"/>
      <c r="N191" s="221"/>
      <c r="O191" s="221"/>
      <c r="P191" s="222">
        <f>P192+P198</f>
        <v>0</v>
      </c>
      <c r="Q191" s="221"/>
      <c r="R191" s="222">
        <f>R192+R198</f>
        <v>0</v>
      </c>
      <c r="S191" s="221"/>
      <c r="T191" s="223">
        <f>T192+T198</f>
        <v>0</v>
      </c>
      <c r="U191" s="12"/>
      <c r="V191" s="12"/>
      <c r="W191" s="12"/>
      <c r="X191" s="12"/>
      <c r="Y191" s="12"/>
      <c r="Z191" s="12"/>
      <c r="AA191" s="12"/>
      <c r="AB191" s="12"/>
      <c r="AC191" s="12"/>
      <c r="AD191" s="12"/>
      <c r="AE191" s="12"/>
      <c r="AR191" s="224" t="s">
        <v>97</v>
      </c>
      <c r="AT191" s="225" t="s">
        <v>75</v>
      </c>
      <c r="AU191" s="225" t="s">
        <v>76</v>
      </c>
      <c r="AY191" s="224" t="s">
        <v>194</v>
      </c>
      <c r="BK191" s="226">
        <f>BK192+BK198</f>
        <v>0</v>
      </c>
    </row>
    <row r="192" spans="1:63" s="12" customFormat="1" ht="22.8" customHeight="1">
      <c r="A192" s="12"/>
      <c r="B192" s="213"/>
      <c r="C192" s="214"/>
      <c r="D192" s="215" t="s">
        <v>75</v>
      </c>
      <c r="E192" s="227" t="s">
        <v>2160</v>
      </c>
      <c r="F192" s="227" t="s">
        <v>2161</v>
      </c>
      <c r="G192" s="214"/>
      <c r="H192" s="214"/>
      <c r="I192" s="217"/>
      <c r="J192" s="228">
        <f>BK192</f>
        <v>0</v>
      </c>
      <c r="K192" s="214"/>
      <c r="L192" s="219"/>
      <c r="M192" s="220"/>
      <c r="N192" s="221"/>
      <c r="O192" s="221"/>
      <c r="P192" s="222">
        <f>SUM(P193:P197)</f>
        <v>0</v>
      </c>
      <c r="Q192" s="221"/>
      <c r="R192" s="222">
        <f>SUM(R193:R197)</f>
        <v>0</v>
      </c>
      <c r="S192" s="221"/>
      <c r="T192" s="223">
        <f>SUM(T193:T197)</f>
        <v>0</v>
      </c>
      <c r="U192" s="12"/>
      <c r="V192" s="12"/>
      <c r="W192" s="12"/>
      <c r="X192" s="12"/>
      <c r="Y192" s="12"/>
      <c r="Z192" s="12"/>
      <c r="AA192" s="12"/>
      <c r="AB192" s="12"/>
      <c r="AC192" s="12"/>
      <c r="AD192" s="12"/>
      <c r="AE192" s="12"/>
      <c r="AR192" s="224" t="s">
        <v>97</v>
      </c>
      <c r="AT192" s="225" t="s">
        <v>75</v>
      </c>
      <c r="AU192" s="225" t="s">
        <v>84</v>
      </c>
      <c r="AY192" s="224" t="s">
        <v>194</v>
      </c>
      <c r="BK192" s="226">
        <f>SUM(BK193:BK197)</f>
        <v>0</v>
      </c>
    </row>
    <row r="193" spans="1:65" s="2" customFormat="1" ht="16.5" customHeight="1">
      <c r="A193" s="40"/>
      <c r="B193" s="41"/>
      <c r="C193" s="229" t="s">
        <v>7</v>
      </c>
      <c r="D193" s="229" t="s">
        <v>197</v>
      </c>
      <c r="E193" s="230" t="s">
        <v>2275</v>
      </c>
      <c r="F193" s="231" t="s">
        <v>2276</v>
      </c>
      <c r="G193" s="232" t="s">
        <v>481</v>
      </c>
      <c r="H193" s="233">
        <v>43.6</v>
      </c>
      <c r="I193" s="234"/>
      <c r="J193" s="235">
        <f>ROUND(I193*H193,2)</f>
        <v>0</v>
      </c>
      <c r="K193" s="231" t="s">
        <v>21</v>
      </c>
      <c r="L193" s="46"/>
      <c r="M193" s="236" t="s">
        <v>21</v>
      </c>
      <c r="N193" s="237" t="s">
        <v>47</v>
      </c>
      <c r="O193" s="86"/>
      <c r="P193" s="238">
        <f>O193*H193</f>
        <v>0</v>
      </c>
      <c r="Q193" s="238">
        <v>0</v>
      </c>
      <c r="R193" s="238">
        <f>Q193*H193</f>
        <v>0</v>
      </c>
      <c r="S193" s="238">
        <v>0</v>
      </c>
      <c r="T193" s="239">
        <f>S193*H193</f>
        <v>0</v>
      </c>
      <c r="U193" s="40"/>
      <c r="V193" s="40"/>
      <c r="W193" s="40"/>
      <c r="X193" s="40"/>
      <c r="Y193" s="40"/>
      <c r="Z193" s="40"/>
      <c r="AA193" s="40"/>
      <c r="AB193" s="40"/>
      <c r="AC193" s="40"/>
      <c r="AD193" s="40"/>
      <c r="AE193" s="40"/>
      <c r="AR193" s="240" t="s">
        <v>759</v>
      </c>
      <c r="AT193" s="240" t="s">
        <v>197</v>
      </c>
      <c r="AU193" s="240" t="s">
        <v>86</v>
      </c>
      <c r="AY193" s="19" t="s">
        <v>194</v>
      </c>
      <c r="BE193" s="241">
        <f>IF(N193="základní",J193,0)</f>
        <v>0</v>
      </c>
      <c r="BF193" s="241">
        <f>IF(N193="snížená",J193,0)</f>
        <v>0</v>
      </c>
      <c r="BG193" s="241">
        <f>IF(N193="zákl. přenesená",J193,0)</f>
        <v>0</v>
      </c>
      <c r="BH193" s="241">
        <f>IF(N193="sníž. přenesená",J193,0)</f>
        <v>0</v>
      </c>
      <c r="BI193" s="241">
        <f>IF(N193="nulová",J193,0)</f>
        <v>0</v>
      </c>
      <c r="BJ193" s="19" t="s">
        <v>84</v>
      </c>
      <c r="BK193" s="241">
        <f>ROUND(I193*H193,2)</f>
        <v>0</v>
      </c>
      <c r="BL193" s="19" t="s">
        <v>759</v>
      </c>
      <c r="BM193" s="240" t="s">
        <v>2277</v>
      </c>
    </row>
    <row r="194" spans="1:47" s="2" customFormat="1" ht="12">
      <c r="A194" s="40"/>
      <c r="B194" s="41"/>
      <c r="C194" s="42"/>
      <c r="D194" s="242" t="s">
        <v>204</v>
      </c>
      <c r="E194" s="42"/>
      <c r="F194" s="243" t="s">
        <v>2276</v>
      </c>
      <c r="G194" s="42"/>
      <c r="H194" s="42"/>
      <c r="I194" s="149"/>
      <c r="J194" s="42"/>
      <c r="K194" s="42"/>
      <c r="L194" s="46"/>
      <c r="M194" s="244"/>
      <c r="N194" s="245"/>
      <c r="O194" s="86"/>
      <c r="P194" s="86"/>
      <c r="Q194" s="86"/>
      <c r="R194" s="86"/>
      <c r="S194" s="86"/>
      <c r="T194" s="87"/>
      <c r="U194" s="40"/>
      <c r="V194" s="40"/>
      <c r="W194" s="40"/>
      <c r="X194" s="40"/>
      <c r="Y194" s="40"/>
      <c r="Z194" s="40"/>
      <c r="AA194" s="40"/>
      <c r="AB194" s="40"/>
      <c r="AC194" s="40"/>
      <c r="AD194" s="40"/>
      <c r="AE194" s="40"/>
      <c r="AT194" s="19" t="s">
        <v>204</v>
      </c>
      <c r="AU194" s="19" t="s">
        <v>86</v>
      </c>
    </row>
    <row r="195" spans="1:51" s="13" customFormat="1" ht="12">
      <c r="A195" s="13"/>
      <c r="B195" s="247"/>
      <c r="C195" s="248"/>
      <c r="D195" s="242" t="s">
        <v>208</v>
      </c>
      <c r="E195" s="249" t="s">
        <v>21</v>
      </c>
      <c r="F195" s="250" t="s">
        <v>2278</v>
      </c>
      <c r="G195" s="248"/>
      <c r="H195" s="251">
        <v>29.35</v>
      </c>
      <c r="I195" s="252"/>
      <c r="J195" s="248"/>
      <c r="K195" s="248"/>
      <c r="L195" s="253"/>
      <c r="M195" s="254"/>
      <c r="N195" s="255"/>
      <c r="O195" s="255"/>
      <c r="P195" s="255"/>
      <c r="Q195" s="255"/>
      <c r="R195" s="255"/>
      <c r="S195" s="255"/>
      <c r="T195" s="256"/>
      <c r="U195" s="13"/>
      <c r="V195" s="13"/>
      <c r="W195" s="13"/>
      <c r="X195" s="13"/>
      <c r="Y195" s="13"/>
      <c r="Z195" s="13"/>
      <c r="AA195" s="13"/>
      <c r="AB195" s="13"/>
      <c r="AC195" s="13"/>
      <c r="AD195" s="13"/>
      <c r="AE195" s="13"/>
      <c r="AT195" s="257" t="s">
        <v>208</v>
      </c>
      <c r="AU195" s="257" t="s">
        <v>86</v>
      </c>
      <c r="AV195" s="13" t="s">
        <v>86</v>
      </c>
      <c r="AW195" s="13" t="s">
        <v>38</v>
      </c>
      <c r="AX195" s="13" t="s">
        <v>76</v>
      </c>
      <c r="AY195" s="257" t="s">
        <v>194</v>
      </c>
    </row>
    <row r="196" spans="1:51" s="13" customFormat="1" ht="12">
      <c r="A196" s="13"/>
      <c r="B196" s="247"/>
      <c r="C196" s="248"/>
      <c r="D196" s="242" t="s">
        <v>208</v>
      </c>
      <c r="E196" s="249" t="s">
        <v>21</v>
      </c>
      <c r="F196" s="250" t="s">
        <v>2279</v>
      </c>
      <c r="G196" s="248"/>
      <c r="H196" s="251">
        <v>14.25</v>
      </c>
      <c r="I196" s="252"/>
      <c r="J196" s="248"/>
      <c r="K196" s="248"/>
      <c r="L196" s="253"/>
      <c r="M196" s="254"/>
      <c r="N196" s="255"/>
      <c r="O196" s="255"/>
      <c r="P196" s="255"/>
      <c r="Q196" s="255"/>
      <c r="R196" s="255"/>
      <c r="S196" s="255"/>
      <c r="T196" s="256"/>
      <c r="U196" s="13"/>
      <c r="V196" s="13"/>
      <c r="W196" s="13"/>
      <c r="X196" s="13"/>
      <c r="Y196" s="13"/>
      <c r="Z196" s="13"/>
      <c r="AA196" s="13"/>
      <c r="AB196" s="13"/>
      <c r="AC196" s="13"/>
      <c r="AD196" s="13"/>
      <c r="AE196" s="13"/>
      <c r="AT196" s="257" t="s">
        <v>208</v>
      </c>
      <c r="AU196" s="257" t="s">
        <v>86</v>
      </c>
      <c r="AV196" s="13" t="s">
        <v>86</v>
      </c>
      <c r="AW196" s="13" t="s">
        <v>38</v>
      </c>
      <c r="AX196" s="13" t="s">
        <v>76</v>
      </c>
      <c r="AY196" s="257" t="s">
        <v>194</v>
      </c>
    </row>
    <row r="197" spans="1:51" s="14" customFormat="1" ht="12">
      <c r="A197" s="14"/>
      <c r="B197" s="258"/>
      <c r="C197" s="259"/>
      <c r="D197" s="242" t="s">
        <v>208</v>
      </c>
      <c r="E197" s="260" t="s">
        <v>21</v>
      </c>
      <c r="F197" s="261" t="s">
        <v>210</v>
      </c>
      <c r="G197" s="259"/>
      <c r="H197" s="262">
        <v>43.6</v>
      </c>
      <c r="I197" s="263"/>
      <c r="J197" s="259"/>
      <c r="K197" s="259"/>
      <c r="L197" s="264"/>
      <c r="M197" s="265"/>
      <c r="N197" s="266"/>
      <c r="O197" s="266"/>
      <c r="P197" s="266"/>
      <c r="Q197" s="266"/>
      <c r="R197" s="266"/>
      <c r="S197" s="266"/>
      <c r="T197" s="267"/>
      <c r="U197" s="14"/>
      <c r="V197" s="14"/>
      <c r="W197" s="14"/>
      <c r="X197" s="14"/>
      <c r="Y197" s="14"/>
      <c r="Z197" s="14"/>
      <c r="AA197" s="14"/>
      <c r="AB197" s="14"/>
      <c r="AC197" s="14"/>
      <c r="AD197" s="14"/>
      <c r="AE197" s="14"/>
      <c r="AT197" s="268" t="s">
        <v>208</v>
      </c>
      <c r="AU197" s="268" t="s">
        <v>86</v>
      </c>
      <c r="AV197" s="14" t="s">
        <v>202</v>
      </c>
      <c r="AW197" s="14" t="s">
        <v>38</v>
      </c>
      <c r="AX197" s="14" t="s">
        <v>84</v>
      </c>
      <c r="AY197" s="268" t="s">
        <v>194</v>
      </c>
    </row>
    <row r="198" spans="1:63" s="12" customFormat="1" ht="22.8" customHeight="1">
      <c r="A198" s="12"/>
      <c r="B198" s="213"/>
      <c r="C198" s="214"/>
      <c r="D198" s="215" t="s">
        <v>75</v>
      </c>
      <c r="E198" s="227" t="s">
        <v>2190</v>
      </c>
      <c r="F198" s="227" t="s">
        <v>2191</v>
      </c>
      <c r="G198" s="214"/>
      <c r="H198" s="214"/>
      <c r="I198" s="217"/>
      <c r="J198" s="228">
        <f>BK198</f>
        <v>0</v>
      </c>
      <c r="K198" s="214"/>
      <c r="L198" s="219"/>
      <c r="M198" s="220"/>
      <c r="N198" s="221"/>
      <c r="O198" s="221"/>
      <c r="P198" s="222">
        <f>SUM(P199:P204)</f>
        <v>0</v>
      </c>
      <c r="Q198" s="221"/>
      <c r="R198" s="222">
        <f>SUM(R199:R204)</f>
        <v>0</v>
      </c>
      <c r="S198" s="221"/>
      <c r="T198" s="223">
        <f>SUM(T199:T204)</f>
        <v>0</v>
      </c>
      <c r="U198" s="12"/>
      <c r="V198" s="12"/>
      <c r="W198" s="12"/>
      <c r="X198" s="12"/>
      <c r="Y198" s="12"/>
      <c r="Z198" s="12"/>
      <c r="AA198" s="12"/>
      <c r="AB198" s="12"/>
      <c r="AC198" s="12"/>
      <c r="AD198" s="12"/>
      <c r="AE198" s="12"/>
      <c r="AR198" s="224" t="s">
        <v>97</v>
      </c>
      <c r="AT198" s="225" t="s">
        <v>75</v>
      </c>
      <c r="AU198" s="225" t="s">
        <v>84</v>
      </c>
      <c r="AY198" s="224" t="s">
        <v>194</v>
      </c>
      <c r="BK198" s="226">
        <f>SUM(BK199:BK204)</f>
        <v>0</v>
      </c>
    </row>
    <row r="199" spans="1:65" s="2" customFormat="1" ht="16.5" customHeight="1">
      <c r="A199" s="40"/>
      <c r="B199" s="41"/>
      <c r="C199" s="229" t="s">
        <v>461</v>
      </c>
      <c r="D199" s="229" t="s">
        <v>197</v>
      </c>
      <c r="E199" s="230" t="s">
        <v>2280</v>
      </c>
      <c r="F199" s="231" t="s">
        <v>2281</v>
      </c>
      <c r="G199" s="232" t="s">
        <v>2194</v>
      </c>
      <c r="H199" s="233">
        <v>2</v>
      </c>
      <c r="I199" s="234"/>
      <c r="J199" s="235">
        <f>ROUND(I199*H199,2)</f>
        <v>0</v>
      </c>
      <c r="K199" s="231" t="s">
        <v>201</v>
      </c>
      <c r="L199" s="46"/>
      <c r="M199" s="236" t="s">
        <v>21</v>
      </c>
      <c r="N199" s="237" t="s">
        <v>47</v>
      </c>
      <c r="O199" s="86"/>
      <c r="P199" s="238">
        <f>O199*H199</f>
        <v>0</v>
      </c>
      <c r="Q199" s="238">
        <v>0</v>
      </c>
      <c r="R199" s="238">
        <f>Q199*H199</f>
        <v>0</v>
      </c>
      <c r="S199" s="238">
        <v>0</v>
      </c>
      <c r="T199" s="239">
        <f>S199*H199</f>
        <v>0</v>
      </c>
      <c r="U199" s="40"/>
      <c r="V199" s="40"/>
      <c r="W199" s="40"/>
      <c r="X199" s="40"/>
      <c r="Y199" s="40"/>
      <c r="Z199" s="40"/>
      <c r="AA199" s="40"/>
      <c r="AB199" s="40"/>
      <c r="AC199" s="40"/>
      <c r="AD199" s="40"/>
      <c r="AE199" s="40"/>
      <c r="AR199" s="240" t="s">
        <v>759</v>
      </c>
      <c r="AT199" s="240" t="s">
        <v>197</v>
      </c>
      <c r="AU199" s="240" t="s">
        <v>86</v>
      </c>
      <c r="AY199" s="19" t="s">
        <v>194</v>
      </c>
      <c r="BE199" s="241">
        <f>IF(N199="základní",J199,0)</f>
        <v>0</v>
      </c>
      <c r="BF199" s="241">
        <f>IF(N199="snížená",J199,0)</f>
        <v>0</v>
      </c>
      <c r="BG199" s="241">
        <f>IF(N199="zákl. přenesená",J199,0)</f>
        <v>0</v>
      </c>
      <c r="BH199" s="241">
        <f>IF(N199="sníž. přenesená",J199,0)</f>
        <v>0</v>
      </c>
      <c r="BI199" s="241">
        <f>IF(N199="nulová",J199,0)</f>
        <v>0</v>
      </c>
      <c r="BJ199" s="19" t="s">
        <v>84</v>
      </c>
      <c r="BK199" s="241">
        <f>ROUND(I199*H199,2)</f>
        <v>0</v>
      </c>
      <c r="BL199" s="19" t="s">
        <v>759</v>
      </c>
      <c r="BM199" s="240" t="s">
        <v>2282</v>
      </c>
    </row>
    <row r="200" spans="1:47" s="2" customFormat="1" ht="12">
      <c r="A200" s="40"/>
      <c r="B200" s="41"/>
      <c r="C200" s="42"/>
      <c r="D200" s="242" t="s">
        <v>204</v>
      </c>
      <c r="E200" s="42"/>
      <c r="F200" s="243" t="s">
        <v>2283</v>
      </c>
      <c r="G200" s="42"/>
      <c r="H200" s="42"/>
      <c r="I200" s="149"/>
      <c r="J200" s="42"/>
      <c r="K200" s="42"/>
      <c r="L200" s="46"/>
      <c r="M200" s="244"/>
      <c r="N200" s="245"/>
      <c r="O200" s="86"/>
      <c r="P200" s="86"/>
      <c r="Q200" s="86"/>
      <c r="R200" s="86"/>
      <c r="S200" s="86"/>
      <c r="T200" s="87"/>
      <c r="U200" s="40"/>
      <c r="V200" s="40"/>
      <c r="W200" s="40"/>
      <c r="X200" s="40"/>
      <c r="Y200" s="40"/>
      <c r="Z200" s="40"/>
      <c r="AA200" s="40"/>
      <c r="AB200" s="40"/>
      <c r="AC200" s="40"/>
      <c r="AD200" s="40"/>
      <c r="AE200" s="40"/>
      <c r="AT200" s="19" t="s">
        <v>204</v>
      </c>
      <c r="AU200" s="19" t="s">
        <v>86</v>
      </c>
    </row>
    <row r="201" spans="1:65" s="2" customFormat="1" ht="16.5" customHeight="1">
      <c r="A201" s="40"/>
      <c r="B201" s="41"/>
      <c r="C201" s="229" t="s">
        <v>467</v>
      </c>
      <c r="D201" s="229" t="s">
        <v>197</v>
      </c>
      <c r="E201" s="230" t="s">
        <v>2284</v>
      </c>
      <c r="F201" s="231" t="s">
        <v>2285</v>
      </c>
      <c r="G201" s="232" t="s">
        <v>2194</v>
      </c>
      <c r="H201" s="233">
        <v>2</v>
      </c>
      <c r="I201" s="234"/>
      <c r="J201" s="235">
        <f>ROUND(I201*H201,2)</f>
        <v>0</v>
      </c>
      <c r="K201" s="231" t="s">
        <v>201</v>
      </c>
      <c r="L201" s="46"/>
      <c r="M201" s="236" t="s">
        <v>21</v>
      </c>
      <c r="N201" s="237" t="s">
        <v>47</v>
      </c>
      <c r="O201" s="86"/>
      <c r="P201" s="238">
        <f>O201*H201</f>
        <v>0</v>
      </c>
      <c r="Q201" s="238">
        <v>0</v>
      </c>
      <c r="R201" s="238">
        <f>Q201*H201</f>
        <v>0</v>
      </c>
      <c r="S201" s="238">
        <v>0</v>
      </c>
      <c r="T201" s="239">
        <f>S201*H201</f>
        <v>0</v>
      </c>
      <c r="U201" s="40"/>
      <c r="V201" s="40"/>
      <c r="W201" s="40"/>
      <c r="X201" s="40"/>
      <c r="Y201" s="40"/>
      <c r="Z201" s="40"/>
      <c r="AA201" s="40"/>
      <c r="AB201" s="40"/>
      <c r="AC201" s="40"/>
      <c r="AD201" s="40"/>
      <c r="AE201" s="40"/>
      <c r="AR201" s="240" t="s">
        <v>759</v>
      </c>
      <c r="AT201" s="240" t="s">
        <v>197</v>
      </c>
      <c r="AU201" s="240" t="s">
        <v>86</v>
      </c>
      <c r="AY201" s="19" t="s">
        <v>194</v>
      </c>
      <c r="BE201" s="241">
        <f>IF(N201="základní",J201,0)</f>
        <v>0</v>
      </c>
      <c r="BF201" s="241">
        <f>IF(N201="snížená",J201,0)</f>
        <v>0</v>
      </c>
      <c r="BG201" s="241">
        <f>IF(N201="zákl. přenesená",J201,0)</f>
        <v>0</v>
      </c>
      <c r="BH201" s="241">
        <f>IF(N201="sníž. přenesená",J201,0)</f>
        <v>0</v>
      </c>
      <c r="BI201" s="241">
        <f>IF(N201="nulová",J201,0)</f>
        <v>0</v>
      </c>
      <c r="BJ201" s="19" t="s">
        <v>84</v>
      </c>
      <c r="BK201" s="241">
        <f>ROUND(I201*H201,2)</f>
        <v>0</v>
      </c>
      <c r="BL201" s="19" t="s">
        <v>759</v>
      </c>
      <c r="BM201" s="240" t="s">
        <v>2286</v>
      </c>
    </row>
    <row r="202" spans="1:47" s="2" customFormat="1" ht="12">
      <c r="A202" s="40"/>
      <c r="B202" s="41"/>
      <c r="C202" s="42"/>
      <c r="D202" s="242" t="s">
        <v>204</v>
      </c>
      <c r="E202" s="42"/>
      <c r="F202" s="243" t="s">
        <v>2285</v>
      </c>
      <c r="G202" s="42"/>
      <c r="H202" s="42"/>
      <c r="I202" s="149"/>
      <c r="J202" s="42"/>
      <c r="K202" s="42"/>
      <c r="L202" s="46"/>
      <c r="M202" s="244"/>
      <c r="N202" s="245"/>
      <c r="O202" s="86"/>
      <c r="P202" s="86"/>
      <c r="Q202" s="86"/>
      <c r="R202" s="86"/>
      <c r="S202" s="86"/>
      <c r="T202" s="87"/>
      <c r="U202" s="40"/>
      <c r="V202" s="40"/>
      <c r="W202" s="40"/>
      <c r="X202" s="40"/>
      <c r="Y202" s="40"/>
      <c r="Z202" s="40"/>
      <c r="AA202" s="40"/>
      <c r="AB202" s="40"/>
      <c r="AC202" s="40"/>
      <c r="AD202" s="40"/>
      <c r="AE202" s="40"/>
      <c r="AT202" s="19" t="s">
        <v>204</v>
      </c>
      <c r="AU202" s="19" t="s">
        <v>86</v>
      </c>
    </row>
    <row r="203" spans="1:65" s="2" customFormat="1" ht="16.5" customHeight="1">
      <c r="A203" s="40"/>
      <c r="B203" s="41"/>
      <c r="C203" s="229" t="s">
        <v>474</v>
      </c>
      <c r="D203" s="229" t="s">
        <v>197</v>
      </c>
      <c r="E203" s="230" t="s">
        <v>2192</v>
      </c>
      <c r="F203" s="231" t="s">
        <v>2287</v>
      </c>
      <c r="G203" s="232" t="s">
        <v>2194</v>
      </c>
      <c r="H203" s="233">
        <v>2</v>
      </c>
      <c r="I203" s="234"/>
      <c r="J203" s="235">
        <f>ROUND(I203*H203,2)</f>
        <v>0</v>
      </c>
      <c r="K203" s="231" t="s">
        <v>201</v>
      </c>
      <c r="L203" s="46"/>
      <c r="M203" s="236" t="s">
        <v>21</v>
      </c>
      <c r="N203" s="237" t="s">
        <v>47</v>
      </c>
      <c r="O203" s="86"/>
      <c r="P203" s="238">
        <f>O203*H203</f>
        <v>0</v>
      </c>
      <c r="Q203" s="238">
        <v>0</v>
      </c>
      <c r="R203" s="238">
        <f>Q203*H203</f>
        <v>0</v>
      </c>
      <c r="S203" s="238">
        <v>0</v>
      </c>
      <c r="T203" s="239">
        <f>S203*H203</f>
        <v>0</v>
      </c>
      <c r="U203" s="40"/>
      <c r="V203" s="40"/>
      <c r="W203" s="40"/>
      <c r="X203" s="40"/>
      <c r="Y203" s="40"/>
      <c r="Z203" s="40"/>
      <c r="AA203" s="40"/>
      <c r="AB203" s="40"/>
      <c r="AC203" s="40"/>
      <c r="AD203" s="40"/>
      <c r="AE203" s="40"/>
      <c r="AR203" s="240" t="s">
        <v>759</v>
      </c>
      <c r="AT203" s="240" t="s">
        <v>197</v>
      </c>
      <c r="AU203" s="240" t="s">
        <v>86</v>
      </c>
      <c r="AY203" s="19" t="s">
        <v>194</v>
      </c>
      <c r="BE203" s="241">
        <f>IF(N203="základní",J203,0)</f>
        <v>0</v>
      </c>
      <c r="BF203" s="241">
        <f>IF(N203="snížená",J203,0)</f>
        <v>0</v>
      </c>
      <c r="BG203" s="241">
        <f>IF(N203="zákl. přenesená",J203,0)</f>
        <v>0</v>
      </c>
      <c r="BH203" s="241">
        <f>IF(N203="sníž. přenesená",J203,0)</f>
        <v>0</v>
      </c>
      <c r="BI203" s="241">
        <f>IF(N203="nulová",J203,0)</f>
        <v>0</v>
      </c>
      <c r="BJ203" s="19" t="s">
        <v>84</v>
      </c>
      <c r="BK203" s="241">
        <f>ROUND(I203*H203,2)</f>
        <v>0</v>
      </c>
      <c r="BL203" s="19" t="s">
        <v>759</v>
      </c>
      <c r="BM203" s="240" t="s">
        <v>2288</v>
      </c>
    </row>
    <row r="204" spans="1:47" s="2" customFormat="1" ht="12">
      <c r="A204" s="40"/>
      <c r="B204" s="41"/>
      <c r="C204" s="42"/>
      <c r="D204" s="242" t="s">
        <v>204</v>
      </c>
      <c r="E204" s="42"/>
      <c r="F204" s="243" t="s">
        <v>2287</v>
      </c>
      <c r="G204" s="42"/>
      <c r="H204" s="42"/>
      <c r="I204" s="149"/>
      <c r="J204" s="42"/>
      <c r="K204" s="42"/>
      <c r="L204" s="46"/>
      <c r="M204" s="244"/>
      <c r="N204" s="245"/>
      <c r="O204" s="86"/>
      <c r="P204" s="86"/>
      <c r="Q204" s="86"/>
      <c r="R204" s="86"/>
      <c r="S204" s="86"/>
      <c r="T204" s="87"/>
      <c r="U204" s="40"/>
      <c r="V204" s="40"/>
      <c r="W204" s="40"/>
      <c r="X204" s="40"/>
      <c r="Y204" s="40"/>
      <c r="Z204" s="40"/>
      <c r="AA204" s="40"/>
      <c r="AB204" s="40"/>
      <c r="AC204" s="40"/>
      <c r="AD204" s="40"/>
      <c r="AE204" s="40"/>
      <c r="AT204" s="19" t="s">
        <v>204</v>
      </c>
      <c r="AU204" s="19" t="s">
        <v>86</v>
      </c>
    </row>
    <row r="205" spans="1:63" s="12" customFormat="1" ht="25.9" customHeight="1">
      <c r="A205" s="12"/>
      <c r="B205" s="213"/>
      <c r="C205" s="214"/>
      <c r="D205" s="215" t="s">
        <v>75</v>
      </c>
      <c r="E205" s="216" t="s">
        <v>272</v>
      </c>
      <c r="F205" s="216" t="s">
        <v>273</v>
      </c>
      <c r="G205" s="214"/>
      <c r="H205" s="214"/>
      <c r="I205" s="217"/>
      <c r="J205" s="218">
        <f>BK205</f>
        <v>0</v>
      </c>
      <c r="K205" s="214"/>
      <c r="L205" s="219"/>
      <c r="M205" s="220"/>
      <c r="N205" s="221"/>
      <c r="O205" s="221"/>
      <c r="P205" s="222">
        <f>SUM(P206:P207)</f>
        <v>0</v>
      </c>
      <c r="Q205" s="221"/>
      <c r="R205" s="222">
        <f>SUM(R206:R207)</f>
        <v>0</v>
      </c>
      <c r="S205" s="221"/>
      <c r="T205" s="223">
        <f>SUM(T206:T207)</f>
        <v>0</v>
      </c>
      <c r="U205" s="12"/>
      <c r="V205" s="12"/>
      <c r="W205" s="12"/>
      <c r="X205" s="12"/>
      <c r="Y205" s="12"/>
      <c r="Z205" s="12"/>
      <c r="AA205" s="12"/>
      <c r="AB205" s="12"/>
      <c r="AC205" s="12"/>
      <c r="AD205" s="12"/>
      <c r="AE205" s="12"/>
      <c r="AR205" s="224" t="s">
        <v>202</v>
      </c>
      <c r="AT205" s="225" t="s">
        <v>75</v>
      </c>
      <c r="AU205" s="225" t="s">
        <v>76</v>
      </c>
      <c r="AY205" s="224" t="s">
        <v>194</v>
      </c>
      <c r="BK205" s="226">
        <f>SUM(BK206:BK207)</f>
        <v>0</v>
      </c>
    </row>
    <row r="206" spans="1:65" s="2" customFormat="1" ht="16.5" customHeight="1">
      <c r="A206" s="40"/>
      <c r="B206" s="41"/>
      <c r="C206" s="229" t="s">
        <v>478</v>
      </c>
      <c r="D206" s="229" t="s">
        <v>197</v>
      </c>
      <c r="E206" s="230" t="s">
        <v>2200</v>
      </c>
      <c r="F206" s="231" t="s">
        <v>2201</v>
      </c>
      <c r="G206" s="232" t="s">
        <v>277</v>
      </c>
      <c r="H206" s="233">
        <v>2</v>
      </c>
      <c r="I206" s="234"/>
      <c r="J206" s="235">
        <f>ROUND(I206*H206,2)</f>
        <v>0</v>
      </c>
      <c r="K206" s="231" t="s">
        <v>201</v>
      </c>
      <c r="L206" s="46"/>
      <c r="M206" s="236" t="s">
        <v>21</v>
      </c>
      <c r="N206" s="237" t="s">
        <v>47</v>
      </c>
      <c r="O206" s="86"/>
      <c r="P206" s="238">
        <f>O206*H206</f>
        <v>0</v>
      </c>
      <c r="Q206" s="238">
        <v>0</v>
      </c>
      <c r="R206" s="238">
        <f>Q206*H206</f>
        <v>0</v>
      </c>
      <c r="S206" s="238">
        <v>0</v>
      </c>
      <c r="T206" s="239">
        <f>S206*H206</f>
        <v>0</v>
      </c>
      <c r="U206" s="40"/>
      <c r="V206" s="40"/>
      <c r="W206" s="40"/>
      <c r="X206" s="40"/>
      <c r="Y206" s="40"/>
      <c r="Z206" s="40"/>
      <c r="AA206" s="40"/>
      <c r="AB206" s="40"/>
      <c r="AC206" s="40"/>
      <c r="AD206" s="40"/>
      <c r="AE206" s="40"/>
      <c r="AR206" s="240" t="s">
        <v>278</v>
      </c>
      <c r="AT206" s="240" t="s">
        <v>197</v>
      </c>
      <c r="AU206" s="240" t="s">
        <v>84</v>
      </c>
      <c r="AY206" s="19" t="s">
        <v>194</v>
      </c>
      <c r="BE206" s="241">
        <f>IF(N206="základní",J206,0)</f>
        <v>0</v>
      </c>
      <c r="BF206" s="241">
        <f>IF(N206="snížená",J206,0)</f>
        <v>0</v>
      </c>
      <c r="BG206" s="241">
        <f>IF(N206="zákl. přenesená",J206,0)</f>
        <v>0</v>
      </c>
      <c r="BH206" s="241">
        <f>IF(N206="sníž. přenesená",J206,0)</f>
        <v>0</v>
      </c>
      <c r="BI206" s="241">
        <f>IF(N206="nulová",J206,0)</f>
        <v>0</v>
      </c>
      <c r="BJ206" s="19" t="s">
        <v>84</v>
      </c>
      <c r="BK206" s="241">
        <f>ROUND(I206*H206,2)</f>
        <v>0</v>
      </c>
      <c r="BL206" s="19" t="s">
        <v>278</v>
      </c>
      <c r="BM206" s="240" t="s">
        <v>2289</v>
      </c>
    </row>
    <row r="207" spans="1:47" s="2" customFormat="1" ht="12">
      <c r="A207" s="40"/>
      <c r="B207" s="41"/>
      <c r="C207" s="42"/>
      <c r="D207" s="242" t="s">
        <v>204</v>
      </c>
      <c r="E207" s="42"/>
      <c r="F207" s="243" t="s">
        <v>2203</v>
      </c>
      <c r="G207" s="42"/>
      <c r="H207" s="42"/>
      <c r="I207" s="149"/>
      <c r="J207" s="42"/>
      <c r="K207" s="42"/>
      <c r="L207" s="46"/>
      <c r="M207" s="303"/>
      <c r="N207" s="304"/>
      <c r="O207" s="305"/>
      <c r="P207" s="305"/>
      <c r="Q207" s="305"/>
      <c r="R207" s="305"/>
      <c r="S207" s="305"/>
      <c r="T207" s="306"/>
      <c r="U207" s="40"/>
      <c r="V207" s="40"/>
      <c r="W207" s="40"/>
      <c r="X207" s="40"/>
      <c r="Y207" s="40"/>
      <c r="Z207" s="40"/>
      <c r="AA207" s="40"/>
      <c r="AB207" s="40"/>
      <c r="AC207" s="40"/>
      <c r="AD207" s="40"/>
      <c r="AE207" s="40"/>
      <c r="AT207" s="19" t="s">
        <v>204</v>
      </c>
      <c r="AU207" s="19" t="s">
        <v>84</v>
      </c>
    </row>
    <row r="208" spans="1:31" s="2" customFormat="1" ht="6.95" customHeight="1">
      <c r="A208" s="40"/>
      <c r="B208" s="61"/>
      <c r="C208" s="62"/>
      <c r="D208" s="62"/>
      <c r="E208" s="62"/>
      <c r="F208" s="62"/>
      <c r="G208" s="62"/>
      <c r="H208" s="62"/>
      <c r="I208" s="178"/>
      <c r="J208" s="62"/>
      <c r="K208" s="62"/>
      <c r="L208" s="46"/>
      <c r="M208" s="40"/>
      <c r="O208" s="40"/>
      <c r="P208" s="40"/>
      <c r="Q208" s="40"/>
      <c r="R208" s="40"/>
      <c r="S208" s="40"/>
      <c r="T208" s="40"/>
      <c r="U208" s="40"/>
      <c r="V208" s="40"/>
      <c r="W208" s="40"/>
      <c r="X208" s="40"/>
      <c r="Y208" s="40"/>
      <c r="Z208" s="40"/>
      <c r="AA208" s="40"/>
      <c r="AB208" s="40"/>
      <c r="AC208" s="40"/>
      <c r="AD208" s="40"/>
      <c r="AE208" s="40"/>
    </row>
  </sheetData>
  <sheetProtection password="CC35" sheet="1" objects="1" scenarios="1" formatColumns="0" formatRows="0" autoFilter="0"/>
  <autoFilter ref="C101:K207"/>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140</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2094</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2290</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ROUND(J89,2)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ROUND((SUM(BE89:BE173)),2)</f>
        <v>0</v>
      </c>
      <c r="G35" s="40"/>
      <c r="H35" s="40"/>
      <c r="I35" s="167">
        <v>0.21</v>
      </c>
      <c r="J35" s="166">
        <f>ROUND(((SUM(BE89:BE173))*I35),2)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ROUND((SUM(BF89:BF173)),2)</f>
        <v>0</v>
      </c>
      <c r="G36" s="40"/>
      <c r="H36" s="40"/>
      <c r="I36" s="167">
        <v>0.15</v>
      </c>
      <c r="J36" s="166">
        <f>ROUND(((SUM(BF89:BF173))*I36),2)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ROUND((SUM(BG89:BG173)),2)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ROUND((SUM(BH89:BH173)),2)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ROUND((SUM(BI89:BI173)),2)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2094</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ZTI 2 - Ústřední topení</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J89</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175</v>
      </c>
      <c r="E64" s="191"/>
      <c r="F64" s="191"/>
      <c r="G64" s="191"/>
      <c r="H64" s="191"/>
      <c r="I64" s="192"/>
      <c r="J64" s="193">
        <f>J90</f>
        <v>0</v>
      </c>
      <c r="K64" s="189"/>
      <c r="L64" s="194"/>
      <c r="S64" s="9"/>
      <c r="T64" s="9"/>
      <c r="U64" s="9"/>
      <c r="V64" s="9"/>
      <c r="W64" s="9"/>
      <c r="X64" s="9"/>
      <c r="Y64" s="9"/>
      <c r="Z64" s="9"/>
      <c r="AA64" s="9"/>
      <c r="AB64" s="9"/>
      <c r="AC64" s="9"/>
      <c r="AD64" s="9"/>
      <c r="AE64" s="9"/>
    </row>
    <row r="65" spans="1:31" s="10" customFormat="1" ht="19.9" customHeight="1">
      <c r="A65" s="10"/>
      <c r="B65" s="195"/>
      <c r="C65" s="127"/>
      <c r="D65" s="196" t="s">
        <v>2291</v>
      </c>
      <c r="E65" s="197"/>
      <c r="F65" s="197"/>
      <c r="G65" s="197"/>
      <c r="H65" s="197"/>
      <c r="I65" s="198"/>
      <c r="J65" s="199">
        <f>J91</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2292</v>
      </c>
      <c r="E66" s="197"/>
      <c r="F66" s="197"/>
      <c r="G66" s="197"/>
      <c r="H66" s="197"/>
      <c r="I66" s="198"/>
      <c r="J66" s="199">
        <f>J104</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2293</v>
      </c>
      <c r="E67" s="197"/>
      <c r="F67" s="197"/>
      <c r="G67" s="197"/>
      <c r="H67" s="197"/>
      <c r="I67" s="198"/>
      <c r="J67" s="199">
        <f>J116</f>
        <v>0</v>
      </c>
      <c r="K67" s="127"/>
      <c r="L67" s="200"/>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149"/>
      <c r="J68" s="42"/>
      <c r="K68" s="42"/>
      <c r="L68" s="150"/>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178"/>
      <c r="J69" s="62"/>
      <c r="K69" s="62"/>
      <c r="L69" s="150"/>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181"/>
      <c r="J73" s="64"/>
      <c r="K73" s="64"/>
      <c r="L73" s="150"/>
      <c r="S73" s="40"/>
      <c r="T73" s="40"/>
      <c r="U73" s="40"/>
      <c r="V73" s="40"/>
      <c r="W73" s="40"/>
      <c r="X73" s="40"/>
      <c r="Y73" s="40"/>
      <c r="Z73" s="40"/>
      <c r="AA73" s="40"/>
      <c r="AB73" s="40"/>
      <c r="AC73" s="40"/>
      <c r="AD73" s="40"/>
      <c r="AE73" s="40"/>
    </row>
    <row r="74" spans="1:31" s="2" customFormat="1" ht="24.95" customHeight="1">
      <c r="A74" s="40"/>
      <c r="B74" s="41"/>
      <c r="C74" s="25" t="s">
        <v>179</v>
      </c>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6.5" customHeight="1">
      <c r="A77" s="40"/>
      <c r="B77" s="41"/>
      <c r="C77" s="42"/>
      <c r="D77" s="42"/>
      <c r="E77" s="182" t="str">
        <f>E7</f>
        <v>Rekonstrukce hasičské zbrojnice a přístavba garáží, Kynšperk nad Ohří</v>
      </c>
      <c r="F77" s="34"/>
      <c r="G77" s="34"/>
      <c r="H77" s="34"/>
      <c r="I77" s="149"/>
      <c r="J77" s="42"/>
      <c r="K77" s="42"/>
      <c r="L77" s="150"/>
      <c r="S77" s="40"/>
      <c r="T77" s="40"/>
      <c r="U77" s="40"/>
      <c r="V77" s="40"/>
      <c r="W77" s="40"/>
      <c r="X77" s="40"/>
      <c r="Y77" s="40"/>
      <c r="Z77" s="40"/>
      <c r="AA77" s="40"/>
      <c r="AB77" s="40"/>
      <c r="AC77" s="40"/>
      <c r="AD77" s="40"/>
      <c r="AE77" s="40"/>
    </row>
    <row r="78" spans="2:12" s="1" customFormat="1" ht="12" customHeight="1">
      <c r="B78" s="23"/>
      <c r="C78" s="34" t="s">
        <v>166</v>
      </c>
      <c r="D78" s="24"/>
      <c r="E78" s="24"/>
      <c r="F78" s="24"/>
      <c r="G78" s="24"/>
      <c r="H78" s="24"/>
      <c r="I78" s="141"/>
      <c r="J78" s="24"/>
      <c r="K78" s="24"/>
      <c r="L78" s="22"/>
    </row>
    <row r="79" spans="1:31" s="2" customFormat="1" ht="16.5" customHeight="1">
      <c r="A79" s="40"/>
      <c r="B79" s="41"/>
      <c r="C79" s="42"/>
      <c r="D79" s="42"/>
      <c r="E79" s="182" t="s">
        <v>2094</v>
      </c>
      <c r="F79" s="42"/>
      <c r="G79" s="42"/>
      <c r="H79" s="42"/>
      <c r="I79" s="149"/>
      <c r="J79" s="42"/>
      <c r="K79" s="42"/>
      <c r="L79" s="150"/>
      <c r="S79" s="40"/>
      <c r="T79" s="40"/>
      <c r="U79" s="40"/>
      <c r="V79" s="40"/>
      <c r="W79" s="40"/>
      <c r="X79" s="40"/>
      <c r="Y79" s="40"/>
      <c r="Z79" s="40"/>
      <c r="AA79" s="40"/>
      <c r="AB79" s="40"/>
      <c r="AC79" s="40"/>
      <c r="AD79" s="40"/>
      <c r="AE79" s="40"/>
    </row>
    <row r="80" spans="1:31" s="2" customFormat="1" ht="12" customHeight="1">
      <c r="A80" s="40"/>
      <c r="B80" s="41"/>
      <c r="C80" s="34" t="s">
        <v>1244</v>
      </c>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6.5" customHeight="1">
      <c r="A81" s="40"/>
      <c r="B81" s="41"/>
      <c r="C81" s="42"/>
      <c r="D81" s="42"/>
      <c r="E81" s="71" t="str">
        <f>E11</f>
        <v>ZTI 2 - Ústřední topení</v>
      </c>
      <c r="F81" s="42"/>
      <c r="G81" s="42"/>
      <c r="H81" s="42"/>
      <c r="I81" s="149"/>
      <c r="J81" s="42"/>
      <c r="K81" s="42"/>
      <c r="L81" s="15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2" customHeight="1">
      <c r="A83" s="40"/>
      <c r="B83" s="41"/>
      <c r="C83" s="34" t="s">
        <v>22</v>
      </c>
      <c r="D83" s="42"/>
      <c r="E83" s="42"/>
      <c r="F83" s="29" t="str">
        <f>F14</f>
        <v>Kynšperk nad Ohří</v>
      </c>
      <c r="G83" s="42"/>
      <c r="H83" s="42"/>
      <c r="I83" s="152" t="s">
        <v>24</v>
      </c>
      <c r="J83" s="74" t="str">
        <f>IF(J14="","",J14)</f>
        <v>23. 1. 2020</v>
      </c>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5.15" customHeight="1">
      <c r="A85" s="40"/>
      <c r="B85" s="41"/>
      <c r="C85" s="34" t="s">
        <v>26</v>
      </c>
      <c r="D85" s="42"/>
      <c r="E85" s="42"/>
      <c r="F85" s="29" t="str">
        <f>E17</f>
        <v>Město Kynšperk nad Ohří</v>
      </c>
      <c r="G85" s="42"/>
      <c r="H85" s="42"/>
      <c r="I85" s="152" t="s">
        <v>34</v>
      </c>
      <c r="J85" s="38" t="str">
        <f>E23</f>
        <v>BEPRO, Jiří Bednář</v>
      </c>
      <c r="K85" s="42"/>
      <c r="L85" s="150"/>
      <c r="S85" s="40"/>
      <c r="T85" s="40"/>
      <c r="U85" s="40"/>
      <c r="V85" s="40"/>
      <c r="W85" s="40"/>
      <c r="X85" s="40"/>
      <c r="Y85" s="40"/>
      <c r="Z85" s="40"/>
      <c r="AA85" s="40"/>
      <c r="AB85" s="40"/>
      <c r="AC85" s="40"/>
      <c r="AD85" s="40"/>
      <c r="AE85" s="40"/>
    </row>
    <row r="86" spans="1:31" s="2" customFormat="1" ht="15.15" customHeight="1">
      <c r="A86" s="40"/>
      <c r="B86" s="41"/>
      <c r="C86" s="34" t="s">
        <v>32</v>
      </c>
      <c r="D86" s="42"/>
      <c r="E86" s="42"/>
      <c r="F86" s="29" t="str">
        <f>IF(E20="","",E20)</f>
        <v>Vyplň údaj</v>
      </c>
      <c r="G86" s="42"/>
      <c r="H86" s="42"/>
      <c r="I86" s="152" t="s">
        <v>39</v>
      </c>
      <c r="J86" s="38" t="str">
        <f>E26</f>
        <v>BEPRO, Jiří Bednář</v>
      </c>
      <c r="K86" s="42"/>
      <c r="L86" s="150"/>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49"/>
      <c r="J87" s="42"/>
      <c r="K87" s="42"/>
      <c r="L87" s="150"/>
      <c r="S87" s="40"/>
      <c r="T87" s="40"/>
      <c r="U87" s="40"/>
      <c r="V87" s="40"/>
      <c r="W87" s="40"/>
      <c r="X87" s="40"/>
      <c r="Y87" s="40"/>
      <c r="Z87" s="40"/>
      <c r="AA87" s="40"/>
      <c r="AB87" s="40"/>
      <c r="AC87" s="40"/>
      <c r="AD87" s="40"/>
      <c r="AE87" s="40"/>
    </row>
    <row r="88" spans="1:31" s="11" customFormat="1" ht="29.25" customHeight="1">
      <c r="A88" s="201"/>
      <c r="B88" s="202"/>
      <c r="C88" s="203" t="s">
        <v>180</v>
      </c>
      <c r="D88" s="204" t="s">
        <v>61</v>
      </c>
      <c r="E88" s="204" t="s">
        <v>57</v>
      </c>
      <c r="F88" s="204" t="s">
        <v>58</v>
      </c>
      <c r="G88" s="204" t="s">
        <v>181</v>
      </c>
      <c r="H88" s="204" t="s">
        <v>182</v>
      </c>
      <c r="I88" s="205" t="s">
        <v>183</v>
      </c>
      <c r="J88" s="204" t="s">
        <v>170</v>
      </c>
      <c r="K88" s="206" t="s">
        <v>184</v>
      </c>
      <c r="L88" s="207"/>
      <c r="M88" s="94" t="s">
        <v>21</v>
      </c>
      <c r="N88" s="95" t="s">
        <v>46</v>
      </c>
      <c r="O88" s="95" t="s">
        <v>185</v>
      </c>
      <c r="P88" s="95" t="s">
        <v>186</v>
      </c>
      <c r="Q88" s="95" t="s">
        <v>187</v>
      </c>
      <c r="R88" s="95" t="s">
        <v>188</v>
      </c>
      <c r="S88" s="95" t="s">
        <v>189</v>
      </c>
      <c r="T88" s="96" t="s">
        <v>190</v>
      </c>
      <c r="U88" s="201"/>
      <c r="V88" s="201"/>
      <c r="W88" s="201"/>
      <c r="X88" s="201"/>
      <c r="Y88" s="201"/>
      <c r="Z88" s="201"/>
      <c r="AA88" s="201"/>
      <c r="AB88" s="201"/>
      <c r="AC88" s="201"/>
      <c r="AD88" s="201"/>
      <c r="AE88" s="201"/>
    </row>
    <row r="89" spans="1:63" s="2" customFormat="1" ht="22.8" customHeight="1">
      <c r="A89" s="40"/>
      <c r="B89" s="41"/>
      <c r="C89" s="101" t="s">
        <v>191</v>
      </c>
      <c r="D89" s="42"/>
      <c r="E89" s="42"/>
      <c r="F89" s="42"/>
      <c r="G89" s="42"/>
      <c r="H89" s="42"/>
      <c r="I89" s="149"/>
      <c r="J89" s="208">
        <f>BK89</f>
        <v>0</v>
      </c>
      <c r="K89" s="42"/>
      <c r="L89" s="46"/>
      <c r="M89" s="97"/>
      <c r="N89" s="209"/>
      <c r="O89" s="98"/>
      <c r="P89" s="210">
        <f>P90</f>
        <v>0</v>
      </c>
      <c r="Q89" s="98"/>
      <c r="R89" s="210">
        <f>R90</f>
        <v>0.3252762</v>
      </c>
      <c r="S89" s="98"/>
      <c r="T89" s="211">
        <f>T90</f>
        <v>0</v>
      </c>
      <c r="U89" s="40"/>
      <c r="V89" s="40"/>
      <c r="W89" s="40"/>
      <c r="X89" s="40"/>
      <c r="Y89" s="40"/>
      <c r="Z89" s="40"/>
      <c r="AA89" s="40"/>
      <c r="AB89" s="40"/>
      <c r="AC89" s="40"/>
      <c r="AD89" s="40"/>
      <c r="AE89" s="40"/>
      <c r="AT89" s="19" t="s">
        <v>75</v>
      </c>
      <c r="AU89" s="19" t="s">
        <v>171</v>
      </c>
      <c r="BK89" s="212">
        <f>BK90</f>
        <v>0</v>
      </c>
    </row>
    <row r="90" spans="1:63" s="12" customFormat="1" ht="25.9" customHeight="1">
      <c r="A90" s="12"/>
      <c r="B90" s="213"/>
      <c r="C90" s="214"/>
      <c r="D90" s="215" t="s">
        <v>75</v>
      </c>
      <c r="E90" s="216" t="s">
        <v>237</v>
      </c>
      <c r="F90" s="216" t="s">
        <v>238</v>
      </c>
      <c r="G90" s="214"/>
      <c r="H90" s="214"/>
      <c r="I90" s="217"/>
      <c r="J90" s="218">
        <f>BK90</f>
        <v>0</v>
      </c>
      <c r="K90" s="214"/>
      <c r="L90" s="219"/>
      <c r="M90" s="220"/>
      <c r="N90" s="221"/>
      <c r="O90" s="221"/>
      <c r="P90" s="222">
        <f>P91+P104+P116</f>
        <v>0</v>
      </c>
      <c r="Q90" s="221"/>
      <c r="R90" s="222">
        <f>R91+R104+R116</f>
        <v>0.3252762</v>
      </c>
      <c r="S90" s="221"/>
      <c r="T90" s="223">
        <f>T91+T104+T116</f>
        <v>0</v>
      </c>
      <c r="U90" s="12"/>
      <c r="V90" s="12"/>
      <c r="W90" s="12"/>
      <c r="X90" s="12"/>
      <c r="Y90" s="12"/>
      <c r="Z90" s="12"/>
      <c r="AA90" s="12"/>
      <c r="AB90" s="12"/>
      <c r="AC90" s="12"/>
      <c r="AD90" s="12"/>
      <c r="AE90" s="12"/>
      <c r="AR90" s="224" t="s">
        <v>86</v>
      </c>
      <c r="AT90" s="225" t="s">
        <v>75</v>
      </c>
      <c r="AU90" s="225" t="s">
        <v>76</v>
      </c>
      <c r="AY90" s="224" t="s">
        <v>194</v>
      </c>
      <c r="BK90" s="226">
        <f>BK91+BK104+BK116</f>
        <v>0</v>
      </c>
    </row>
    <row r="91" spans="1:63" s="12" customFormat="1" ht="22.8" customHeight="1">
      <c r="A91" s="12"/>
      <c r="B91" s="213"/>
      <c r="C91" s="214"/>
      <c r="D91" s="215" t="s">
        <v>75</v>
      </c>
      <c r="E91" s="227" t="s">
        <v>2294</v>
      </c>
      <c r="F91" s="227" t="s">
        <v>2295</v>
      </c>
      <c r="G91" s="214"/>
      <c r="H91" s="214"/>
      <c r="I91" s="217"/>
      <c r="J91" s="228">
        <f>BK91</f>
        <v>0</v>
      </c>
      <c r="K91" s="214"/>
      <c r="L91" s="219"/>
      <c r="M91" s="220"/>
      <c r="N91" s="221"/>
      <c r="O91" s="221"/>
      <c r="P91" s="222">
        <f>SUM(P92:P103)</f>
        <v>0</v>
      </c>
      <c r="Q91" s="221"/>
      <c r="R91" s="222">
        <f>SUM(R92:R103)</f>
        <v>0.06801</v>
      </c>
      <c r="S91" s="221"/>
      <c r="T91" s="223">
        <f>SUM(T92:T103)</f>
        <v>0</v>
      </c>
      <c r="U91" s="12"/>
      <c r="V91" s="12"/>
      <c r="W91" s="12"/>
      <c r="X91" s="12"/>
      <c r="Y91" s="12"/>
      <c r="Z91" s="12"/>
      <c r="AA91" s="12"/>
      <c r="AB91" s="12"/>
      <c r="AC91" s="12"/>
      <c r="AD91" s="12"/>
      <c r="AE91" s="12"/>
      <c r="AR91" s="224" t="s">
        <v>86</v>
      </c>
      <c r="AT91" s="225" t="s">
        <v>75</v>
      </c>
      <c r="AU91" s="225" t="s">
        <v>84</v>
      </c>
      <c r="AY91" s="224" t="s">
        <v>194</v>
      </c>
      <c r="BK91" s="226">
        <f>SUM(BK92:BK103)</f>
        <v>0</v>
      </c>
    </row>
    <row r="92" spans="1:65" s="2" customFormat="1" ht="16.5" customHeight="1">
      <c r="A92" s="40"/>
      <c r="B92" s="41"/>
      <c r="C92" s="229" t="s">
        <v>84</v>
      </c>
      <c r="D92" s="229" t="s">
        <v>197</v>
      </c>
      <c r="E92" s="230" t="s">
        <v>2296</v>
      </c>
      <c r="F92" s="231" t="s">
        <v>2297</v>
      </c>
      <c r="G92" s="232" t="s">
        <v>244</v>
      </c>
      <c r="H92" s="233">
        <v>1</v>
      </c>
      <c r="I92" s="234"/>
      <c r="J92" s="235">
        <f>ROUND(I92*H92,2)</f>
        <v>0</v>
      </c>
      <c r="K92" s="231" t="s">
        <v>201</v>
      </c>
      <c r="L92" s="46"/>
      <c r="M92" s="236" t="s">
        <v>21</v>
      </c>
      <c r="N92" s="237" t="s">
        <v>47</v>
      </c>
      <c r="O92" s="86"/>
      <c r="P92" s="238">
        <f>O92*H92</f>
        <v>0</v>
      </c>
      <c r="Q92" s="238">
        <v>0.06561</v>
      </c>
      <c r="R92" s="238">
        <f>Q92*H92</f>
        <v>0.06561</v>
      </c>
      <c r="S92" s="238">
        <v>0</v>
      </c>
      <c r="T92" s="239">
        <f>S92*H92</f>
        <v>0</v>
      </c>
      <c r="U92" s="40"/>
      <c r="V92" s="40"/>
      <c r="W92" s="40"/>
      <c r="X92" s="40"/>
      <c r="Y92" s="40"/>
      <c r="Z92" s="40"/>
      <c r="AA92" s="40"/>
      <c r="AB92" s="40"/>
      <c r="AC92" s="40"/>
      <c r="AD92" s="40"/>
      <c r="AE92" s="40"/>
      <c r="AR92" s="240" t="s">
        <v>245</v>
      </c>
      <c r="AT92" s="240" t="s">
        <v>197</v>
      </c>
      <c r="AU92" s="240" t="s">
        <v>86</v>
      </c>
      <c r="AY92" s="19" t="s">
        <v>194</v>
      </c>
      <c r="BE92" s="241">
        <f>IF(N92="základní",J92,0)</f>
        <v>0</v>
      </c>
      <c r="BF92" s="241">
        <f>IF(N92="snížená",J92,0)</f>
        <v>0</v>
      </c>
      <c r="BG92" s="241">
        <f>IF(N92="zákl. přenesená",J92,0)</f>
        <v>0</v>
      </c>
      <c r="BH92" s="241">
        <f>IF(N92="sníž. přenesená",J92,0)</f>
        <v>0</v>
      </c>
      <c r="BI92" s="241">
        <f>IF(N92="nulová",J92,0)</f>
        <v>0</v>
      </c>
      <c r="BJ92" s="19" t="s">
        <v>84</v>
      </c>
      <c r="BK92" s="241">
        <f>ROUND(I92*H92,2)</f>
        <v>0</v>
      </c>
      <c r="BL92" s="19" t="s">
        <v>245</v>
      </c>
      <c r="BM92" s="240" t="s">
        <v>2298</v>
      </c>
    </row>
    <row r="93" spans="1:47" s="2" customFormat="1" ht="12">
      <c r="A93" s="40"/>
      <c r="B93" s="41"/>
      <c r="C93" s="42"/>
      <c r="D93" s="242" t="s">
        <v>204</v>
      </c>
      <c r="E93" s="42"/>
      <c r="F93" s="243" t="s">
        <v>2299</v>
      </c>
      <c r="G93" s="42"/>
      <c r="H93" s="42"/>
      <c r="I93" s="149"/>
      <c r="J93" s="42"/>
      <c r="K93" s="42"/>
      <c r="L93" s="46"/>
      <c r="M93" s="244"/>
      <c r="N93" s="245"/>
      <c r="O93" s="86"/>
      <c r="P93" s="86"/>
      <c r="Q93" s="86"/>
      <c r="R93" s="86"/>
      <c r="S93" s="86"/>
      <c r="T93" s="87"/>
      <c r="U93" s="40"/>
      <c r="V93" s="40"/>
      <c r="W93" s="40"/>
      <c r="X93" s="40"/>
      <c r="Y93" s="40"/>
      <c r="Z93" s="40"/>
      <c r="AA93" s="40"/>
      <c r="AB93" s="40"/>
      <c r="AC93" s="40"/>
      <c r="AD93" s="40"/>
      <c r="AE93" s="40"/>
      <c r="AT93" s="19" t="s">
        <v>204</v>
      </c>
      <c r="AU93" s="19" t="s">
        <v>86</v>
      </c>
    </row>
    <row r="94" spans="1:47" s="2" customFormat="1" ht="12">
      <c r="A94" s="40"/>
      <c r="B94" s="41"/>
      <c r="C94" s="42"/>
      <c r="D94" s="242" t="s">
        <v>206</v>
      </c>
      <c r="E94" s="42"/>
      <c r="F94" s="246" t="s">
        <v>2300</v>
      </c>
      <c r="G94" s="42"/>
      <c r="H94" s="42"/>
      <c r="I94" s="149"/>
      <c r="J94" s="42"/>
      <c r="K94" s="42"/>
      <c r="L94" s="46"/>
      <c r="M94" s="244"/>
      <c r="N94" s="245"/>
      <c r="O94" s="86"/>
      <c r="P94" s="86"/>
      <c r="Q94" s="86"/>
      <c r="R94" s="86"/>
      <c r="S94" s="86"/>
      <c r="T94" s="87"/>
      <c r="U94" s="40"/>
      <c r="V94" s="40"/>
      <c r="W94" s="40"/>
      <c r="X94" s="40"/>
      <c r="Y94" s="40"/>
      <c r="Z94" s="40"/>
      <c r="AA94" s="40"/>
      <c r="AB94" s="40"/>
      <c r="AC94" s="40"/>
      <c r="AD94" s="40"/>
      <c r="AE94" s="40"/>
      <c r="AT94" s="19" t="s">
        <v>206</v>
      </c>
      <c r="AU94" s="19" t="s">
        <v>86</v>
      </c>
    </row>
    <row r="95" spans="1:65" s="2" customFormat="1" ht="16.5" customHeight="1">
      <c r="A95" s="40"/>
      <c r="B95" s="41"/>
      <c r="C95" s="229" t="s">
        <v>86</v>
      </c>
      <c r="D95" s="229" t="s">
        <v>197</v>
      </c>
      <c r="E95" s="230" t="s">
        <v>2301</v>
      </c>
      <c r="F95" s="231" t="s">
        <v>2302</v>
      </c>
      <c r="G95" s="232" t="s">
        <v>244</v>
      </c>
      <c r="H95" s="233">
        <v>1</v>
      </c>
      <c r="I95" s="234"/>
      <c r="J95" s="235">
        <f>ROUND(I95*H95,2)</f>
        <v>0</v>
      </c>
      <c r="K95" s="231" t="s">
        <v>201</v>
      </c>
      <c r="L95" s="46"/>
      <c r="M95" s="236" t="s">
        <v>21</v>
      </c>
      <c r="N95" s="237" t="s">
        <v>47</v>
      </c>
      <c r="O95" s="86"/>
      <c r="P95" s="238">
        <f>O95*H95</f>
        <v>0</v>
      </c>
      <c r="Q95" s="238">
        <v>0.00152</v>
      </c>
      <c r="R95" s="238">
        <f>Q95*H95</f>
        <v>0.00152</v>
      </c>
      <c r="S95" s="238">
        <v>0</v>
      </c>
      <c r="T95" s="239">
        <f>S95*H95</f>
        <v>0</v>
      </c>
      <c r="U95" s="40"/>
      <c r="V95" s="40"/>
      <c r="W95" s="40"/>
      <c r="X95" s="40"/>
      <c r="Y95" s="40"/>
      <c r="Z95" s="40"/>
      <c r="AA95" s="40"/>
      <c r="AB95" s="40"/>
      <c r="AC95" s="40"/>
      <c r="AD95" s="40"/>
      <c r="AE95" s="40"/>
      <c r="AR95" s="240" t="s">
        <v>245</v>
      </c>
      <c r="AT95" s="240" t="s">
        <v>197</v>
      </c>
      <c r="AU95" s="240" t="s">
        <v>86</v>
      </c>
      <c r="AY95" s="19" t="s">
        <v>194</v>
      </c>
      <c r="BE95" s="241">
        <f>IF(N95="základní",J95,0)</f>
        <v>0</v>
      </c>
      <c r="BF95" s="241">
        <f>IF(N95="snížená",J95,0)</f>
        <v>0</v>
      </c>
      <c r="BG95" s="241">
        <f>IF(N95="zákl. přenesená",J95,0)</f>
        <v>0</v>
      </c>
      <c r="BH95" s="241">
        <f>IF(N95="sníž. přenesená",J95,0)</f>
        <v>0</v>
      </c>
      <c r="BI95" s="241">
        <f>IF(N95="nulová",J95,0)</f>
        <v>0</v>
      </c>
      <c r="BJ95" s="19" t="s">
        <v>84</v>
      </c>
      <c r="BK95" s="241">
        <f>ROUND(I95*H95,2)</f>
        <v>0</v>
      </c>
      <c r="BL95" s="19" t="s">
        <v>245</v>
      </c>
      <c r="BM95" s="240" t="s">
        <v>2303</v>
      </c>
    </row>
    <row r="96" spans="1:47" s="2" customFormat="1" ht="12">
      <c r="A96" s="40"/>
      <c r="B96" s="41"/>
      <c r="C96" s="42"/>
      <c r="D96" s="242" t="s">
        <v>204</v>
      </c>
      <c r="E96" s="42"/>
      <c r="F96" s="243" t="s">
        <v>2304</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204</v>
      </c>
      <c r="AU96" s="19" t="s">
        <v>86</v>
      </c>
    </row>
    <row r="97" spans="1:47" s="2" customFormat="1" ht="12">
      <c r="A97" s="40"/>
      <c r="B97" s="41"/>
      <c r="C97" s="42"/>
      <c r="D97" s="242" t="s">
        <v>206</v>
      </c>
      <c r="E97" s="42"/>
      <c r="F97" s="246" t="s">
        <v>2305</v>
      </c>
      <c r="G97" s="42"/>
      <c r="H97" s="42"/>
      <c r="I97" s="149"/>
      <c r="J97" s="42"/>
      <c r="K97" s="42"/>
      <c r="L97" s="46"/>
      <c r="M97" s="244"/>
      <c r="N97" s="245"/>
      <c r="O97" s="86"/>
      <c r="P97" s="86"/>
      <c r="Q97" s="86"/>
      <c r="R97" s="86"/>
      <c r="S97" s="86"/>
      <c r="T97" s="87"/>
      <c r="U97" s="40"/>
      <c r="V97" s="40"/>
      <c r="W97" s="40"/>
      <c r="X97" s="40"/>
      <c r="Y97" s="40"/>
      <c r="Z97" s="40"/>
      <c r="AA97" s="40"/>
      <c r="AB97" s="40"/>
      <c r="AC97" s="40"/>
      <c r="AD97" s="40"/>
      <c r="AE97" s="40"/>
      <c r="AT97" s="19" t="s">
        <v>206</v>
      </c>
      <c r="AU97" s="19" t="s">
        <v>86</v>
      </c>
    </row>
    <row r="98" spans="1:65" s="2" customFormat="1" ht="16.5" customHeight="1">
      <c r="A98" s="40"/>
      <c r="B98" s="41"/>
      <c r="C98" s="229" t="s">
        <v>97</v>
      </c>
      <c r="D98" s="229" t="s">
        <v>197</v>
      </c>
      <c r="E98" s="230" t="s">
        <v>2306</v>
      </c>
      <c r="F98" s="231" t="s">
        <v>2307</v>
      </c>
      <c r="G98" s="232" t="s">
        <v>481</v>
      </c>
      <c r="H98" s="233">
        <v>2</v>
      </c>
      <c r="I98" s="234"/>
      <c r="J98" s="235">
        <f>ROUND(I98*H98,2)</f>
        <v>0</v>
      </c>
      <c r="K98" s="231" t="s">
        <v>201</v>
      </c>
      <c r="L98" s="46"/>
      <c r="M98" s="236" t="s">
        <v>21</v>
      </c>
      <c r="N98" s="237" t="s">
        <v>47</v>
      </c>
      <c r="O98" s="86"/>
      <c r="P98" s="238">
        <f>O98*H98</f>
        <v>0</v>
      </c>
      <c r="Q98" s="238">
        <v>0.00044</v>
      </c>
      <c r="R98" s="238">
        <f>Q98*H98</f>
        <v>0.00088</v>
      </c>
      <c r="S98" s="238">
        <v>0</v>
      </c>
      <c r="T98" s="239">
        <f>S98*H98</f>
        <v>0</v>
      </c>
      <c r="U98" s="40"/>
      <c r="V98" s="40"/>
      <c r="W98" s="40"/>
      <c r="X98" s="40"/>
      <c r="Y98" s="40"/>
      <c r="Z98" s="40"/>
      <c r="AA98" s="40"/>
      <c r="AB98" s="40"/>
      <c r="AC98" s="40"/>
      <c r="AD98" s="40"/>
      <c r="AE98" s="40"/>
      <c r="AR98" s="240" t="s">
        <v>245</v>
      </c>
      <c r="AT98" s="240" t="s">
        <v>197</v>
      </c>
      <c r="AU98" s="240" t="s">
        <v>86</v>
      </c>
      <c r="AY98" s="19" t="s">
        <v>194</v>
      </c>
      <c r="BE98" s="241">
        <f>IF(N98="základní",J98,0)</f>
        <v>0</v>
      </c>
      <c r="BF98" s="241">
        <f>IF(N98="snížená",J98,0)</f>
        <v>0</v>
      </c>
      <c r="BG98" s="241">
        <f>IF(N98="zákl. přenesená",J98,0)</f>
        <v>0</v>
      </c>
      <c r="BH98" s="241">
        <f>IF(N98="sníž. přenesená",J98,0)</f>
        <v>0</v>
      </c>
      <c r="BI98" s="241">
        <f>IF(N98="nulová",J98,0)</f>
        <v>0</v>
      </c>
      <c r="BJ98" s="19" t="s">
        <v>84</v>
      </c>
      <c r="BK98" s="241">
        <f>ROUND(I98*H98,2)</f>
        <v>0</v>
      </c>
      <c r="BL98" s="19" t="s">
        <v>245</v>
      </c>
      <c r="BM98" s="240" t="s">
        <v>2308</v>
      </c>
    </row>
    <row r="99" spans="1:47" s="2" customFormat="1" ht="12">
      <c r="A99" s="40"/>
      <c r="B99" s="41"/>
      <c r="C99" s="42"/>
      <c r="D99" s="242" t="s">
        <v>204</v>
      </c>
      <c r="E99" s="42"/>
      <c r="F99" s="243" t="s">
        <v>2309</v>
      </c>
      <c r="G99" s="42"/>
      <c r="H99" s="42"/>
      <c r="I99" s="149"/>
      <c r="J99" s="42"/>
      <c r="K99" s="42"/>
      <c r="L99" s="46"/>
      <c r="M99" s="244"/>
      <c r="N99" s="245"/>
      <c r="O99" s="86"/>
      <c r="P99" s="86"/>
      <c r="Q99" s="86"/>
      <c r="R99" s="86"/>
      <c r="S99" s="86"/>
      <c r="T99" s="87"/>
      <c r="U99" s="40"/>
      <c r="V99" s="40"/>
      <c r="W99" s="40"/>
      <c r="X99" s="40"/>
      <c r="Y99" s="40"/>
      <c r="Z99" s="40"/>
      <c r="AA99" s="40"/>
      <c r="AB99" s="40"/>
      <c r="AC99" s="40"/>
      <c r="AD99" s="40"/>
      <c r="AE99" s="40"/>
      <c r="AT99" s="19" t="s">
        <v>204</v>
      </c>
      <c r="AU99" s="19" t="s">
        <v>86</v>
      </c>
    </row>
    <row r="100" spans="1:47" s="2" customFormat="1" ht="12">
      <c r="A100" s="40"/>
      <c r="B100" s="41"/>
      <c r="C100" s="42"/>
      <c r="D100" s="242" t="s">
        <v>206</v>
      </c>
      <c r="E100" s="42"/>
      <c r="F100" s="246" t="s">
        <v>2305</v>
      </c>
      <c r="G100" s="42"/>
      <c r="H100" s="42"/>
      <c r="I100" s="149"/>
      <c r="J100" s="42"/>
      <c r="K100" s="42"/>
      <c r="L100" s="46"/>
      <c r="M100" s="244"/>
      <c r="N100" s="245"/>
      <c r="O100" s="86"/>
      <c r="P100" s="86"/>
      <c r="Q100" s="86"/>
      <c r="R100" s="86"/>
      <c r="S100" s="86"/>
      <c r="T100" s="87"/>
      <c r="U100" s="40"/>
      <c r="V100" s="40"/>
      <c r="W100" s="40"/>
      <c r="X100" s="40"/>
      <c r="Y100" s="40"/>
      <c r="Z100" s="40"/>
      <c r="AA100" s="40"/>
      <c r="AB100" s="40"/>
      <c r="AC100" s="40"/>
      <c r="AD100" s="40"/>
      <c r="AE100" s="40"/>
      <c r="AT100" s="19" t="s">
        <v>206</v>
      </c>
      <c r="AU100" s="19" t="s">
        <v>86</v>
      </c>
    </row>
    <row r="101" spans="1:65" s="2" customFormat="1" ht="16.5" customHeight="1">
      <c r="A101" s="40"/>
      <c r="B101" s="41"/>
      <c r="C101" s="229" t="s">
        <v>202</v>
      </c>
      <c r="D101" s="229" t="s">
        <v>197</v>
      </c>
      <c r="E101" s="230" t="s">
        <v>2310</v>
      </c>
      <c r="F101" s="231" t="s">
        <v>2311</v>
      </c>
      <c r="G101" s="232" t="s">
        <v>215</v>
      </c>
      <c r="H101" s="233">
        <v>0.068</v>
      </c>
      <c r="I101" s="234"/>
      <c r="J101" s="235">
        <f>ROUND(I101*H101,2)</f>
        <v>0</v>
      </c>
      <c r="K101" s="231" t="s">
        <v>201</v>
      </c>
      <c r="L101" s="46"/>
      <c r="M101" s="236" t="s">
        <v>21</v>
      </c>
      <c r="N101" s="237" t="s">
        <v>47</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245</v>
      </c>
      <c r="AT101" s="240" t="s">
        <v>197</v>
      </c>
      <c r="AU101" s="240" t="s">
        <v>86</v>
      </c>
      <c r="AY101" s="19" t="s">
        <v>194</v>
      </c>
      <c r="BE101" s="241">
        <f>IF(N101="základní",J101,0)</f>
        <v>0</v>
      </c>
      <c r="BF101" s="241">
        <f>IF(N101="snížená",J101,0)</f>
        <v>0</v>
      </c>
      <c r="BG101" s="241">
        <f>IF(N101="zákl. přenesená",J101,0)</f>
        <v>0</v>
      </c>
      <c r="BH101" s="241">
        <f>IF(N101="sníž. přenesená",J101,0)</f>
        <v>0</v>
      </c>
      <c r="BI101" s="241">
        <f>IF(N101="nulová",J101,0)</f>
        <v>0</v>
      </c>
      <c r="BJ101" s="19" t="s">
        <v>84</v>
      </c>
      <c r="BK101" s="241">
        <f>ROUND(I101*H101,2)</f>
        <v>0</v>
      </c>
      <c r="BL101" s="19" t="s">
        <v>245</v>
      </c>
      <c r="BM101" s="240" t="s">
        <v>2312</v>
      </c>
    </row>
    <row r="102" spans="1:47" s="2" customFormat="1" ht="12">
      <c r="A102" s="40"/>
      <c r="B102" s="41"/>
      <c r="C102" s="42"/>
      <c r="D102" s="242" t="s">
        <v>204</v>
      </c>
      <c r="E102" s="42"/>
      <c r="F102" s="243" t="s">
        <v>2313</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204</v>
      </c>
      <c r="AU102" s="19" t="s">
        <v>86</v>
      </c>
    </row>
    <row r="103" spans="1:47" s="2" customFormat="1" ht="12">
      <c r="A103" s="40"/>
      <c r="B103" s="41"/>
      <c r="C103" s="42"/>
      <c r="D103" s="242" t="s">
        <v>206</v>
      </c>
      <c r="E103" s="42"/>
      <c r="F103" s="246" t="s">
        <v>2314</v>
      </c>
      <c r="G103" s="42"/>
      <c r="H103" s="42"/>
      <c r="I103" s="149"/>
      <c r="J103" s="42"/>
      <c r="K103" s="42"/>
      <c r="L103" s="46"/>
      <c r="M103" s="244"/>
      <c r="N103" s="245"/>
      <c r="O103" s="86"/>
      <c r="P103" s="86"/>
      <c r="Q103" s="86"/>
      <c r="R103" s="86"/>
      <c r="S103" s="86"/>
      <c r="T103" s="87"/>
      <c r="U103" s="40"/>
      <c r="V103" s="40"/>
      <c r="W103" s="40"/>
      <c r="X103" s="40"/>
      <c r="Y103" s="40"/>
      <c r="Z103" s="40"/>
      <c r="AA103" s="40"/>
      <c r="AB103" s="40"/>
      <c r="AC103" s="40"/>
      <c r="AD103" s="40"/>
      <c r="AE103" s="40"/>
      <c r="AT103" s="19" t="s">
        <v>206</v>
      </c>
      <c r="AU103" s="19" t="s">
        <v>86</v>
      </c>
    </row>
    <row r="104" spans="1:63" s="12" customFormat="1" ht="22.8" customHeight="1">
      <c r="A104" s="12"/>
      <c r="B104" s="213"/>
      <c r="C104" s="214"/>
      <c r="D104" s="215" t="s">
        <v>75</v>
      </c>
      <c r="E104" s="227" t="s">
        <v>2315</v>
      </c>
      <c r="F104" s="227" t="s">
        <v>2316</v>
      </c>
      <c r="G104" s="214"/>
      <c r="H104" s="214"/>
      <c r="I104" s="217"/>
      <c r="J104" s="228">
        <f>BK104</f>
        <v>0</v>
      </c>
      <c r="K104" s="214"/>
      <c r="L104" s="219"/>
      <c r="M104" s="220"/>
      <c r="N104" s="221"/>
      <c r="O104" s="221"/>
      <c r="P104" s="222">
        <f>SUM(P105:P115)</f>
        <v>0</v>
      </c>
      <c r="Q104" s="221"/>
      <c r="R104" s="222">
        <f>SUM(R105:R115)</f>
        <v>0.00288</v>
      </c>
      <c r="S104" s="221"/>
      <c r="T104" s="223">
        <f>SUM(T105:T115)</f>
        <v>0</v>
      </c>
      <c r="U104" s="12"/>
      <c r="V104" s="12"/>
      <c r="W104" s="12"/>
      <c r="X104" s="12"/>
      <c r="Y104" s="12"/>
      <c r="Z104" s="12"/>
      <c r="AA104" s="12"/>
      <c r="AB104" s="12"/>
      <c r="AC104" s="12"/>
      <c r="AD104" s="12"/>
      <c r="AE104" s="12"/>
      <c r="AR104" s="224" t="s">
        <v>86</v>
      </c>
      <c r="AT104" s="225" t="s">
        <v>75</v>
      </c>
      <c r="AU104" s="225" t="s">
        <v>84</v>
      </c>
      <c r="AY104" s="224" t="s">
        <v>194</v>
      </c>
      <c r="BK104" s="226">
        <f>SUM(BK105:BK115)</f>
        <v>0</v>
      </c>
    </row>
    <row r="105" spans="1:65" s="2" customFormat="1" ht="16.5" customHeight="1">
      <c r="A105" s="40"/>
      <c r="B105" s="41"/>
      <c r="C105" s="229" t="s">
        <v>231</v>
      </c>
      <c r="D105" s="229" t="s">
        <v>197</v>
      </c>
      <c r="E105" s="230" t="s">
        <v>2317</v>
      </c>
      <c r="F105" s="231" t="s">
        <v>2318</v>
      </c>
      <c r="G105" s="232" t="s">
        <v>481</v>
      </c>
      <c r="H105" s="233">
        <v>4</v>
      </c>
      <c r="I105" s="234"/>
      <c r="J105" s="235">
        <f>ROUND(I105*H105,2)</f>
        <v>0</v>
      </c>
      <c r="K105" s="231" t="s">
        <v>201</v>
      </c>
      <c r="L105" s="46"/>
      <c r="M105" s="236" t="s">
        <v>21</v>
      </c>
      <c r="N105" s="237" t="s">
        <v>47</v>
      </c>
      <c r="O105" s="86"/>
      <c r="P105" s="238">
        <f>O105*H105</f>
        <v>0</v>
      </c>
      <c r="Q105" s="238">
        <v>0.00072</v>
      </c>
      <c r="R105" s="238">
        <f>Q105*H105</f>
        <v>0.00288</v>
      </c>
      <c r="S105" s="238">
        <v>0</v>
      </c>
      <c r="T105" s="239">
        <f>S105*H105</f>
        <v>0</v>
      </c>
      <c r="U105" s="40"/>
      <c r="V105" s="40"/>
      <c r="W105" s="40"/>
      <c r="X105" s="40"/>
      <c r="Y105" s="40"/>
      <c r="Z105" s="40"/>
      <c r="AA105" s="40"/>
      <c r="AB105" s="40"/>
      <c r="AC105" s="40"/>
      <c r="AD105" s="40"/>
      <c r="AE105" s="40"/>
      <c r="AR105" s="240" t="s">
        <v>245</v>
      </c>
      <c r="AT105" s="240" t="s">
        <v>197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245</v>
      </c>
      <c r="BM105" s="240" t="s">
        <v>2319</v>
      </c>
    </row>
    <row r="106" spans="1:47" s="2" customFormat="1" ht="12">
      <c r="A106" s="40"/>
      <c r="B106" s="41"/>
      <c r="C106" s="42"/>
      <c r="D106" s="242" t="s">
        <v>204</v>
      </c>
      <c r="E106" s="42"/>
      <c r="F106" s="243" t="s">
        <v>2320</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51" s="13" customFormat="1" ht="12">
      <c r="A107" s="13"/>
      <c r="B107" s="247"/>
      <c r="C107" s="248"/>
      <c r="D107" s="242" t="s">
        <v>208</v>
      </c>
      <c r="E107" s="249" t="s">
        <v>21</v>
      </c>
      <c r="F107" s="250" t="s">
        <v>2321</v>
      </c>
      <c r="G107" s="248"/>
      <c r="H107" s="251">
        <v>4</v>
      </c>
      <c r="I107" s="252"/>
      <c r="J107" s="248"/>
      <c r="K107" s="248"/>
      <c r="L107" s="253"/>
      <c r="M107" s="254"/>
      <c r="N107" s="255"/>
      <c r="O107" s="255"/>
      <c r="P107" s="255"/>
      <c r="Q107" s="255"/>
      <c r="R107" s="255"/>
      <c r="S107" s="255"/>
      <c r="T107" s="256"/>
      <c r="U107" s="13"/>
      <c r="V107" s="13"/>
      <c r="W107" s="13"/>
      <c r="X107" s="13"/>
      <c r="Y107" s="13"/>
      <c r="Z107" s="13"/>
      <c r="AA107" s="13"/>
      <c r="AB107" s="13"/>
      <c r="AC107" s="13"/>
      <c r="AD107" s="13"/>
      <c r="AE107" s="13"/>
      <c r="AT107" s="257" t="s">
        <v>208</v>
      </c>
      <c r="AU107" s="257" t="s">
        <v>86</v>
      </c>
      <c r="AV107" s="13" t="s">
        <v>86</v>
      </c>
      <c r="AW107" s="13" t="s">
        <v>38</v>
      </c>
      <c r="AX107" s="13" t="s">
        <v>76</v>
      </c>
      <c r="AY107" s="257" t="s">
        <v>194</v>
      </c>
    </row>
    <row r="108" spans="1:51" s="14" customFormat="1" ht="12">
      <c r="A108" s="14"/>
      <c r="B108" s="258"/>
      <c r="C108" s="259"/>
      <c r="D108" s="242" t="s">
        <v>208</v>
      </c>
      <c r="E108" s="260" t="s">
        <v>21</v>
      </c>
      <c r="F108" s="261" t="s">
        <v>210</v>
      </c>
      <c r="G108" s="259"/>
      <c r="H108" s="262">
        <v>4</v>
      </c>
      <c r="I108" s="263"/>
      <c r="J108" s="259"/>
      <c r="K108" s="259"/>
      <c r="L108" s="264"/>
      <c r="M108" s="265"/>
      <c r="N108" s="266"/>
      <c r="O108" s="266"/>
      <c r="P108" s="266"/>
      <c r="Q108" s="266"/>
      <c r="R108" s="266"/>
      <c r="S108" s="266"/>
      <c r="T108" s="267"/>
      <c r="U108" s="14"/>
      <c r="V108" s="14"/>
      <c r="W108" s="14"/>
      <c r="X108" s="14"/>
      <c r="Y108" s="14"/>
      <c r="Z108" s="14"/>
      <c r="AA108" s="14"/>
      <c r="AB108" s="14"/>
      <c r="AC108" s="14"/>
      <c r="AD108" s="14"/>
      <c r="AE108" s="14"/>
      <c r="AT108" s="268" t="s">
        <v>208</v>
      </c>
      <c r="AU108" s="268" t="s">
        <v>86</v>
      </c>
      <c r="AV108" s="14" t="s">
        <v>202</v>
      </c>
      <c r="AW108" s="14" t="s">
        <v>38</v>
      </c>
      <c r="AX108" s="14" t="s">
        <v>84</v>
      </c>
      <c r="AY108" s="268" t="s">
        <v>194</v>
      </c>
    </row>
    <row r="109" spans="1:65" s="2" customFormat="1" ht="16.5" customHeight="1">
      <c r="A109" s="40"/>
      <c r="B109" s="41"/>
      <c r="C109" s="229" t="s">
        <v>241</v>
      </c>
      <c r="D109" s="229" t="s">
        <v>197</v>
      </c>
      <c r="E109" s="230" t="s">
        <v>2322</v>
      </c>
      <c r="F109" s="231" t="s">
        <v>2323</v>
      </c>
      <c r="G109" s="232" t="s">
        <v>481</v>
      </c>
      <c r="H109" s="233">
        <v>4</v>
      </c>
      <c r="I109" s="234"/>
      <c r="J109" s="235">
        <f>ROUND(I109*H109,2)</f>
        <v>0</v>
      </c>
      <c r="K109" s="231" t="s">
        <v>201</v>
      </c>
      <c r="L109" s="46"/>
      <c r="M109" s="236" t="s">
        <v>21</v>
      </c>
      <c r="N109" s="237" t="s">
        <v>47</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245</v>
      </c>
      <c r="AT109" s="240" t="s">
        <v>197</v>
      </c>
      <c r="AU109" s="240" t="s">
        <v>86</v>
      </c>
      <c r="AY109" s="19" t="s">
        <v>194</v>
      </c>
      <c r="BE109" s="241">
        <f>IF(N109="základní",J109,0)</f>
        <v>0</v>
      </c>
      <c r="BF109" s="241">
        <f>IF(N109="snížená",J109,0)</f>
        <v>0</v>
      </c>
      <c r="BG109" s="241">
        <f>IF(N109="zákl. přenesená",J109,0)</f>
        <v>0</v>
      </c>
      <c r="BH109" s="241">
        <f>IF(N109="sníž. přenesená",J109,0)</f>
        <v>0</v>
      </c>
      <c r="BI109" s="241">
        <f>IF(N109="nulová",J109,0)</f>
        <v>0</v>
      </c>
      <c r="BJ109" s="19" t="s">
        <v>84</v>
      </c>
      <c r="BK109" s="241">
        <f>ROUND(I109*H109,2)</f>
        <v>0</v>
      </c>
      <c r="BL109" s="19" t="s">
        <v>245</v>
      </c>
      <c r="BM109" s="240" t="s">
        <v>2324</v>
      </c>
    </row>
    <row r="110" spans="1:47" s="2" customFormat="1" ht="12">
      <c r="A110" s="40"/>
      <c r="B110" s="41"/>
      <c r="C110" s="42"/>
      <c r="D110" s="242" t="s">
        <v>204</v>
      </c>
      <c r="E110" s="42"/>
      <c r="F110" s="243" t="s">
        <v>2325</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204</v>
      </c>
      <c r="AU110" s="19" t="s">
        <v>86</v>
      </c>
    </row>
    <row r="111" spans="1:51" s="13" customFormat="1" ht="12">
      <c r="A111" s="13"/>
      <c r="B111" s="247"/>
      <c r="C111" s="248"/>
      <c r="D111" s="242" t="s">
        <v>208</v>
      </c>
      <c r="E111" s="249" t="s">
        <v>21</v>
      </c>
      <c r="F111" s="250" t="s">
        <v>202</v>
      </c>
      <c r="G111" s="248"/>
      <c r="H111" s="251">
        <v>4</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4" customFormat="1" ht="12">
      <c r="A112" s="14"/>
      <c r="B112" s="258"/>
      <c r="C112" s="259"/>
      <c r="D112" s="242" t="s">
        <v>208</v>
      </c>
      <c r="E112" s="260" t="s">
        <v>21</v>
      </c>
      <c r="F112" s="261" t="s">
        <v>210</v>
      </c>
      <c r="G112" s="259"/>
      <c r="H112" s="262">
        <v>4</v>
      </c>
      <c r="I112" s="263"/>
      <c r="J112" s="259"/>
      <c r="K112" s="259"/>
      <c r="L112" s="264"/>
      <c r="M112" s="265"/>
      <c r="N112" s="266"/>
      <c r="O112" s="266"/>
      <c r="P112" s="266"/>
      <c r="Q112" s="266"/>
      <c r="R112" s="266"/>
      <c r="S112" s="266"/>
      <c r="T112" s="267"/>
      <c r="U112" s="14"/>
      <c r="V112" s="14"/>
      <c r="W112" s="14"/>
      <c r="X112" s="14"/>
      <c r="Y112" s="14"/>
      <c r="Z112" s="14"/>
      <c r="AA112" s="14"/>
      <c r="AB112" s="14"/>
      <c r="AC112" s="14"/>
      <c r="AD112" s="14"/>
      <c r="AE112" s="14"/>
      <c r="AT112" s="268" t="s">
        <v>208</v>
      </c>
      <c r="AU112" s="268" t="s">
        <v>86</v>
      </c>
      <c r="AV112" s="14" t="s">
        <v>202</v>
      </c>
      <c r="AW112" s="14" t="s">
        <v>38</v>
      </c>
      <c r="AX112" s="14" t="s">
        <v>84</v>
      </c>
      <c r="AY112" s="268" t="s">
        <v>194</v>
      </c>
    </row>
    <row r="113" spans="1:65" s="2" customFormat="1" ht="16.5" customHeight="1">
      <c r="A113" s="40"/>
      <c r="B113" s="41"/>
      <c r="C113" s="229" t="s">
        <v>248</v>
      </c>
      <c r="D113" s="229" t="s">
        <v>197</v>
      </c>
      <c r="E113" s="230" t="s">
        <v>2326</v>
      </c>
      <c r="F113" s="231" t="s">
        <v>2327</v>
      </c>
      <c r="G113" s="232" t="s">
        <v>215</v>
      </c>
      <c r="H113" s="233">
        <v>0.003</v>
      </c>
      <c r="I113" s="234"/>
      <c r="J113" s="235">
        <f>ROUND(I113*H113,2)</f>
        <v>0</v>
      </c>
      <c r="K113" s="231" t="s">
        <v>201</v>
      </c>
      <c r="L113" s="46"/>
      <c r="M113" s="236" t="s">
        <v>21</v>
      </c>
      <c r="N113" s="237" t="s">
        <v>47</v>
      </c>
      <c r="O113" s="86"/>
      <c r="P113" s="238">
        <f>O113*H113</f>
        <v>0</v>
      </c>
      <c r="Q113" s="238">
        <v>0</v>
      </c>
      <c r="R113" s="238">
        <f>Q113*H113</f>
        <v>0</v>
      </c>
      <c r="S113" s="238">
        <v>0</v>
      </c>
      <c r="T113" s="239">
        <f>S113*H113</f>
        <v>0</v>
      </c>
      <c r="U113" s="40"/>
      <c r="V113" s="40"/>
      <c r="W113" s="40"/>
      <c r="X113" s="40"/>
      <c r="Y113" s="40"/>
      <c r="Z113" s="40"/>
      <c r="AA113" s="40"/>
      <c r="AB113" s="40"/>
      <c r="AC113" s="40"/>
      <c r="AD113" s="40"/>
      <c r="AE113" s="40"/>
      <c r="AR113" s="240" t="s">
        <v>245</v>
      </c>
      <c r="AT113" s="240" t="s">
        <v>197</v>
      </c>
      <c r="AU113" s="240" t="s">
        <v>86</v>
      </c>
      <c r="AY113" s="19" t="s">
        <v>194</v>
      </c>
      <c r="BE113" s="241">
        <f>IF(N113="základní",J113,0)</f>
        <v>0</v>
      </c>
      <c r="BF113" s="241">
        <f>IF(N113="snížená",J113,0)</f>
        <v>0</v>
      </c>
      <c r="BG113" s="241">
        <f>IF(N113="zákl. přenesená",J113,0)</f>
        <v>0</v>
      </c>
      <c r="BH113" s="241">
        <f>IF(N113="sníž. přenesená",J113,0)</f>
        <v>0</v>
      </c>
      <c r="BI113" s="241">
        <f>IF(N113="nulová",J113,0)</f>
        <v>0</v>
      </c>
      <c r="BJ113" s="19" t="s">
        <v>84</v>
      </c>
      <c r="BK113" s="241">
        <f>ROUND(I113*H113,2)</f>
        <v>0</v>
      </c>
      <c r="BL113" s="19" t="s">
        <v>245</v>
      </c>
      <c r="BM113" s="240" t="s">
        <v>2328</v>
      </c>
    </row>
    <row r="114" spans="1:47" s="2" customFormat="1" ht="12">
      <c r="A114" s="40"/>
      <c r="B114" s="41"/>
      <c r="C114" s="42"/>
      <c r="D114" s="242" t="s">
        <v>204</v>
      </c>
      <c r="E114" s="42"/>
      <c r="F114" s="243" t="s">
        <v>2329</v>
      </c>
      <c r="G114" s="42"/>
      <c r="H114" s="42"/>
      <c r="I114" s="149"/>
      <c r="J114" s="42"/>
      <c r="K114" s="42"/>
      <c r="L114" s="46"/>
      <c r="M114" s="244"/>
      <c r="N114" s="245"/>
      <c r="O114" s="86"/>
      <c r="P114" s="86"/>
      <c r="Q114" s="86"/>
      <c r="R114" s="86"/>
      <c r="S114" s="86"/>
      <c r="T114" s="87"/>
      <c r="U114" s="40"/>
      <c r="V114" s="40"/>
      <c r="W114" s="40"/>
      <c r="X114" s="40"/>
      <c r="Y114" s="40"/>
      <c r="Z114" s="40"/>
      <c r="AA114" s="40"/>
      <c r="AB114" s="40"/>
      <c r="AC114" s="40"/>
      <c r="AD114" s="40"/>
      <c r="AE114" s="40"/>
      <c r="AT114" s="19" t="s">
        <v>204</v>
      </c>
      <c r="AU114" s="19" t="s">
        <v>86</v>
      </c>
    </row>
    <row r="115" spans="1:47" s="2" customFormat="1" ht="12">
      <c r="A115" s="40"/>
      <c r="B115" s="41"/>
      <c r="C115" s="42"/>
      <c r="D115" s="242" t="s">
        <v>206</v>
      </c>
      <c r="E115" s="42"/>
      <c r="F115" s="246" t="s">
        <v>832</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206</v>
      </c>
      <c r="AU115" s="19" t="s">
        <v>86</v>
      </c>
    </row>
    <row r="116" spans="1:63" s="12" customFormat="1" ht="22.8" customHeight="1">
      <c r="A116" s="12"/>
      <c r="B116" s="213"/>
      <c r="C116" s="214"/>
      <c r="D116" s="215" t="s">
        <v>75</v>
      </c>
      <c r="E116" s="227" t="s">
        <v>2330</v>
      </c>
      <c r="F116" s="227" t="s">
        <v>2331</v>
      </c>
      <c r="G116" s="214"/>
      <c r="H116" s="214"/>
      <c r="I116" s="217"/>
      <c r="J116" s="228">
        <f>BK116</f>
        <v>0</v>
      </c>
      <c r="K116" s="214"/>
      <c r="L116" s="219"/>
      <c r="M116" s="220"/>
      <c r="N116" s="221"/>
      <c r="O116" s="221"/>
      <c r="P116" s="222">
        <f>SUM(P117:P173)</f>
        <v>0</v>
      </c>
      <c r="Q116" s="221"/>
      <c r="R116" s="222">
        <f>SUM(R117:R173)</f>
        <v>0.2543862</v>
      </c>
      <c r="S116" s="221"/>
      <c r="T116" s="223">
        <f>SUM(T117:T173)</f>
        <v>0</v>
      </c>
      <c r="U116" s="12"/>
      <c r="V116" s="12"/>
      <c r="W116" s="12"/>
      <c r="X116" s="12"/>
      <c r="Y116" s="12"/>
      <c r="Z116" s="12"/>
      <c r="AA116" s="12"/>
      <c r="AB116" s="12"/>
      <c r="AC116" s="12"/>
      <c r="AD116" s="12"/>
      <c r="AE116" s="12"/>
      <c r="AR116" s="224" t="s">
        <v>86</v>
      </c>
      <c r="AT116" s="225" t="s">
        <v>75</v>
      </c>
      <c r="AU116" s="225" t="s">
        <v>84</v>
      </c>
      <c r="AY116" s="224" t="s">
        <v>194</v>
      </c>
      <c r="BK116" s="226">
        <f>SUM(BK117:BK173)</f>
        <v>0</v>
      </c>
    </row>
    <row r="117" spans="1:65" s="2" customFormat="1" ht="16.5" customHeight="1">
      <c r="A117" s="40"/>
      <c r="B117" s="41"/>
      <c r="C117" s="229" t="s">
        <v>253</v>
      </c>
      <c r="D117" s="229" t="s">
        <v>197</v>
      </c>
      <c r="E117" s="230" t="s">
        <v>2332</v>
      </c>
      <c r="F117" s="231" t="s">
        <v>2333</v>
      </c>
      <c r="G117" s="232" t="s">
        <v>481</v>
      </c>
      <c r="H117" s="233">
        <v>130.92</v>
      </c>
      <c r="I117" s="234"/>
      <c r="J117" s="235">
        <f>ROUND(I117*H117,2)</f>
        <v>0</v>
      </c>
      <c r="K117" s="231" t="s">
        <v>201</v>
      </c>
      <c r="L117" s="46"/>
      <c r="M117" s="236" t="s">
        <v>21</v>
      </c>
      <c r="N117" s="237" t="s">
        <v>47</v>
      </c>
      <c r="O117" s="86"/>
      <c r="P117" s="238">
        <f>O117*H117</f>
        <v>0</v>
      </c>
      <c r="Q117" s="238">
        <v>6E-05</v>
      </c>
      <c r="R117" s="238">
        <f>Q117*H117</f>
        <v>0.0078552</v>
      </c>
      <c r="S117" s="238">
        <v>0</v>
      </c>
      <c r="T117" s="239">
        <f>S117*H117</f>
        <v>0</v>
      </c>
      <c r="U117" s="40"/>
      <c r="V117" s="40"/>
      <c r="W117" s="40"/>
      <c r="X117" s="40"/>
      <c r="Y117" s="40"/>
      <c r="Z117" s="40"/>
      <c r="AA117" s="40"/>
      <c r="AB117" s="40"/>
      <c r="AC117" s="40"/>
      <c r="AD117" s="40"/>
      <c r="AE117" s="40"/>
      <c r="AR117" s="240" t="s">
        <v>245</v>
      </c>
      <c r="AT117" s="240" t="s">
        <v>197</v>
      </c>
      <c r="AU117" s="240" t="s">
        <v>86</v>
      </c>
      <c r="AY117" s="19" t="s">
        <v>194</v>
      </c>
      <c r="BE117" s="241">
        <f>IF(N117="základní",J117,0)</f>
        <v>0</v>
      </c>
      <c r="BF117" s="241">
        <f>IF(N117="snížená",J117,0)</f>
        <v>0</v>
      </c>
      <c r="BG117" s="241">
        <f>IF(N117="zákl. přenesená",J117,0)</f>
        <v>0</v>
      </c>
      <c r="BH117" s="241">
        <f>IF(N117="sníž. přenesená",J117,0)</f>
        <v>0</v>
      </c>
      <c r="BI117" s="241">
        <f>IF(N117="nulová",J117,0)</f>
        <v>0</v>
      </c>
      <c r="BJ117" s="19" t="s">
        <v>84</v>
      </c>
      <c r="BK117" s="241">
        <f>ROUND(I117*H117,2)</f>
        <v>0</v>
      </c>
      <c r="BL117" s="19" t="s">
        <v>245</v>
      </c>
      <c r="BM117" s="240" t="s">
        <v>2334</v>
      </c>
    </row>
    <row r="118" spans="1:47" s="2" customFormat="1" ht="12">
      <c r="A118" s="40"/>
      <c r="B118" s="41"/>
      <c r="C118" s="42"/>
      <c r="D118" s="242" t="s">
        <v>204</v>
      </c>
      <c r="E118" s="42"/>
      <c r="F118" s="243" t="s">
        <v>2335</v>
      </c>
      <c r="G118" s="42"/>
      <c r="H118" s="42"/>
      <c r="I118" s="149"/>
      <c r="J118" s="42"/>
      <c r="K118" s="42"/>
      <c r="L118" s="46"/>
      <c r="M118" s="244"/>
      <c r="N118" s="245"/>
      <c r="O118" s="86"/>
      <c r="P118" s="86"/>
      <c r="Q118" s="86"/>
      <c r="R118" s="86"/>
      <c r="S118" s="86"/>
      <c r="T118" s="87"/>
      <c r="U118" s="40"/>
      <c r="V118" s="40"/>
      <c r="W118" s="40"/>
      <c r="X118" s="40"/>
      <c r="Y118" s="40"/>
      <c r="Z118" s="40"/>
      <c r="AA118" s="40"/>
      <c r="AB118" s="40"/>
      <c r="AC118" s="40"/>
      <c r="AD118" s="40"/>
      <c r="AE118" s="40"/>
      <c r="AT118" s="19" t="s">
        <v>204</v>
      </c>
      <c r="AU118" s="19" t="s">
        <v>86</v>
      </c>
    </row>
    <row r="119" spans="1:47" s="2" customFormat="1" ht="12">
      <c r="A119" s="40"/>
      <c r="B119" s="41"/>
      <c r="C119" s="42"/>
      <c r="D119" s="242" t="s">
        <v>206</v>
      </c>
      <c r="E119" s="42"/>
      <c r="F119" s="246" t="s">
        <v>2336</v>
      </c>
      <c r="G119" s="42"/>
      <c r="H119" s="42"/>
      <c r="I119" s="149"/>
      <c r="J119" s="42"/>
      <c r="K119" s="42"/>
      <c r="L119" s="46"/>
      <c r="M119" s="244"/>
      <c r="N119" s="245"/>
      <c r="O119" s="86"/>
      <c r="P119" s="86"/>
      <c r="Q119" s="86"/>
      <c r="R119" s="86"/>
      <c r="S119" s="86"/>
      <c r="T119" s="87"/>
      <c r="U119" s="40"/>
      <c r="V119" s="40"/>
      <c r="W119" s="40"/>
      <c r="X119" s="40"/>
      <c r="Y119" s="40"/>
      <c r="Z119" s="40"/>
      <c r="AA119" s="40"/>
      <c r="AB119" s="40"/>
      <c r="AC119" s="40"/>
      <c r="AD119" s="40"/>
      <c r="AE119" s="40"/>
      <c r="AT119" s="19" t="s">
        <v>206</v>
      </c>
      <c r="AU119" s="19" t="s">
        <v>86</v>
      </c>
    </row>
    <row r="120" spans="1:51" s="13" customFormat="1" ht="12">
      <c r="A120" s="13"/>
      <c r="B120" s="247"/>
      <c r="C120" s="248"/>
      <c r="D120" s="242" t="s">
        <v>208</v>
      </c>
      <c r="E120" s="249" t="s">
        <v>21</v>
      </c>
      <c r="F120" s="250" t="s">
        <v>2337</v>
      </c>
      <c r="G120" s="248"/>
      <c r="H120" s="251">
        <v>38.75</v>
      </c>
      <c r="I120" s="252"/>
      <c r="J120" s="248"/>
      <c r="K120" s="248"/>
      <c r="L120" s="253"/>
      <c r="M120" s="254"/>
      <c r="N120" s="255"/>
      <c r="O120" s="255"/>
      <c r="P120" s="255"/>
      <c r="Q120" s="255"/>
      <c r="R120" s="255"/>
      <c r="S120" s="255"/>
      <c r="T120" s="256"/>
      <c r="U120" s="13"/>
      <c r="V120" s="13"/>
      <c r="W120" s="13"/>
      <c r="X120" s="13"/>
      <c r="Y120" s="13"/>
      <c r="Z120" s="13"/>
      <c r="AA120" s="13"/>
      <c r="AB120" s="13"/>
      <c r="AC120" s="13"/>
      <c r="AD120" s="13"/>
      <c r="AE120" s="13"/>
      <c r="AT120" s="257" t="s">
        <v>208</v>
      </c>
      <c r="AU120" s="257" t="s">
        <v>86</v>
      </c>
      <c r="AV120" s="13" t="s">
        <v>86</v>
      </c>
      <c r="AW120" s="13" t="s">
        <v>38</v>
      </c>
      <c r="AX120" s="13" t="s">
        <v>76</v>
      </c>
      <c r="AY120" s="257" t="s">
        <v>194</v>
      </c>
    </row>
    <row r="121" spans="1:51" s="13" customFormat="1" ht="12">
      <c r="A121" s="13"/>
      <c r="B121" s="247"/>
      <c r="C121" s="248"/>
      <c r="D121" s="242" t="s">
        <v>208</v>
      </c>
      <c r="E121" s="249" t="s">
        <v>21</v>
      </c>
      <c r="F121" s="250" t="s">
        <v>2338</v>
      </c>
      <c r="G121" s="248"/>
      <c r="H121" s="251">
        <v>9.8</v>
      </c>
      <c r="I121" s="252"/>
      <c r="J121" s="248"/>
      <c r="K121" s="248"/>
      <c r="L121" s="253"/>
      <c r="M121" s="254"/>
      <c r="N121" s="255"/>
      <c r="O121" s="255"/>
      <c r="P121" s="255"/>
      <c r="Q121" s="255"/>
      <c r="R121" s="255"/>
      <c r="S121" s="255"/>
      <c r="T121" s="256"/>
      <c r="U121" s="13"/>
      <c r="V121" s="13"/>
      <c r="W121" s="13"/>
      <c r="X121" s="13"/>
      <c r="Y121" s="13"/>
      <c r="Z121" s="13"/>
      <c r="AA121" s="13"/>
      <c r="AB121" s="13"/>
      <c r="AC121" s="13"/>
      <c r="AD121" s="13"/>
      <c r="AE121" s="13"/>
      <c r="AT121" s="257" t="s">
        <v>208</v>
      </c>
      <c r="AU121" s="257" t="s">
        <v>86</v>
      </c>
      <c r="AV121" s="13" t="s">
        <v>86</v>
      </c>
      <c r="AW121" s="13" t="s">
        <v>38</v>
      </c>
      <c r="AX121" s="13" t="s">
        <v>76</v>
      </c>
      <c r="AY121" s="257" t="s">
        <v>194</v>
      </c>
    </row>
    <row r="122" spans="1:51" s="13" customFormat="1" ht="12">
      <c r="A122" s="13"/>
      <c r="B122" s="247"/>
      <c r="C122" s="248"/>
      <c r="D122" s="242" t="s">
        <v>208</v>
      </c>
      <c r="E122" s="249" t="s">
        <v>21</v>
      </c>
      <c r="F122" s="250" t="s">
        <v>2339</v>
      </c>
      <c r="G122" s="248"/>
      <c r="H122" s="251">
        <v>12</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3" customFormat="1" ht="12">
      <c r="A123" s="13"/>
      <c r="B123" s="247"/>
      <c r="C123" s="248"/>
      <c r="D123" s="242" t="s">
        <v>208</v>
      </c>
      <c r="E123" s="249" t="s">
        <v>21</v>
      </c>
      <c r="F123" s="250" t="s">
        <v>2340</v>
      </c>
      <c r="G123" s="248"/>
      <c r="H123" s="251">
        <v>7.24</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3" customFormat="1" ht="12">
      <c r="A124" s="13"/>
      <c r="B124" s="247"/>
      <c r="C124" s="248"/>
      <c r="D124" s="242" t="s">
        <v>208</v>
      </c>
      <c r="E124" s="249" t="s">
        <v>21</v>
      </c>
      <c r="F124" s="250" t="s">
        <v>2341</v>
      </c>
      <c r="G124" s="248"/>
      <c r="H124" s="251">
        <v>17.05</v>
      </c>
      <c r="I124" s="252"/>
      <c r="J124" s="248"/>
      <c r="K124" s="248"/>
      <c r="L124" s="253"/>
      <c r="M124" s="254"/>
      <c r="N124" s="255"/>
      <c r="O124" s="255"/>
      <c r="P124" s="255"/>
      <c r="Q124" s="255"/>
      <c r="R124" s="255"/>
      <c r="S124" s="255"/>
      <c r="T124" s="256"/>
      <c r="U124" s="13"/>
      <c r="V124" s="13"/>
      <c r="W124" s="13"/>
      <c r="X124" s="13"/>
      <c r="Y124" s="13"/>
      <c r="Z124" s="13"/>
      <c r="AA124" s="13"/>
      <c r="AB124" s="13"/>
      <c r="AC124" s="13"/>
      <c r="AD124" s="13"/>
      <c r="AE124" s="13"/>
      <c r="AT124" s="257" t="s">
        <v>208</v>
      </c>
      <c r="AU124" s="257" t="s">
        <v>86</v>
      </c>
      <c r="AV124" s="13" t="s">
        <v>86</v>
      </c>
      <c r="AW124" s="13" t="s">
        <v>38</v>
      </c>
      <c r="AX124" s="13" t="s">
        <v>76</v>
      </c>
      <c r="AY124" s="257" t="s">
        <v>194</v>
      </c>
    </row>
    <row r="125" spans="1:51" s="13" customFormat="1" ht="12">
      <c r="A125" s="13"/>
      <c r="B125" s="247"/>
      <c r="C125" s="248"/>
      <c r="D125" s="242" t="s">
        <v>208</v>
      </c>
      <c r="E125" s="249" t="s">
        <v>21</v>
      </c>
      <c r="F125" s="250" t="s">
        <v>2342</v>
      </c>
      <c r="G125" s="248"/>
      <c r="H125" s="251">
        <v>16.95</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208</v>
      </c>
      <c r="AU125" s="257" t="s">
        <v>86</v>
      </c>
      <c r="AV125" s="13" t="s">
        <v>86</v>
      </c>
      <c r="AW125" s="13" t="s">
        <v>38</v>
      </c>
      <c r="AX125" s="13" t="s">
        <v>76</v>
      </c>
      <c r="AY125" s="257" t="s">
        <v>194</v>
      </c>
    </row>
    <row r="126" spans="1:51" s="13" customFormat="1" ht="12">
      <c r="A126" s="13"/>
      <c r="B126" s="247"/>
      <c r="C126" s="248"/>
      <c r="D126" s="242" t="s">
        <v>208</v>
      </c>
      <c r="E126" s="249" t="s">
        <v>21</v>
      </c>
      <c r="F126" s="250" t="s">
        <v>2343</v>
      </c>
      <c r="G126" s="248"/>
      <c r="H126" s="251">
        <v>9.29</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208</v>
      </c>
      <c r="AU126" s="257" t="s">
        <v>86</v>
      </c>
      <c r="AV126" s="13" t="s">
        <v>86</v>
      </c>
      <c r="AW126" s="13" t="s">
        <v>38</v>
      </c>
      <c r="AX126" s="13" t="s">
        <v>76</v>
      </c>
      <c r="AY126" s="257" t="s">
        <v>194</v>
      </c>
    </row>
    <row r="127" spans="1:51" s="13" customFormat="1" ht="12">
      <c r="A127" s="13"/>
      <c r="B127" s="247"/>
      <c r="C127" s="248"/>
      <c r="D127" s="242" t="s">
        <v>208</v>
      </c>
      <c r="E127" s="249" t="s">
        <v>21</v>
      </c>
      <c r="F127" s="250" t="s">
        <v>2344</v>
      </c>
      <c r="G127" s="248"/>
      <c r="H127" s="251">
        <v>8.34</v>
      </c>
      <c r="I127" s="252"/>
      <c r="J127" s="248"/>
      <c r="K127" s="248"/>
      <c r="L127" s="253"/>
      <c r="M127" s="254"/>
      <c r="N127" s="255"/>
      <c r="O127" s="255"/>
      <c r="P127" s="255"/>
      <c r="Q127" s="255"/>
      <c r="R127" s="255"/>
      <c r="S127" s="255"/>
      <c r="T127" s="256"/>
      <c r="U127" s="13"/>
      <c r="V127" s="13"/>
      <c r="W127" s="13"/>
      <c r="X127" s="13"/>
      <c r="Y127" s="13"/>
      <c r="Z127" s="13"/>
      <c r="AA127" s="13"/>
      <c r="AB127" s="13"/>
      <c r="AC127" s="13"/>
      <c r="AD127" s="13"/>
      <c r="AE127" s="13"/>
      <c r="AT127" s="257" t="s">
        <v>208</v>
      </c>
      <c r="AU127" s="257" t="s">
        <v>86</v>
      </c>
      <c r="AV127" s="13" t="s">
        <v>86</v>
      </c>
      <c r="AW127" s="13" t="s">
        <v>38</v>
      </c>
      <c r="AX127" s="13" t="s">
        <v>76</v>
      </c>
      <c r="AY127" s="257" t="s">
        <v>194</v>
      </c>
    </row>
    <row r="128" spans="1:51" s="13" customFormat="1" ht="12">
      <c r="A128" s="13"/>
      <c r="B128" s="247"/>
      <c r="C128" s="248"/>
      <c r="D128" s="242" t="s">
        <v>208</v>
      </c>
      <c r="E128" s="249" t="s">
        <v>21</v>
      </c>
      <c r="F128" s="250" t="s">
        <v>2345</v>
      </c>
      <c r="G128" s="248"/>
      <c r="H128" s="251">
        <v>11.5</v>
      </c>
      <c r="I128" s="252"/>
      <c r="J128" s="248"/>
      <c r="K128" s="248"/>
      <c r="L128" s="253"/>
      <c r="M128" s="254"/>
      <c r="N128" s="255"/>
      <c r="O128" s="255"/>
      <c r="P128" s="255"/>
      <c r="Q128" s="255"/>
      <c r="R128" s="255"/>
      <c r="S128" s="255"/>
      <c r="T128" s="256"/>
      <c r="U128" s="13"/>
      <c r="V128" s="13"/>
      <c r="W128" s="13"/>
      <c r="X128" s="13"/>
      <c r="Y128" s="13"/>
      <c r="Z128" s="13"/>
      <c r="AA128" s="13"/>
      <c r="AB128" s="13"/>
      <c r="AC128" s="13"/>
      <c r="AD128" s="13"/>
      <c r="AE128" s="13"/>
      <c r="AT128" s="257" t="s">
        <v>208</v>
      </c>
      <c r="AU128" s="257" t="s">
        <v>86</v>
      </c>
      <c r="AV128" s="13" t="s">
        <v>86</v>
      </c>
      <c r="AW128" s="13" t="s">
        <v>38</v>
      </c>
      <c r="AX128" s="13" t="s">
        <v>76</v>
      </c>
      <c r="AY128" s="257" t="s">
        <v>194</v>
      </c>
    </row>
    <row r="129" spans="1:51" s="14" customFormat="1" ht="12">
      <c r="A129" s="14"/>
      <c r="B129" s="258"/>
      <c r="C129" s="259"/>
      <c r="D129" s="242" t="s">
        <v>208</v>
      </c>
      <c r="E129" s="260" t="s">
        <v>21</v>
      </c>
      <c r="F129" s="261" t="s">
        <v>210</v>
      </c>
      <c r="G129" s="259"/>
      <c r="H129" s="262">
        <v>130.92</v>
      </c>
      <c r="I129" s="263"/>
      <c r="J129" s="259"/>
      <c r="K129" s="259"/>
      <c r="L129" s="264"/>
      <c r="M129" s="265"/>
      <c r="N129" s="266"/>
      <c r="O129" s="266"/>
      <c r="P129" s="266"/>
      <c r="Q129" s="266"/>
      <c r="R129" s="266"/>
      <c r="S129" s="266"/>
      <c r="T129" s="267"/>
      <c r="U129" s="14"/>
      <c r="V129" s="14"/>
      <c r="W129" s="14"/>
      <c r="X129" s="14"/>
      <c r="Y129" s="14"/>
      <c r="Z129" s="14"/>
      <c r="AA129" s="14"/>
      <c r="AB129" s="14"/>
      <c r="AC129" s="14"/>
      <c r="AD129" s="14"/>
      <c r="AE129" s="14"/>
      <c r="AT129" s="268" t="s">
        <v>208</v>
      </c>
      <c r="AU129" s="268" t="s">
        <v>86</v>
      </c>
      <c r="AV129" s="14" t="s">
        <v>202</v>
      </c>
      <c r="AW129" s="14" t="s">
        <v>38</v>
      </c>
      <c r="AX129" s="14" t="s">
        <v>84</v>
      </c>
      <c r="AY129" s="268" t="s">
        <v>194</v>
      </c>
    </row>
    <row r="130" spans="1:65" s="2" customFormat="1" ht="16.5" customHeight="1">
      <c r="A130" s="40"/>
      <c r="B130" s="41"/>
      <c r="C130" s="229" t="s">
        <v>195</v>
      </c>
      <c r="D130" s="229" t="s">
        <v>197</v>
      </c>
      <c r="E130" s="230" t="s">
        <v>2346</v>
      </c>
      <c r="F130" s="231" t="s">
        <v>2347</v>
      </c>
      <c r="G130" s="232" t="s">
        <v>268</v>
      </c>
      <c r="H130" s="233">
        <v>1</v>
      </c>
      <c r="I130" s="234"/>
      <c r="J130" s="235">
        <f>ROUND(I130*H130,2)</f>
        <v>0</v>
      </c>
      <c r="K130" s="231" t="s">
        <v>201</v>
      </c>
      <c r="L130" s="46"/>
      <c r="M130" s="236" t="s">
        <v>21</v>
      </c>
      <c r="N130" s="237" t="s">
        <v>47</v>
      </c>
      <c r="O130" s="86"/>
      <c r="P130" s="238">
        <f>O130*H130</f>
        <v>0</v>
      </c>
      <c r="Q130" s="238">
        <v>0.00548</v>
      </c>
      <c r="R130" s="238">
        <f>Q130*H130</f>
        <v>0.00548</v>
      </c>
      <c r="S130" s="238">
        <v>0</v>
      </c>
      <c r="T130" s="239">
        <f>S130*H130</f>
        <v>0</v>
      </c>
      <c r="U130" s="40"/>
      <c r="V130" s="40"/>
      <c r="W130" s="40"/>
      <c r="X130" s="40"/>
      <c r="Y130" s="40"/>
      <c r="Z130" s="40"/>
      <c r="AA130" s="40"/>
      <c r="AB130" s="40"/>
      <c r="AC130" s="40"/>
      <c r="AD130" s="40"/>
      <c r="AE130" s="40"/>
      <c r="AR130" s="240" t="s">
        <v>245</v>
      </c>
      <c r="AT130" s="240" t="s">
        <v>197</v>
      </c>
      <c r="AU130" s="240" t="s">
        <v>86</v>
      </c>
      <c r="AY130" s="19" t="s">
        <v>194</v>
      </c>
      <c r="BE130" s="241">
        <f>IF(N130="základní",J130,0)</f>
        <v>0</v>
      </c>
      <c r="BF130" s="241">
        <f>IF(N130="snížená",J130,0)</f>
        <v>0</v>
      </c>
      <c r="BG130" s="241">
        <f>IF(N130="zákl. přenesená",J130,0)</f>
        <v>0</v>
      </c>
      <c r="BH130" s="241">
        <f>IF(N130="sníž. přenesená",J130,0)</f>
        <v>0</v>
      </c>
      <c r="BI130" s="241">
        <f>IF(N130="nulová",J130,0)</f>
        <v>0</v>
      </c>
      <c r="BJ130" s="19" t="s">
        <v>84</v>
      </c>
      <c r="BK130" s="241">
        <f>ROUND(I130*H130,2)</f>
        <v>0</v>
      </c>
      <c r="BL130" s="19" t="s">
        <v>245</v>
      </c>
      <c r="BM130" s="240" t="s">
        <v>2348</v>
      </c>
    </row>
    <row r="131" spans="1:47" s="2" customFormat="1" ht="12">
      <c r="A131" s="40"/>
      <c r="B131" s="41"/>
      <c r="C131" s="42"/>
      <c r="D131" s="242" t="s">
        <v>204</v>
      </c>
      <c r="E131" s="42"/>
      <c r="F131" s="243" t="s">
        <v>2349</v>
      </c>
      <c r="G131" s="42"/>
      <c r="H131" s="42"/>
      <c r="I131" s="149"/>
      <c r="J131" s="42"/>
      <c r="K131" s="42"/>
      <c r="L131" s="46"/>
      <c r="M131" s="244"/>
      <c r="N131" s="245"/>
      <c r="O131" s="86"/>
      <c r="P131" s="86"/>
      <c r="Q131" s="86"/>
      <c r="R131" s="86"/>
      <c r="S131" s="86"/>
      <c r="T131" s="87"/>
      <c r="U131" s="40"/>
      <c r="V131" s="40"/>
      <c r="W131" s="40"/>
      <c r="X131" s="40"/>
      <c r="Y131" s="40"/>
      <c r="Z131" s="40"/>
      <c r="AA131" s="40"/>
      <c r="AB131" s="40"/>
      <c r="AC131" s="40"/>
      <c r="AD131" s="40"/>
      <c r="AE131" s="40"/>
      <c r="AT131" s="19" t="s">
        <v>204</v>
      </c>
      <c r="AU131" s="19" t="s">
        <v>86</v>
      </c>
    </row>
    <row r="132" spans="1:47" s="2" customFormat="1" ht="12">
      <c r="A132" s="40"/>
      <c r="B132" s="41"/>
      <c r="C132" s="42"/>
      <c r="D132" s="242" t="s">
        <v>206</v>
      </c>
      <c r="E132" s="42"/>
      <c r="F132" s="246" t="s">
        <v>2336</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206</v>
      </c>
      <c r="AU132" s="19" t="s">
        <v>86</v>
      </c>
    </row>
    <row r="133" spans="1:65" s="2" customFormat="1" ht="16.5" customHeight="1">
      <c r="A133" s="40"/>
      <c r="B133" s="41"/>
      <c r="C133" s="229" t="s">
        <v>265</v>
      </c>
      <c r="D133" s="229" t="s">
        <v>197</v>
      </c>
      <c r="E133" s="230" t="s">
        <v>2350</v>
      </c>
      <c r="F133" s="231" t="s">
        <v>2351</v>
      </c>
      <c r="G133" s="232" t="s">
        <v>268</v>
      </c>
      <c r="H133" s="233">
        <v>1</v>
      </c>
      <c r="I133" s="234"/>
      <c r="J133" s="235">
        <f>ROUND(I133*H133,2)</f>
        <v>0</v>
      </c>
      <c r="K133" s="231" t="s">
        <v>201</v>
      </c>
      <c r="L133" s="46"/>
      <c r="M133" s="236" t="s">
        <v>21</v>
      </c>
      <c r="N133" s="237" t="s">
        <v>47</v>
      </c>
      <c r="O133" s="86"/>
      <c r="P133" s="238">
        <f>O133*H133</f>
        <v>0</v>
      </c>
      <c r="Q133" s="238">
        <v>0.0132</v>
      </c>
      <c r="R133" s="238">
        <f>Q133*H133</f>
        <v>0.0132</v>
      </c>
      <c r="S133" s="238">
        <v>0</v>
      </c>
      <c r="T133" s="239">
        <f>S133*H133</f>
        <v>0</v>
      </c>
      <c r="U133" s="40"/>
      <c r="V133" s="40"/>
      <c r="W133" s="40"/>
      <c r="X133" s="40"/>
      <c r="Y133" s="40"/>
      <c r="Z133" s="40"/>
      <c r="AA133" s="40"/>
      <c r="AB133" s="40"/>
      <c r="AC133" s="40"/>
      <c r="AD133" s="40"/>
      <c r="AE133" s="40"/>
      <c r="AR133" s="240" t="s">
        <v>245</v>
      </c>
      <c r="AT133" s="240" t="s">
        <v>197</v>
      </c>
      <c r="AU133" s="240" t="s">
        <v>86</v>
      </c>
      <c r="AY133" s="19" t="s">
        <v>194</v>
      </c>
      <c r="BE133" s="241">
        <f>IF(N133="základní",J133,0)</f>
        <v>0</v>
      </c>
      <c r="BF133" s="241">
        <f>IF(N133="snížená",J133,0)</f>
        <v>0</v>
      </c>
      <c r="BG133" s="241">
        <f>IF(N133="zákl. přenesená",J133,0)</f>
        <v>0</v>
      </c>
      <c r="BH133" s="241">
        <f>IF(N133="sníž. přenesená",J133,0)</f>
        <v>0</v>
      </c>
      <c r="BI133" s="241">
        <f>IF(N133="nulová",J133,0)</f>
        <v>0</v>
      </c>
      <c r="BJ133" s="19" t="s">
        <v>84</v>
      </c>
      <c r="BK133" s="241">
        <f>ROUND(I133*H133,2)</f>
        <v>0</v>
      </c>
      <c r="BL133" s="19" t="s">
        <v>245</v>
      </c>
      <c r="BM133" s="240" t="s">
        <v>2352</v>
      </c>
    </row>
    <row r="134" spans="1:47" s="2" customFormat="1" ht="12">
      <c r="A134" s="40"/>
      <c r="B134" s="41"/>
      <c r="C134" s="42"/>
      <c r="D134" s="242" t="s">
        <v>204</v>
      </c>
      <c r="E134" s="42"/>
      <c r="F134" s="243" t="s">
        <v>2353</v>
      </c>
      <c r="G134" s="42"/>
      <c r="H134" s="42"/>
      <c r="I134" s="149"/>
      <c r="J134" s="42"/>
      <c r="K134" s="42"/>
      <c r="L134" s="46"/>
      <c r="M134" s="244"/>
      <c r="N134" s="245"/>
      <c r="O134" s="86"/>
      <c r="P134" s="86"/>
      <c r="Q134" s="86"/>
      <c r="R134" s="86"/>
      <c r="S134" s="86"/>
      <c r="T134" s="87"/>
      <c r="U134" s="40"/>
      <c r="V134" s="40"/>
      <c r="W134" s="40"/>
      <c r="X134" s="40"/>
      <c r="Y134" s="40"/>
      <c r="Z134" s="40"/>
      <c r="AA134" s="40"/>
      <c r="AB134" s="40"/>
      <c r="AC134" s="40"/>
      <c r="AD134" s="40"/>
      <c r="AE134" s="40"/>
      <c r="AT134" s="19" t="s">
        <v>204</v>
      </c>
      <c r="AU134" s="19" t="s">
        <v>86</v>
      </c>
    </row>
    <row r="135" spans="1:47" s="2" customFormat="1" ht="12">
      <c r="A135" s="40"/>
      <c r="B135" s="41"/>
      <c r="C135" s="42"/>
      <c r="D135" s="242" t="s">
        <v>206</v>
      </c>
      <c r="E135" s="42"/>
      <c r="F135" s="246" t="s">
        <v>2336</v>
      </c>
      <c r="G135" s="42"/>
      <c r="H135" s="42"/>
      <c r="I135" s="149"/>
      <c r="J135" s="42"/>
      <c r="K135" s="42"/>
      <c r="L135" s="46"/>
      <c r="M135" s="244"/>
      <c r="N135" s="245"/>
      <c r="O135" s="86"/>
      <c r="P135" s="86"/>
      <c r="Q135" s="86"/>
      <c r="R135" s="86"/>
      <c r="S135" s="86"/>
      <c r="T135" s="87"/>
      <c r="U135" s="40"/>
      <c r="V135" s="40"/>
      <c r="W135" s="40"/>
      <c r="X135" s="40"/>
      <c r="Y135" s="40"/>
      <c r="Z135" s="40"/>
      <c r="AA135" s="40"/>
      <c r="AB135" s="40"/>
      <c r="AC135" s="40"/>
      <c r="AD135" s="40"/>
      <c r="AE135" s="40"/>
      <c r="AT135" s="19" t="s">
        <v>206</v>
      </c>
      <c r="AU135" s="19" t="s">
        <v>86</v>
      </c>
    </row>
    <row r="136" spans="1:65" s="2" customFormat="1" ht="16.5" customHeight="1">
      <c r="A136" s="40"/>
      <c r="B136" s="41"/>
      <c r="C136" s="272" t="s">
        <v>274</v>
      </c>
      <c r="D136" s="272" t="s">
        <v>347</v>
      </c>
      <c r="E136" s="273" t="s">
        <v>2354</v>
      </c>
      <c r="F136" s="274" t="s">
        <v>21</v>
      </c>
      <c r="G136" s="275" t="s">
        <v>268</v>
      </c>
      <c r="H136" s="276">
        <v>1</v>
      </c>
      <c r="I136" s="277"/>
      <c r="J136" s="278">
        <f>ROUND(I136*H136,2)</f>
        <v>0</v>
      </c>
      <c r="K136" s="274" t="s">
        <v>2355</v>
      </c>
      <c r="L136" s="279"/>
      <c r="M136" s="280" t="s">
        <v>21</v>
      </c>
      <c r="N136" s="281" t="s">
        <v>47</v>
      </c>
      <c r="O136" s="86"/>
      <c r="P136" s="238">
        <f>O136*H136</f>
        <v>0</v>
      </c>
      <c r="Q136" s="238">
        <v>0.015</v>
      </c>
      <c r="R136" s="238">
        <f>Q136*H136</f>
        <v>0.015</v>
      </c>
      <c r="S136" s="238">
        <v>0</v>
      </c>
      <c r="T136" s="239">
        <f>S136*H136</f>
        <v>0</v>
      </c>
      <c r="U136" s="40"/>
      <c r="V136" s="40"/>
      <c r="W136" s="40"/>
      <c r="X136" s="40"/>
      <c r="Y136" s="40"/>
      <c r="Z136" s="40"/>
      <c r="AA136" s="40"/>
      <c r="AB136" s="40"/>
      <c r="AC136" s="40"/>
      <c r="AD136" s="40"/>
      <c r="AE136" s="40"/>
      <c r="AR136" s="240" t="s">
        <v>525</v>
      </c>
      <c r="AT136" s="240" t="s">
        <v>347</v>
      </c>
      <c r="AU136" s="240" t="s">
        <v>86</v>
      </c>
      <c r="AY136" s="19" t="s">
        <v>194</v>
      </c>
      <c r="BE136" s="241">
        <f>IF(N136="základní",J136,0)</f>
        <v>0</v>
      </c>
      <c r="BF136" s="241">
        <f>IF(N136="snížená",J136,0)</f>
        <v>0</v>
      </c>
      <c r="BG136" s="241">
        <f>IF(N136="zákl. přenesená",J136,0)</f>
        <v>0</v>
      </c>
      <c r="BH136" s="241">
        <f>IF(N136="sníž. přenesená",J136,0)</f>
        <v>0</v>
      </c>
      <c r="BI136" s="241">
        <f>IF(N136="nulová",J136,0)</f>
        <v>0</v>
      </c>
      <c r="BJ136" s="19" t="s">
        <v>84</v>
      </c>
      <c r="BK136" s="241">
        <f>ROUND(I136*H136,2)</f>
        <v>0</v>
      </c>
      <c r="BL136" s="19" t="s">
        <v>245</v>
      </c>
      <c r="BM136" s="240" t="s">
        <v>2356</v>
      </c>
    </row>
    <row r="137" spans="1:47" s="2" customFormat="1" ht="12">
      <c r="A137" s="40"/>
      <c r="B137" s="41"/>
      <c r="C137" s="42"/>
      <c r="D137" s="242" t="s">
        <v>204</v>
      </c>
      <c r="E137" s="42"/>
      <c r="F137" s="243" t="s">
        <v>2357</v>
      </c>
      <c r="G137" s="42"/>
      <c r="H137" s="42"/>
      <c r="I137" s="149"/>
      <c r="J137" s="42"/>
      <c r="K137" s="42"/>
      <c r="L137" s="46"/>
      <c r="M137" s="244"/>
      <c r="N137" s="245"/>
      <c r="O137" s="86"/>
      <c r="P137" s="86"/>
      <c r="Q137" s="86"/>
      <c r="R137" s="86"/>
      <c r="S137" s="86"/>
      <c r="T137" s="87"/>
      <c r="U137" s="40"/>
      <c r="V137" s="40"/>
      <c r="W137" s="40"/>
      <c r="X137" s="40"/>
      <c r="Y137" s="40"/>
      <c r="Z137" s="40"/>
      <c r="AA137" s="40"/>
      <c r="AB137" s="40"/>
      <c r="AC137" s="40"/>
      <c r="AD137" s="40"/>
      <c r="AE137" s="40"/>
      <c r="AT137" s="19" t="s">
        <v>204</v>
      </c>
      <c r="AU137" s="19" t="s">
        <v>86</v>
      </c>
    </row>
    <row r="138" spans="1:65" s="2" customFormat="1" ht="16.5" customHeight="1">
      <c r="A138" s="40"/>
      <c r="B138" s="41"/>
      <c r="C138" s="229" t="s">
        <v>283</v>
      </c>
      <c r="D138" s="229" t="s">
        <v>197</v>
      </c>
      <c r="E138" s="230" t="s">
        <v>2358</v>
      </c>
      <c r="F138" s="231" t="s">
        <v>2359</v>
      </c>
      <c r="G138" s="232" t="s">
        <v>354</v>
      </c>
      <c r="H138" s="233">
        <v>102.7</v>
      </c>
      <c r="I138" s="234"/>
      <c r="J138" s="235">
        <f>ROUND(I138*H138,2)</f>
        <v>0</v>
      </c>
      <c r="K138" s="231" t="s">
        <v>201</v>
      </c>
      <c r="L138" s="46"/>
      <c r="M138" s="236" t="s">
        <v>21</v>
      </c>
      <c r="N138" s="237" t="s">
        <v>47</v>
      </c>
      <c r="O138" s="86"/>
      <c r="P138" s="238">
        <f>O138*H138</f>
        <v>0</v>
      </c>
      <c r="Q138" s="238">
        <v>0.00121</v>
      </c>
      <c r="R138" s="238">
        <f>Q138*H138</f>
        <v>0.12426699999999999</v>
      </c>
      <c r="S138" s="238">
        <v>0</v>
      </c>
      <c r="T138" s="239">
        <f>S138*H138</f>
        <v>0</v>
      </c>
      <c r="U138" s="40"/>
      <c r="V138" s="40"/>
      <c r="W138" s="40"/>
      <c r="X138" s="40"/>
      <c r="Y138" s="40"/>
      <c r="Z138" s="40"/>
      <c r="AA138" s="40"/>
      <c r="AB138" s="40"/>
      <c r="AC138" s="40"/>
      <c r="AD138" s="40"/>
      <c r="AE138" s="40"/>
      <c r="AR138" s="240" t="s">
        <v>245</v>
      </c>
      <c r="AT138" s="240" t="s">
        <v>197</v>
      </c>
      <c r="AU138" s="240" t="s">
        <v>86</v>
      </c>
      <c r="AY138" s="19" t="s">
        <v>194</v>
      </c>
      <c r="BE138" s="241">
        <f>IF(N138="základní",J138,0)</f>
        <v>0</v>
      </c>
      <c r="BF138" s="241">
        <f>IF(N138="snížená",J138,0)</f>
        <v>0</v>
      </c>
      <c r="BG138" s="241">
        <f>IF(N138="zákl. přenesená",J138,0)</f>
        <v>0</v>
      </c>
      <c r="BH138" s="241">
        <f>IF(N138="sníž. přenesená",J138,0)</f>
        <v>0</v>
      </c>
      <c r="BI138" s="241">
        <f>IF(N138="nulová",J138,0)</f>
        <v>0</v>
      </c>
      <c r="BJ138" s="19" t="s">
        <v>84</v>
      </c>
      <c r="BK138" s="241">
        <f>ROUND(I138*H138,2)</f>
        <v>0</v>
      </c>
      <c r="BL138" s="19" t="s">
        <v>245</v>
      </c>
      <c r="BM138" s="240" t="s">
        <v>2360</v>
      </c>
    </row>
    <row r="139" spans="1:47" s="2" customFormat="1" ht="12">
      <c r="A139" s="40"/>
      <c r="B139" s="41"/>
      <c r="C139" s="42"/>
      <c r="D139" s="242" t="s">
        <v>204</v>
      </c>
      <c r="E139" s="42"/>
      <c r="F139" s="243" t="s">
        <v>2361</v>
      </c>
      <c r="G139" s="42"/>
      <c r="H139" s="42"/>
      <c r="I139" s="149"/>
      <c r="J139" s="42"/>
      <c r="K139" s="42"/>
      <c r="L139" s="46"/>
      <c r="M139" s="244"/>
      <c r="N139" s="245"/>
      <c r="O139" s="86"/>
      <c r="P139" s="86"/>
      <c r="Q139" s="86"/>
      <c r="R139" s="86"/>
      <c r="S139" s="86"/>
      <c r="T139" s="87"/>
      <c r="U139" s="40"/>
      <c r="V139" s="40"/>
      <c r="W139" s="40"/>
      <c r="X139" s="40"/>
      <c r="Y139" s="40"/>
      <c r="Z139" s="40"/>
      <c r="AA139" s="40"/>
      <c r="AB139" s="40"/>
      <c r="AC139" s="40"/>
      <c r="AD139" s="40"/>
      <c r="AE139" s="40"/>
      <c r="AT139" s="19" t="s">
        <v>204</v>
      </c>
      <c r="AU139" s="19" t="s">
        <v>86</v>
      </c>
    </row>
    <row r="140" spans="1:47" s="2" customFormat="1" ht="12">
      <c r="A140" s="40"/>
      <c r="B140" s="41"/>
      <c r="C140" s="42"/>
      <c r="D140" s="242" t="s">
        <v>206</v>
      </c>
      <c r="E140" s="42"/>
      <c r="F140" s="246" t="s">
        <v>2336</v>
      </c>
      <c r="G140" s="42"/>
      <c r="H140" s="42"/>
      <c r="I140" s="149"/>
      <c r="J140" s="42"/>
      <c r="K140" s="42"/>
      <c r="L140" s="46"/>
      <c r="M140" s="244"/>
      <c r="N140" s="245"/>
      <c r="O140" s="86"/>
      <c r="P140" s="86"/>
      <c r="Q140" s="86"/>
      <c r="R140" s="86"/>
      <c r="S140" s="86"/>
      <c r="T140" s="87"/>
      <c r="U140" s="40"/>
      <c r="V140" s="40"/>
      <c r="W140" s="40"/>
      <c r="X140" s="40"/>
      <c r="Y140" s="40"/>
      <c r="Z140" s="40"/>
      <c r="AA140" s="40"/>
      <c r="AB140" s="40"/>
      <c r="AC140" s="40"/>
      <c r="AD140" s="40"/>
      <c r="AE140" s="40"/>
      <c r="AT140" s="19" t="s">
        <v>206</v>
      </c>
      <c r="AU140" s="19" t="s">
        <v>86</v>
      </c>
    </row>
    <row r="141" spans="1:47" s="2" customFormat="1" ht="12">
      <c r="A141" s="40"/>
      <c r="B141" s="41"/>
      <c r="C141" s="42"/>
      <c r="D141" s="242" t="s">
        <v>228</v>
      </c>
      <c r="E141" s="42"/>
      <c r="F141" s="246" t="s">
        <v>2362</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228</v>
      </c>
      <c r="AU141" s="19" t="s">
        <v>86</v>
      </c>
    </row>
    <row r="142" spans="1:51" s="13" customFormat="1" ht="12">
      <c r="A142" s="13"/>
      <c r="B142" s="247"/>
      <c r="C142" s="248"/>
      <c r="D142" s="242" t="s">
        <v>208</v>
      </c>
      <c r="E142" s="249" t="s">
        <v>21</v>
      </c>
      <c r="F142" s="250" t="s">
        <v>2363</v>
      </c>
      <c r="G142" s="248"/>
      <c r="H142" s="251">
        <v>14.8</v>
      </c>
      <c r="I142" s="252"/>
      <c r="J142" s="248"/>
      <c r="K142" s="248"/>
      <c r="L142" s="253"/>
      <c r="M142" s="254"/>
      <c r="N142" s="255"/>
      <c r="O142" s="255"/>
      <c r="P142" s="255"/>
      <c r="Q142" s="255"/>
      <c r="R142" s="255"/>
      <c r="S142" s="255"/>
      <c r="T142" s="256"/>
      <c r="U142" s="13"/>
      <c r="V142" s="13"/>
      <c r="W142" s="13"/>
      <c r="X142" s="13"/>
      <c r="Y142" s="13"/>
      <c r="Z142" s="13"/>
      <c r="AA142" s="13"/>
      <c r="AB142" s="13"/>
      <c r="AC142" s="13"/>
      <c r="AD142" s="13"/>
      <c r="AE142" s="13"/>
      <c r="AT142" s="257" t="s">
        <v>208</v>
      </c>
      <c r="AU142" s="257" t="s">
        <v>86</v>
      </c>
      <c r="AV142" s="13" t="s">
        <v>86</v>
      </c>
      <c r="AW142" s="13" t="s">
        <v>38</v>
      </c>
      <c r="AX142" s="13" t="s">
        <v>76</v>
      </c>
      <c r="AY142" s="257" t="s">
        <v>194</v>
      </c>
    </row>
    <row r="143" spans="1:51" s="13" customFormat="1" ht="12">
      <c r="A143" s="13"/>
      <c r="B143" s="247"/>
      <c r="C143" s="248"/>
      <c r="D143" s="242" t="s">
        <v>208</v>
      </c>
      <c r="E143" s="249" t="s">
        <v>21</v>
      </c>
      <c r="F143" s="250" t="s">
        <v>2364</v>
      </c>
      <c r="G143" s="248"/>
      <c r="H143" s="251">
        <v>12.8</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3" customFormat="1" ht="12">
      <c r="A144" s="13"/>
      <c r="B144" s="247"/>
      <c r="C144" s="248"/>
      <c r="D144" s="242" t="s">
        <v>208</v>
      </c>
      <c r="E144" s="249" t="s">
        <v>21</v>
      </c>
      <c r="F144" s="250" t="s">
        <v>2365</v>
      </c>
      <c r="G144" s="248"/>
      <c r="H144" s="251">
        <v>5.6</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208</v>
      </c>
      <c r="AU144" s="257" t="s">
        <v>86</v>
      </c>
      <c r="AV144" s="13" t="s">
        <v>86</v>
      </c>
      <c r="AW144" s="13" t="s">
        <v>38</v>
      </c>
      <c r="AX144" s="13" t="s">
        <v>76</v>
      </c>
      <c r="AY144" s="257" t="s">
        <v>194</v>
      </c>
    </row>
    <row r="145" spans="1:51" s="13" customFormat="1" ht="12">
      <c r="A145" s="13"/>
      <c r="B145" s="247"/>
      <c r="C145" s="248"/>
      <c r="D145" s="242" t="s">
        <v>208</v>
      </c>
      <c r="E145" s="249" t="s">
        <v>21</v>
      </c>
      <c r="F145" s="250" t="s">
        <v>2366</v>
      </c>
      <c r="G145" s="248"/>
      <c r="H145" s="251">
        <v>2.9</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208</v>
      </c>
      <c r="AU145" s="257" t="s">
        <v>86</v>
      </c>
      <c r="AV145" s="13" t="s">
        <v>86</v>
      </c>
      <c r="AW145" s="13" t="s">
        <v>38</v>
      </c>
      <c r="AX145" s="13" t="s">
        <v>76</v>
      </c>
      <c r="AY145" s="257" t="s">
        <v>194</v>
      </c>
    </row>
    <row r="146" spans="1:51" s="13" customFormat="1" ht="12">
      <c r="A146" s="13"/>
      <c r="B146" s="247"/>
      <c r="C146" s="248"/>
      <c r="D146" s="242" t="s">
        <v>208</v>
      </c>
      <c r="E146" s="249" t="s">
        <v>21</v>
      </c>
      <c r="F146" s="250" t="s">
        <v>2367</v>
      </c>
      <c r="G146" s="248"/>
      <c r="H146" s="251">
        <v>26</v>
      </c>
      <c r="I146" s="252"/>
      <c r="J146" s="248"/>
      <c r="K146" s="248"/>
      <c r="L146" s="253"/>
      <c r="M146" s="254"/>
      <c r="N146" s="255"/>
      <c r="O146" s="255"/>
      <c r="P146" s="255"/>
      <c r="Q146" s="255"/>
      <c r="R146" s="255"/>
      <c r="S146" s="255"/>
      <c r="T146" s="256"/>
      <c r="U146" s="13"/>
      <c r="V146" s="13"/>
      <c r="W146" s="13"/>
      <c r="X146" s="13"/>
      <c r="Y146" s="13"/>
      <c r="Z146" s="13"/>
      <c r="AA146" s="13"/>
      <c r="AB146" s="13"/>
      <c r="AC146" s="13"/>
      <c r="AD146" s="13"/>
      <c r="AE146" s="13"/>
      <c r="AT146" s="257" t="s">
        <v>208</v>
      </c>
      <c r="AU146" s="257" t="s">
        <v>86</v>
      </c>
      <c r="AV146" s="13" t="s">
        <v>86</v>
      </c>
      <c r="AW146" s="13" t="s">
        <v>38</v>
      </c>
      <c r="AX146" s="13" t="s">
        <v>76</v>
      </c>
      <c r="AY146" s="257" t="s">
        <v>194</v>
      </c>
    </row>
    <row r="147" spans="1:51" s="13" customFormat="1" ht="12">
      <c r="A147" s="13"/>
      <c r="B147" s="247"/>
      <c r="C147" s="248"/>
      <c r="D147" s="242" t="s">
        <v>208</v>
      </c>
      <c r="E147" s="249" t="s">
        <v>21</v>
      </c>
      <c r="F147" s="250" t="s">
        <v>2367</v>
      </c>
      <c r="G147" s="248"/>
      <c r="H147" s="251">
        <v>26</v>
      </c>
      <c r="I147" s="252"/>
      <c r="J147" s="248"/>
      <c r="K147" s="248"/>
      <c r="L147" s="253"/>
      <c r="M147" s="254"/>
      <c r="N147" s="255"/>
      <c r="O147" s="255"/>
      <c r="P147" s="255"/>
      <c r="Q147" s="255"/>
      <c r="R147" s="255"/>
      <c r="S147" s="255"/>
      <c r="T147" s="256"/>
      <c r="U147" s="13"/>
      <c r="V147" s="13"/>
      <c r="W147" s="13"/>
      <c r="X147" s="13"/>
      <c r="Y147" s="13"/>
      <c r="Z147" s="13"/>
      <c r="AA147" s="13"/>
      <c r="AB147" s="13"/>
      <c r="AC147" s="13"/>
      <c r="AD147" s="13"/>
      <c r="AE147" s="13"/>
      <c r="AT147" s="257" t="s">
        <v>208</v>
      </c>
      <c r="AU147" s="257" t="s">
        <v>86</v>
      </c>
      <c r="AV147" s="13" t="s">
        <v>86</v>
      </c>
      <c r="AW147" s="13" t="s">
        <v>38</v>
      </c>
      <c r="AX147" s="13" t="s">
        <v>76</v>
      </c>
      <c r="AY147" s="257" t="s">
        <v>194</v>
      </c>
    </row>
    <row r="148" spans="1:51" s="13" customFormat="1" ht="12">
      <c r="A148" s="13"/>
      <c r="B148" s="247"/>
      <c r="C148" s="248"/>
      <c r="D148" s="242" t="s">
        <v>208</v>
      </c>
      <c r="E148" s="249" t="s">
        <v>21</v>
      </c>
      <c r="F148" s="250" t="s">
        <v>2368</v>
      </c>
      <c r="G148" s="248"/>
      <c r="H148" s="251">
        <v>12</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208</v>
      </c>
      <c r="AU148" s="257" t="s">
        <v>86</v>
      </c>
      <c r="AV148" s="13" t="s">
        <v>86</v>
      </c>
      <c r="AW148" s="13" t="s">
        <v>38</v>
      </c>
      <c r="AX148" s="13" t="s">
        <v>76</v>
      </c>
      <c r="AY148" s="257" t="s">
        <v>194</v>
      </c>
    </row>
    <row r="149" spans="1:51" s="13" customFormat="1" ht="12">
      <c r="A149" s="13"/>
      <c r="B149" s="247"/>
      <c r="C149" s="248"/>
      <c r="D149" s="242" t="s">
        <v>208</v>
      </c>
      <c r="E149" s="249" t="s">
        <v>21</v>
      </c>
      <c r="F149" s="250" t="s">
        <v>2369</v>
      </c>
      <c r="G149" s="248"/>
      <c r="H149" s="251">
        <v>2.6</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208</v>
      </c>
      <c r="AU149" s="257" t="s">
        <v>86</v>
      </c>
      <c r="AV149" s="13" t="s">
        <v>86</v>
      </c>
      <c r="AW149" s="13" t="s">
        <v>38</v>
      </c>
      <c r="AX149" s="13" t="s">
        <v>76</v>
      </c>
      <c r="AY149" s="257" t="s">
        <v>194</v>
      </c>
    </row>
    <row r="150" spans="1:51" s="14" customFormat="1" ht="12">
      <c r="A150" s="14"/>
      <c r="B150" s="258"/>
      <c r="C150" s="259"/>
      <c r="D150" s="242" t="s">
        <v>208</v>
      </c>
      <c r="E150" s="260" t="s">
        <v>21</v>
      </c>
      <c r="F150" s="261" t="s">
        <v>210</v>
      </c>
      <c r="G150" s="259"/>
      <c r="H150" s="262">
        <v>102.7</v>
      </c>
      <c r="I150" s="263"/>
      <c r="J150" s="259"/>
      <c r="K150" s="259"/>
      <c r="L150" s="264"/>
      <c r="M150" s="265"/>
      <c r="N150" s="266"/>
      <c r="O150" s="266"/>
      <c r="P150" s="266"/>
      <c r="Q150" s="266"/>
      <c r="R150" s="266"/>
      <c r="S150" s="266"/>
      <c r="T150" s="267"/>
      <c r="U150" s="14"/>
      <c r="V150" s="14"/>
      <c r="W150" s="14"/>
      <c r="X150" s="14"/>
      <c r="Y150" s="14"/>
      <c r="Z150" s="14"/>
      <c r="AA150" s="14"/>
      <c r="AB150" s="14"/>
      <c r="AC150" s="14"/>
      <c r="AD150" s="14"/>
      <c r="AE150" s="14"/>
      <c r="AT150" s="268" t="s">
        <v>208</v>
      </c>
      <c r="AU150" s="268" t="s">
        <v>86</v>
      </c>
      <c r="AV150" s="14" t="s">
        <v>202</v>
      </c>
      <c r="AW150" s="14" t="s">
        <v>38</v>
      </c>
      <c r="AX150" s="14" t="s">
        <v>84</v>
      </c>
      <c r="AY150" s="268" t="s">
        <v>194</v>
      </c>
    </row>
    <row r="151" spans="1:65" s="2" customFormat="1" ht="16.5" customHeight="1">
      <c r="A151" s="40"/>
      <c r="B151" s="41"/>
      <c r="C151" s="229" t="s">
        <v>385</v>
      </c>
      <c r="D151" s="229" t="s">
        <v>197</v>
      </c>
      <c r="E151" s="230" t="s">
        <v>2370</v>
      </c>
      <c r="F151" s="231" t="s">
        <v>2371</v>
      </c>
      <c r="G151" s="232" t="s">
        <v>481</v>
      </c>
      <c r="H151" s="233">
        <v>143.9</v>
      </c>
      <c r="I151" s="234"/>
      <c r="J151" s="235">
        <f>ROUND(I151*H151,2)</f>
        <v>0</v>
      </c>
      <c r="K151" s="231" t="s">
        <v>201</v>
      </c>
      <c r="L151" s="46"/>
      <c r="M151" s="236" t="s">
        <v>21</v>
      </c>
      <c r="N151" s="237" t="s">
        <v>47</v>
      </c>
      <c r="O151" s="86"/>
      <c r="P151" s="238">
        <f>O151*H151</f>
        <v>0</v>
      </c>
      <c r="Q151" s="238">
        <v>0.00012</v>
      </c>
      <c r="R151" s="238">
        <f>Q151*H151</f>
        <v>0.017268000000000002</v>
      </c>
      <c r="S151" s="238">
        <v>0</v>
      </c>
      <c r="T151" s="239">
        <f>S151*H151</f>
        <v>0</v>
      </c>
      <c r="U151" s="40"/>
      <c r="V151" s="40"/>
      <c r="W151" s="40"/>
      <c r="X151" s="40"/>
      <c r="Y151" s="40"/>
      <c r="Z151" s="40"/>
      <c r="AA151" s="40"/>
      <c r="AB151" s="40"/>
      <c r="AC151" s="40"/>
      <c r="AD151" s="40"/>
      <c r="AE151" s="40"/>
      <c r="AR151" s="240" t="s">
        <v>245</v>
      </c>
      <c r="AT151" s="240" t="s">
        <v>197</v>
      </c>
      <c r="AU151" s="240" t="s">
        <v>86</v>
      </c>
      <c r="AY151" s="19" t="s">
        <v>194</v>
      </c>
      <c r="BE151" s="241">
        <f>IF(N151="základní",J151,0)</f>
        <v>0</v>
      </c>
      <c r="BF151" s="241">
        <f>IF(N151="snížená",J151,0)</f>
        <v>0</v>
      </c>
      <c r="BG151" s="241">
        <f>IF(N151="zákl. přenesená",J151,0)</f>
        <v>0</v>
      </c>
      <c r="BH151" s="241">
        <f>IF(N151="sníž. přenesená",J151,0)</f>
        <v>0</v>
      </c>
      <c r="BI151" s="241">
        <f>IF(N151="nulová",J151,0)</f>
        <v>0</v>
      </c>
      <c r="BJ151" s="19" t="s">
        <v>84</v>
      </c>
      <c r="BK151" s="241">
        <f>ROUND(I151*H151,2)</f>
        <v>0</v>
      </c>
      <c r="BL151" s="19" t="s">
        <v>245</v>
      </c>
      <c r="BM151" s="240" t="s">
        <v>2372</v>
      </c>
    </row>
    <row r="152" spans="1:47" s="2" customFormat="1" ht="12">
      <c r="A152" s="40"/>
      <c r="B152" s="41"/>
      <c r="C152" s="42"/>
      <c r="D152" s="242" t="s">
        <v>204</v>
      </c>
      <c r="E152" s="42"/>
      <c r="F152" s="243" t="s">
        <v>2373</v>
      </c>
      <c r="G152" s="42"/>
      <c r="H152" s="42"/>
      <c r="I152" s="149"/>
      <c r="J152" s="42"/>
      <c r="K152" s="42"/>
      <c r="L152" s="46"/>
      <c r="M152" s="244"/>
      <c r="N152" s="245"/>
      <c r="O152" s="86"/>
      <c r="P152" s="86"/>
      <c r="Q152" s="86"/>
      <c r="R152" s="86"/>
      <c r="S152" s="86"/>
      <c r="T152" s="87"/>
      <c r="U152" s="40"/>
      <c r="V152" s="40"/>
      <c r="W152" s="40"/>
      <c r="X152" s="40"/>
      <c r="Y152" s="40"/>
      <c r="Z152" s="40"/>
      <c r="AA152" s="40"/>
      <c r="AB152" s="40"/>
      <c r="AC152" s="40"/>
      <c r="AD152" s="40"/>
      <c r="AE152" s="40"/>
      <c r="AT152" s="19" t="s">
        <v>204</v>
      </c>
      <c r="AU152" s="19" t="s">
        <v>86</v>
      </c>
    </row>
    <row r="153" spans="1:47" s="2" customFormat="1" ht="12">
      <c r="A153" s="40"/>
      <c r="B153" s="41"/>
      <c r="C153" s="42"/>
      <c r="D153" s="242" t="s">
        <v>206</v>
      </c>
      <c r="E153" s="42"/>
      <c r="F153" s="246" t="s">
        <v>2336</v>
      </c>
      <c r="G153" s="42"/>
      <c r="H153" s="42"/>
      <c r="I153" s="149"/>
      <c r="J153" s="42"/>
      <c r="K153" s="42"/>
      <c r="L153" s="46"/>
      <c r="M153" s="244"/>
      <c r="N153" s="245"/>
      <c r="O153" s="86"/>
      <c r="P153" s="86"/>
      <c r="Q153" s="86"/>
      <c r="R153" s="86"/>
      <c r="S153" s="86"/>
      <c r="T153" s="87"/>
      <c r="U153" s="40"/>
      <c r="V153" s="40"/>
      <c r="W153" s="40"/>
      <c r="X153" s="40"/>
      <c r="Y153" s="40"/>
      <c r="Z153" s="40"/>
      <c r="AA153" s="40"/>
      <c r="AB153" s="40"/>
      <c r="AC153" s="40"/>
      <c r="AD153" s="40"/>
      <c r="AE153" s="40"/>
      <c r="AT153" s="19" t="s">
        <v>206</v>
      </c>
      <c r="AU153" s="19" t="s">
        <v>86</v>
      </c>
    </row>
    <row r="154" spans="1:51" s="13" customFormat="1" ht="12">
      <c r="A154" s="13"/>
      <c r="B154" s="247"/>
      <c r="C154" s="248"/>
      <c r="D154" s="242" t="s">
        <v>208</v>
      </c>
      <c r="E154" s="249" t="s">
        <v>21</v>
      </c>
      <c r="F154" s="250" t="s">
        <v>2374</v>
      </c>
      <c r="G154" s="248"/>
      <c r="H154" s="251">
        <v>143.9</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208</v>
      </c>
      <c r="AU154" s="257" t="s">
        <v>86</v>
      </c>
      <c r="AV154" s="13" t="s">
        <v>86</v>
      </c>
      <c r="AW154" s="13" t="s">
        <v>38</v>
      </c>
      <c r="AX154" s="13" t="s">
        <v>76</v>
      </c>
      <c r="AY154" s="257" t="s">
        <v>194</v>
      </c>
    </row>
    <row r="155" spans="1:51" s="14" customFormat="1" ht="12">
      <c r="A155" s="14"/>
      <c r="B155" s="258"/>
      <c r="C155" s="259"/>
      <c r="D155" s="242" t="s">
        <v>208</v>
      </c>
      <c r="E155" s="260" t="s">
        <v>21</v>
      </c>
      <c r="F155" s="261" t="s">
        <v>210</v>
      </c>
      <c r="G155" s="259"/>
      <c r="H155" s="262">
        <v>143.9</v>
      </c>
      <c r="I155" s="263"/>
      <c r="J155" s="259"/>
      <c r="K155" s="259"/>
      <c r="L155" s="264"/>
      <c r="M155" s="265"/>
      <c r="N155" s="266"/>
      <c r="O155" s="266"/>
      <c r="P155" s="266"/>
      <c r="Q155" s="266"/>
      <c r="R155" s="266"/>
      <c r="S155" s="266"/>
      <c r="T155" s="267"/>
      <c r="U155" s="14"/>
      <c r="V155" s="14"/>
      <c r="W155" s="14"/>
      <c r="X155" s="14"/>
      <c r="Y155" s="14"/>
      <c r="Z155" s="14"/>
      <c r="AA155" s="14"/>
      <c r="AB155" s="14"/>
      <c r="AC155" s="14"/>
      <c r="AD155" s="14"/>
      <c r="AE155" s="14"/>
      <c r="AT155" s="268" t="s">
        <v>208</v>
      </c>
      <c r="AU155" s="268" t="s">
        <v>86</v>
      </c>
      <c r="AV155" s="14" t="s">
        <v>202</v>
      </c>
      <c r="AW155" s="14" t="s">
        <v>38</v>
      </c>
      <c r="AX155" s="14" t="s">
        <v>84</v>
      </c>
      <c r="AY155" s="268" t="s">
        <v>194</v>
      </c>
    </row>
    <row r="156" spans="1:65" s="2" customFormat="1" ht="16.5" customHeight="1">
      <c r="A156" s="40"/>
      <c r="B156" s="41"/>
      <c r="C156" s="229" t="s">
        <v>393</v>
      </c>
      <c r="D156" s="229" t="s">
        <v>197</v>
      </c>
      <c r="E156" s="230" t="s">
        <v>2375</v>
      </c>
      <c r="F156" s="231" t="s">
        <v>2376</v>
      </c>
      <c r="G156" s="232" t="s">
        <v>481</v>
      </c>
      <c r="H156" s="233">
        <v>221.8</v>
      </c>
      <c r="I156" s="234"/>
      <c r="J156" s="235">
        <f>ROUND(I156*H156,2)</f>
        <v>0</v>
      </c>
      <c r="K156" s="231" t="s">
        <v>201</v>
      </c>
      <c r="L156" s="46"/>
      <c r="M156" s="236" t="s">
        <v>21</v>
      </c>
      <c r="N156" s="237" t="s">
        <v>47</v>
      </c>
      <c r="O156" s="86"/>
      <c r="P156" s="238">
        <f>O156*H156</f>
        <v>0</v>
      </c>
      <c r="Q156" s="238">
        <v>0.00012</v>
      </c>
      <c r="R156" s="238">
        <f>Q156*H156</f>
        <v>0.026616</v>
      </c>
      <c r="S156" s="238">
        <v>0</v>
      </c>
      <c r="T156" s="239">
        <f>S156*H156</f>
        <v>0</v>
      </c>
      <c r="U156" s="40"/>
      <c r="V156" s="40"/>
      <c r="W156" s="40"/>
      <c r="X156" s="40"/>
      <c r="Y156" s="40"/>
      <c r="Z156" s="40"/>
      <c r="AA156" s="40"/>
      <c r="AB156" s="40"/>
      <c r="AC156" s="40"/>
      <c r="AD156" s="40"/>
      <c r="AE156" s="40"/>
      <c r="AR156" s="240" t="s">
        <v>245</v>
      </c>
      <c r="AT156" s="240" t="s">
        <v>197</v>
      </c>
      <c r="AU156" s="240" t="s">
        <v>86</v>
      </c>
      <c r="AY156" s="19" t="s">
        <v>194</v>
      </c>
      <c r="BE156" s="241">
        <f>IF(N156="základní",J156,0)</f>
        <v>0</v>
      </c>
      <c r="BF156" s="241">
        <f>IF(N156="snížená",J156,0)</f>
        <v>0</v>
      </c>
      <c r="BG156" s="241">
        <f>IF(N156="zákl. přenesená",J156,0)</f>
        <v>0</v>
      </c>
      <c r="BH156" s="241">
        <f>IF(N156="sníž. přenesená",J156,0)</f>
        <v>0</v>
      </c>
      <c r="BI156" s="241">
        <f>IF(N156="nulová",J156,0)</f>
        <v>0</v>
      </c>
      <c r="BJ156" s="19" t="s">
        <v>84</v>
      </c>
      <c r="BK156" s="241">
        <f>ROUND(I156*H156,2)</f>
        <v>0</v>
      </c>
      <c r="BL156" s="19" t="s">
        <v>245</v>
      </c>
      <c r="BM156" s="240" t="s">
        <v>2377</v>
      </c>
    </row>
    <row r="157" spans="1:47" s="2" customFormat="1" ht="12">
      <c r="A157" s="40"/>
      <c r="B157" s="41"/>
      <c r="C157" s="42"/>
      <c r="D157" s="242" t="s">
        <v>204</v>
      </c>
      <c r="E157" s="42"/>
      <c r="F157" s="243" t="s">
        <v>2378</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204</v>
      </c>
      <c r="AU157" s="19" t="s">
        <v>86</v>
      </c>
    </row>
    <row r="158" spans="1:47" s="2" customFormat="1" ht="12">
      <c r="A158" s="40"/>
      <c r="B158" s="41"/>
      <c r="C158" s="42"/>
      <c r="D158" s="242" t="s">
        <v>206</v>
      </c>
      <c r="E158" s="42"/>
      <c r="F158" s="246" t="s">
        <v>2336</v>
      </c>
      <c r="G158" s="42"/>
      <c r="H158" s="42"/>
      <c r="I158" s="149"/>
      <c r="J158" s="42"/>
      <c r="K158" s="42"/>
      <c r="L158" s="46"/>
      <c r="M158" s="244"/>
      <c r="N158" s="245"/>
      <c r="O158" s="86"/>
      <c r="P158" s="86"/>
      <c r="Q158" s="86"/>
      <c r="R158" s="86"/>
      <c r="S158" s="86"/>
      <c r="T158" s="87"/>
      <c r="U158" s="40"/>
      <c r="V158" s="40"/>
      <c r="W158" s="40"/>
      <c r="X158" s="40"/>
      <c r="Y158" s="40"/>
      <c r="Z158" s="40"/>
      <c r="AA158" s="40"/>
      <c r="AB158" s="40"/>
      <c r="AC158" s="40"/>
      <c r="AD158" s="40"/>
      <c r="AE158" s="40"/>
      <c r="AT158" s="19" t="s">
        <v>206</v>
      </c>
      <c r="AU158" s="19" t="s">
        <v>86</v>
      </c>
    </row>
    <row r="159" spans="1:51" s="13" customFormat="1" ht="12">
      <c r="A159" s="13"/>
      <c r="B159" s="247"/>
      <c r="C159" s="248"/>
      <c r="D159" s="242" t="s">
        <v>208</v>
      </c>
      <c r="E159" s="249" t="s">
        <v>21</v>
      </c>
      <c r="F159" s="250" t="s">
        <v>2379</v>
      </c>
      <c r="G159" s="248"/>
      <c r="H159" s="251">
        <v>114.9</v>
      </c>
      <c r="I159" s="252"/>
      <c r="J159" s="248"/>
      <c r="K159" s="248"/>
      <c r="L159" s="253"/>
      <c r="M159" s="254"/>
      <c r="N159" s="255"/>
      <c r="O159" s="255"/>
      <c r="P159" s="255"/>
      <c r="Q159" s="255"/>
      <c r="R159" s="255"/>
      <c r="S159" s="255"/>
      <c r="T159" s="256"/>
      <c r="U159" s="13"/>
      <c r="V159" s="13"/>
      <c r="W159" s="13"/>
      <c r="X159" s="13"/>
      <c r="Y159" s="13"/>
      <c r="Z159" s="13"/>
      <c r="AA159" s="13"/>
      <c r="AB159" s="13"/>
      <c r="AC159" s="13"/>
      <c r="AD159" s="13"/>
      <c r="AE159" s="13"/>
      <c r="AT159" s="257" t="s">
        <v>208</v>
      </c>
      <c r="AU159" s="257" t="s">
        <v>86</v>
      </c>
      <c r="AV159" s="13" t="s">
        <v>86</v>
      </c>
      <c r="AW159" s="13" t="s">
        <v>38</v>
      </c>
      <c r="AX159" s="13" t="s">
        <v>76</v>
      </c>
      <c r="AY159" s="257" t="s">
        <v>194</v>
      </c>
    </row>
    <row r="160" spans="1:51" s="13" customFormat="1" ht="12">
      <c r="A160" s="13"/>
      <c r="B160" s="247"/>
      <c r="C160" s="248"/>
      <c r="D160" s="242" t="s">
        <v>208</v>
      </c>
      <c r="E160" s="249" t="s">
        <v>21</v>
      </c>
      <c r="F160" s="250" t="s">
        <v>2380</v>
      </c>
      <c r="G160" s="248"/>
      <c r="H160" s="251">
        <v>106.9</v>
      </c>
      <c r="I160" s="252"/>
      <c r="J160" s="248"/>
      <c r="K160" s="248"/>
      <c r="L160" s="253"/>
      <c r="M160" s="254"/>
      <c r="N160" s="255"/>
      <c r="O160" s="255"/>
      <c r="P160" s="255"/>
      <c r="Q160" s="255"/>
      <c r="R160" s="255"/>
      <c r="S160" s="255"/>
      <c r="T160" s="256"/>
      <c r="U160" s="13"/>
      <c r="V160" s="13"/>
      <c r="W160" s="13"/>
      <c r="X160" s="13"/>
      <c r="Y160" s="13"/>
      <c r="Z160" s="13"/>
      <c r="AA160" s="13"/>
      <c r="AB160" s="13"/>
      <c r="AC160" s="13"/>
      <c r="AD160" s="13"/>
      <c r="AE160" s="13"/>
      <c r="AT160" s="257" t="s">
        <v>208</v>
      </c>
      <c r="AU160" s="257" t="s">
        <v>86</v>
      </c>
      <c r="AV160" s="13" t="s">
        <v>86</v>
      </c>
      <c r="AW160" s="13" t="s">
        <v>38</v>
      </c>
      <c r="AX160" s="13" t="s">
        <v>76</v>
      </c>
      <c r="AY160" s="257" t="s">
        <v>194</v>
      </c>
    </row>
    <row r="161" spans="1:51" s="14" customFormat="1" ht="12">
      <c r="A161" s="14"/>
      <c r="B161" s="258"/>
      <c r="C161" s="259"/>
      <c r="D161" s="242" t="s">
        <v>208</v>
      </c>
      <c r="E161" s="260" t="s">
        <v>21</v>
      </c>
      <c r="F161" s="261" t="s">
        <v>210</v>
      </c>
      <c r="G161" s="259"/>
      <c r="H161" s="262">
        <v>221.8</v>
      </c>
      <c r="I161" s="263"/>
      <c r="J161" s="259"/>
      <c r="K161" s="259"/>
      <c r="L161" s="264"/>
      <c r="M161" s="265"/>
      <c r="N161" s="266"/>
      <c r="O161" s="266"/>
      <c r="P161" s="266"/>
      <c r="Q161" s="266"/>
      <c r="R161" s="266"/>
      <c r="S161" s="266"/>
      <c r="T161" s="267"/>
      <c r="U161" s="14"/>
      <c r="V161" s="14"/>
      <c r="W161" s="14"/>
      <c r="X161" s="14"/>
      <c r="Y161" s="14"/>
      <c r="Z161" s="14"/>
      <c r="AA161" s="14"/>
      <c r="AB161" s="14"/>
      <c r="AC161" s="14"/>
      <c r="AD161" s="14"/>
      <c r="AE161" s="14"/>
      <c r="AT161" s="268" t="s">
        <v>208</v>
      </c>
      <c r="AU161" s="268" t="s">
        <v>86</v>
      </c>
      <c r="AV161" s="14" t="s">
        <v>202</v>
      </c>
      <c r="AW161" s="14" t="s">
        <v>38</v>
      </c>
      <c r="AX161" s="14" t="s">
        <v>84</v>
      </c>
      <c r="AY161" s="268" t="s">
        <v>194</v>
      </c>
    </row>
    <row r="162" spans="1:65" s="2" customFormat="1" ht="16.5" customHeight="1">
      <c r="A162" s="40"/>
      <c r="B162" s="41"/>
      <c r="C162" s="229" t="s">
        <v>8</v>
      </c>
      <c r="D162" s="229" t="s">
        <v>197</v>
      </c>
      <c r="E162" s="230" t="s">
        <v>2381</v>
      </c>
      <c r="F162" s="231" t="s">
        <v>2382</v>
      </c>
      <c r="G162" s="232" t="s">
        <v>481</v>
      </c>
      <c r="H162" s="233">
        <v>372.5</v>
      </c>
      <c r="I162" s="234"/>
      <c r="J162" s="235">
        <f>ROUND(I162*H162,2)</f>
        <v>0</v>
      </c>
      <c r="K162" s="231" t="s">
        <v>201</v>
      </c>
      <c r="L162" s="46"/>
      <c r="M162" s="236" t="s">
        <v>21</v>
      </c>
      <c r="N162" s="237" t="s">
        <v>47</v>
      </c>
      <c r="O162" s="86"/>
      <c r="P162" s="238">
        <f>O162*H162</f>
        <v>0</v>
      </c>
      <c r="Q162" s="238">
        <v>0.00012</v>
      </c>
      <c r="R162" s="238">
        <f>Q162*H162</f>
        <v>0.044700000000000004</v>
      </c>
      <c r="S162" s="238">
        <v>0</v>
      </c>
      <c r="T162" s="239">
        <f>S162*H162</f>
        <v>0</v>
      </c>
      <c r="U162" s="40"/>
      <c r="V162" s="40"/>
      <c r="W162" s="40"/>
      <c r="X162" s="40"/>
      <c r="Y162" s="40"/>
      <c r="Z162" s="40"/>
      <c r="AA162" s="40"/>
      <c r="AB162" s="40"/>
      <c r="AC162" s="40"/>
      <c r="AD162" s="40"/>
      <c r="AE162" s="40"/>
      <c r="AR162" s="240" t="s">
        <v>245</v>
      </c>
      <c r="AT162" s="240" t="s">
        <v>197</v>
      </c>
      <c r="AU162" s="240" t="s">
        <v>86</v>
      </c>
      <c r="AY162" s="19" t="s">
        <v>194</v>
      </c>
      <c r="BE162" s="241">
        <f>IF(N162="základní",J162,0)</f>
        <v>0</v>
      </c>
      <c r="BF162" s="241">
        <f>IF(N162="snížená",J162,0)</f>
        <v>0</v>
      </c>
      <c r="BG162" s="241">
        <f>IF(N162="zákl. přenesená",J162,0)</f>
        <v>0</v>
      </c>
      <c r="BH162" s="241">
        <f>IF(N162="sníž. přenesená",J162,0)</f>
        <v>0</v>
      </c>
      <c r="BI162" s="241">
        <f>IF(N162="nulová",J162,0)</f>
        <v>0</v>
      </c>
      <c r="BJ162" s="19" t="s">
        <v>84</v>
      </c>
      <c r="BK162" s="241">
        <f>ROUND(I162*H162,2)</f>
        <v>0</v>
      </c>
      <c r="BL162" s="19" t="s">
        <v>245</v>
      </c>
      <c r="BM162" s="240" t="s">
        <v>2383</v>
      </c>
    </row>
    <row r="163" spans="1:47" s="2" customFormat="1" ht="12">
      <c r="A163" s="40"/>
      <c r="B163" s="41"/>
      <c r="C163" s="42"/>
      <c r="D163" s="242" t="s">
        <v>204</v>
      </c>
      <c r="E163" s="42"/>
      <c r="F163" s="243" t="s">
        <v>2384</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204</v>
      </c>
      <c r="AU163" s="19" t="s">
        <v>86</v>
      </c>
    </row>
    <row r="164" spans="1:47" s="2" customFormat="1" ht="12">
      <c r="A164" s="40"/>
      <c r="B164" s="41"/>
      <c r="C164" s="42"/>
      <c r="D164" s="242" t="s">
        <v>206</v>
      </c>
      <c r="E164" s="42"/>
      <c r="F164" s="246" t="s">
        <v>2336</v>
      </c>
      <c r="G164" s="42"/>
      <c r="H164" s="42"/>
      <c r="I164" s="149"/>
      <c r="J164" s="42"/>
      <c r="K164" s="42"/>
      <c r="L164" s="46"/>
      <c r="M164" s="244"/>
      <c r="N164" s="245"/>
      <c r="O164" s="86"/>
      <c r="P164" s="86"/>
      <c r="Q164" s="86"/>
      <c r="R164" s="86"/>
      <c r="S164" s="86"/>
      <c r="T164" s="87"/>
      <c r="U164" s="40"/>
      <c r="V164" s="40"/>
      <c r="W164" s="40"/>
      <c r="X164" s="40"/>
      <c r="Y164" s="40"/>
      <c r="Z164" s="40"/>
      <c r="AA164" s="40"/>
      <c r="AB164" s="40"/>
      <c r="AC164" s="40"/>
      <c r="AD164" s="40"/>
      <c r="AE164" s="40"/>
      <c r="AT164" s="19" t="s">
        <v>206</v>
      </c>
      <c r="AU164" s="19" t="s">
        <v>86</v>
      </c>
    </row>
    <row r="165" spans="1:51" s="13" customFormat="1" ht="12">
      <c r="A165" s="13"/>
      <c r="B165" s="247"/>
      <c r="C165" s="248"/>
      <c r="D165" s="242" t="s">
        <v>208</v>
      </c>
      <c r="E165" s="249" t="s">
        <v>21</v>
      </c>
      <c r="F165" s="250" t="s">
        <v>2385</v>
      </c>
      <c r="G165" s="248"/>
      <c r="H165" s="251">
        <v>34.8</v>
      </c>
      <c r="I165" s="252"/>
      <c r="J165" s="248"/>
      <c r="K165" s="248"/>
      <c r="L165" s="253"/>
      <c r="M165" s="254"/>
      <c r="N165" s="255"/>
      <c r="O165" s="255"/>
      <c r="P165" s="255"/>
      <c r="Q165" s="255"/>
      <c r="R165" s="255"/>
      <c r="S165" s="255"/>
      <c r="T165" s="256"/>
      <c r="U165" s="13"/>
      <c r="V165" s="13"/>
      <c r="W165" s="13"/>
      <c r="X165" s="13"/>
      <c r="Y165" s="13"/>
      <c r="Z165" s="13"/>
      <c r="AA165" s="13"/>
      <c r="AB165" s="13"/>
      <c r="AC165" s="13"/>
      <c r="AD165" s="13"/>
      <c r="AE165" s="13"/>
      <c r="AT165" s="257" t="s">
        <v>208</v>
      </c>
      <c r="AU165" s="257" t="s">
        <v>86</v>
      </c>
      <c r="AV165" s="13" t="s">
        <v>86</v>
      </c>
      <c r="AW165" s="13" t="s">
        <v>38</v>
      </c>
      <c r="AX165" s="13" t="s">
        <v>76</v>
      </c>
      <c r="AY165" s="257" t="s">
        <v>194</v>
      </c>
    </row>
    <row r="166" spans="1:51" s="13" customFormat="1" ht="12">
      <c r="A166" s="13"/>
      <c r="B166" s="247"/>
      <c r="C166" s="248"/>
      <c r="D166" s="242" t="s">
        <v>208</v>
      </c>
      <c r="E166" s="249" t="s">
        <v>21</v>
      </c>
      <c r="F166" s="250" t="s">
        <v>2386</v>
      </c>
      <c r="G166" s="248"/>
      <c r="H166" s="251">
        <v>125.3</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208</v>
      </c>
      <c r="AU166" s="257" t="s">
        <v>86</v>
      </c>
      <c r="AV166" s="13" t="s">
        <v>86</v>
      </c>
      <c r="AW166" s="13" t="s">
        <v>38</v>
      </c>
      <c r="AX166" s="13" t="s">
        <v>76</v>
      </c>
      <c r="AY166" s="257" t="s">
        <v>194</v>
      </c>
    </row>
    <row r="167" spans="1:51" s="13" customFormat="1" ht="12">
      <c r="A167" s="13"/>
      <c r="B167" s="247"/>
      <c r="C167" s="248"/>
      <c r="D167" s="242" t="s">
        <v>208</v>
      </c>
      <c r="E167" s="249" t="s">
        <v>21</v>
      </c>
      <c r="F167" s="250" t="s">
        <v>2387</v>
      </c>
      <c r="G167" s="248"/>
      <c r="H167" s="251">
        <v>131</v>
      </c>
      <c r="I167" s="252"/>
      <c r="J167" s="248"/>
      <c r="K167" s="248"/>
      <c r="L167" s="253"/>
      <c r="M167" s="254"/>
      <c r="N167" s="255"/>
      <c r="O167" s="255"/>
      <c r="P167" s="255"/>
      <c r="Q167" s="255"/>
      <c r="R167" s="255"/>
      <c r="S167" s="255"/>
      <c r="T167" s="256"/>
      <c r="U167" s="13"/>
      <c r="V167" s="13"/>
      <c r="W167" s="13"/>
      <c r="X167" s="13"/>
      <c r="Y167" s="13"/>
      <c r="Z167" s="13"/>
      <c r="AA167" s="13"/>
      <c r="AB167" s="13"/>
      <c r="AC167" s="13"/>
      <c r="AD167" s="13"/>
      <c r="AE167" s="13"/>
      <c r="AT167" s="257" t="s">
        <v>208</v>
      </c>
      <c r="AU167" s="257" t="s">
        <v>86</v>
      </c>
      <c r="AV167" s="13" t="s">
        <v>86</v>
      </c>
      <c r="AW167" s="13" t="s">
        <v>38</v>
      </c>
      <c r="AX167" s="13" t="s">
        <v>76</v>
      </c>
      <c r="AY167" s="257" t="s">
        <v>194</v>
      </c>
    </row>
    <row r="168" spans="1:51" s="13" customFormat="1" ht="12">
      <c r="A168" s="13"/>
      <c r="B168" s="247"/>
      <c r="C168" s="248"/>
      <c r="D168" s="242" t="s">
        <v>208</v>
      </c>
      <c r="E168" s="249" t="s">
        <v>21</v>
      </c>
      <c r="F168" s="250" t="s">
        <v>2388</v>
      </c>
      <c r="G168" s="248"/>
      <c r="H168" s="251">
        <v>60.8</v>
      </c>
      <c r="I168" s="252"/>
      <c r="J168" s="248"/>
      <c r="K168" s="248"/>
      <c r="L168" s="253"/>
      <c r="M168" s="254"/>
      <c r="N168" s="255"/>
      <c r="O168" s="255"/>
      <c r="P168" s="255"/>
      <c r="Q168" s="255"/>
      <c r="R168" s="255"/>
      <c r="S168" s="255"/>
      <c r="T168" s="256"/>
      <c r="U168" s="13"/>
      <c r="V168" s="13"/>
      <c r="W168" s="13"/>
      <c r="X168" s="13"/>
      <c r="Y168" s="13"/>
      <c r="Z168" s="13"/>
      <c r="AA168" s="13"/>
      <c r="AB168" s="13"/>
      <c r="AC168" s="13"/>
      <c r="AD168" s="13"/>
      <c r="AE168" s="13"/>
      <c r="AT168" s="257" t="s">
        <v>208</v>
      </c>
      <c r="AU168" s="257" t="s">
        <v>86</v>
      </c>
      <c r="AV168" s="13" t="s">
        <v>86</v>
      </c>
      <c r="AW168" s="13" t="s">
        <v>38</v>
      </c>
      <c r="AX168" s="13" t="s">
        <v>76</v>
      </c>
      <c r="AY168" s="257" t="s">
        <v>194</v>
      </c>
    </row>
    <row r="169" spans="1:51" s="13" customFormat="1" ht="12">
      <c r="A169" s="13"/>
      <c r="B169" s="247"/>
      <c r="C169" s="248"/>
      <c r="D169" s="242" t="s">
        <v>208</v>
      </c>
      <c r="E169" s="249" t="s">
        <v>21</v>
      </c>
      <c r="F169" s="250" t="s">
        <v>2389</v>
      </c>
      <c r="G169" s="248"/>
      <c r="H169" s="251">
        <v>20.6</v>
      </c>
      <c r="I169" s="252"/>
      <c r="J169" s="248"/>
      <c r="K169" s="248"/>
      <c r="L169" s="253"/>
      <c r="M169" s="254"/>
      <c r="N169" s="255"/>
      <c r="O169" s="255"/>
      <c r="P169" s="255"/>
      <c r="Q169" s="255"/>
      <c r="R169" s="255"/>
      <c r="S169" s="255"/>
      <c r="T169" s="256"/>
      <c r="U169" s="13"/>
      <c r="V169" s="13"/>
      <c r="W169" s="13"/>
      <c r="X169" s="13"/>
      <c r="Y169" s="13"/>
      <c r="Z169" s="13"/>
      <c r="AA169" s="13"/>
      <c r="AB169" s="13"/>
      <c r="AC169" s="13"/>
      <c r="AD169" s="13"/>
      <c r="AE169" s="13"/>
      <c r="AT169" s="257" t="s">
        <v>208</v>
      </c>
      <c r="AU169" s="257" t="s">
        <v>86</v>
      </c>
      <c r="AV169" s="13" t="s">
        <v>86</v>
      </c>
      <c r="AW169" s="13" t="s">
        <v>38</v>
      </c>
      <c r="AX169" s="13" t="s">
        <v>76</v>
      </c>
      <c r="AY169" s="257" t="s">
        <v>194</v>
      </c>
    </row>
    <row r="170" spans="1:51" s="14" customFormat="1" ht="12">
      <c r="A170" s="14"/>
      <c r="B170" s="258"/>
      <c r="C170" s="259"/>
      <c r="D170" s="242" t="s">
        <v>208</v>
      </c>
      <c r="E170" s="260" t="s">
        <v>21</v>
      </c>
      <c r="F170" s="261" t="s">
        <v>210</v>
      </c>
      <c r="G170" s="259"/>
      <c r="H170" s="262">
        <v>372.5</v>
      </c>
      <c r="I170" s="263"/>
      <c r="J170" s="259"/>
      <c r="K170" s="259"/>
      <c r="L170" s="264"/>
      <c r="M170" s="265"/>
      <c r="N170" s="266"/>
      <c r="O170" s="266"/>
      <c r="P170" s="266"/>
      <c r="Q170" s="266"/>
      <c r="R170" s="266"/>
      <c r="S170" s="266"/>
      <c r="T170" s="267"/>
      <c r="U170" s="14"/>
      <c r="V170" s="14"/>
      <c r="W170" s="14"/>
      <c r="X170" s="14"/>
      <c r="Y170" s="14"/>
      <c r="Z170" s="14"/>
      <c r="AA170" s="14"/>
      <c r="AB170" s="14"/>
      <c r="AC170" s="14"/>
      <c r="AD170" s="14"/>
      <c r="AE170" s="14"/>
      <c r="AT170" s="268" t="s">
        <v>208</v>
      </c>
      <c r="AU170" s="268" t="s">
        <v>86</v>
      </c>
      <c r="AV170" s="14" t="s">
        <v>202</v>
      </c>
      <c r="AW170" s="14" t="s">
        <v>38</v>
      </c>
      <c r="AX170" s="14" t="s">
        <v>84</v>
      </c>
      <c r="AY170" s="268" t="s">
        <v>194</v>
      </c>
    </row>
    <row r="171" spans="1:65" s="2" customFormat="1" ht="16.5" customHeight="1">
      <c r="A171" s="40"/>
      <c r="B171" s="41"/>
      <c r="C171" s="229" t="s">
        <v>245</v>
      </c>
      <c r="D171" s="229" t="s">
        <v>197</v>
      </c>
      <c r="E171" s="230" t="s">
        <v>2390</v>
      </c>
      <c r="F171" s="231" t="s">
        <v>2391</v>
      </c>
      <c r="G171" s="232" t="s">
        <v>215</v>
      </c>
      <c r="H171" s="233">
        <v>0.254</v>
      </c>
      <c r="I171" s="234"/>
      <c r="J171" s="235">
        <f>ROUND(I171*H171,2)</f>
        <v>0</v>
      </c>
      <c r="K171" s="231" t="s">
        <v>201</v>
      </c>
      <c r="L171" s="46"/>
      <c r="M171" s="236" t="s">
        <v>21</v>
      </c>
      <c r="N171" s="237" t="s">
        <v>47</v>
      </c>
      <c r="O171" s="86"/>
      <c r="P171" s="238">
        <f>O171*H171</f>
        <v>0</v>
      </c>
      <c r="Q171" s="238">
        <v>0</v>
      </c>
      <c r="R171" s="238">
        <f>Q171*H171</f>
        <v>0</v>
      </c>
      <c r="S171" s="238">
        <v>0</v>
      </c>
      <c r="T171" s="239">
        <f>S171*H171</f>
        <v>0</v>
      </c>
      <c r="U171" s="40"/>
      <c r="V171" s="40"/>
      <c r="W171" s="40"/>
      <c r="X171" s="40"/>
      <c r="Y171" s="40"/>
      <c r="Z171" s="40"/>
      <c r="AA171" s="40"/>
      <c r="AB171" s="40"/>
      <c r="AC171" s="40"/>
      <c r="AD171" s="40"/>
      <c r="AE171" s="40"/>
      <c r="AR171" s="240" t="s">
        <v>245</v>
      </c>
      <c r="AT171" s="240" t="s">
        <v>197</v>
      </c>
      <c r="AU171" s="240" t="s">
        <v>86</v>
      </c>
      <c r="AY171" s="19" t="s">
        <v>194</v>
      </c>
      <c r="BE171" s="241">
        <f>IF(N171="základní",J171,0)</f>
        <v>0</v>
      </c>
      <c r="BF171" s="241">
        <f>IF(N171="snížená",J171,0)</f>
        <v>0</v>
      </c>
      <c r="BG171" s="241">
        <f>IF(N171="zákl. přenesená",J171,0)</f>
        <v>0</v>
      </c>
      <c r="BH171" s="241">
        <f>IF(N171="sníž. přenesená",J171,0)</f>
        <v>0</v>
      </c>
      <c r="BI171" s="241">
        <f>IF(N171="nulová",J171,0)</f>
        <v>0</v>
      </c>
      <c r="BJ171" s="19" t="s">
        <v>84</v>
      </c>
      <c r="BK171" s="241">
        <f>ROUND(I171*H171,2)</f>
        <v>0</v>
      </c>
      <c r="BL171" s="19" t="s">
        <v>245</v>
      </c>
      <c r="BM171" s="240" t="s">
        <v>2392</v>
      </c>
    </row>
    <row r="172" spans="1:47" s="2" customFormat="1" ht="12">
      <c r="A172" s="40"/>
      <c r="B172" s="41"/>
      <c r="C172" s="42"/>
      <c r="D172" s="242" t="s">
        <v>204</v>
      </c>
      <c r="E172" s="42"/>
      <c r="F172" s="243" t="s">
        <v>2393</v>
      </c>
      <c r="G172" s="42"/>
      <c r="H172" s="42"/>
      <c r="I172" s="149"/>
      <c r="J172" s="42"/>
      <c r="K172" s="42"/>
      <c r="L172" s="46"/>
      <c r="M172" s="244"/>
      <c r="N172" s="245"/>
      <c r="O172" s="86"/>
      <c r="P172" s="86"/>
      <c r="Q172" s="86"/>
      <c r="R172" s="86"/>
      <c r="S172" s="86"/>
      <c r="T172" s="87"/>
      <c r="U172" s="40"/>
      <c r="V172" s="40"/>
      <c r="W172" s="40"/>
      <c r="X172" s="40"/>
      <c r="Y172" s="40"/>
      <c r="Z172" s="40"/>
      <c r="AA172" s="40"/>
      <c r="AB172" s="40"/>
      <c r="AC172" s="40"/>
      <c r="AD172" s="40"/>
      <c r="AE172" s="40"/>
      <c r="AT172" s="19" t="s">
        <v>204</v>
      </c>
      <c r="AU172" s="19" t="s">
        <v>86</v>
      </c>
    </row>
    <row r="173" spans="1:47" s="2" customFormat="1" ht="12">
      <c r="A173" s="40"/>
      <c r="B173" s="41"/>
      <c r="C173" s="42"/>
      <c r="D173" s="242" t="s">
        <v>206</v>
      </c>
      <c r="E173" s="42"/>
      <c r="F173" s="246" t="s">
        <v>1865</v>
      </c>
      <c r="G173" s="42"/>
      <c r="H173" s="42"/>
      <c r="I173" s="149"/>
      <c r="J173" s="42"/>
      <c r="K173" s="42"/>
      <c r="L173" s="46"/>
      <c r="M173" s="303"/>
      <c r="N173" s="304"/>
      <c r="O173" s="305"/>
      <c r="P173" s="305"/>
      <c r="Q173" s="305"/>
      <c r="R173" s="305"/>
      <c r="S173" s="305"/>
      <c r="T173" s="306"/>
      <c r="U173" s="40"/>
      <c r="V173" s="40"/>
      <c r="W173" s="40"/>
      <c r="X173" s="40"/>
      <c r="Y173" s="40"/>
      <c r="Z173" s="40"/>
      <c r="AA173" s="40"/>
      <c r="AB173" s="40"/>
      <c r="AC173" s="40"/>
      <c r="AD173" s="40"/>
      <c r="AE173" s="40"/>
      <c r="AT173" s="19" t="s">
        <v>206</v>
      </c>
      <c r="AU173" s="19" t="s">
        <v>86</v>
      </c>
    </row>
    <row r="174" spans="1:31" s="2" customFormat="1" ht="6.95" customHeight="1">
      <c r="A174" s="40"/>
      <c r="B174" s="61"/>
      <c r="C174" s="62"/>
      <c r="D174" s="62"/>
      <c r="E174" s="62"/>
      <c r="F174" s="62"/>
      <c r="G174" s="62"/>
      <c r="H174" s="62"/>
      <c r="I174" s="178"/>
      <c r="J174" s="62"/>
      <c r="K174" s="62"/>
      <c r="L174" s="46"/>
      <c r="M174" s="40"/>
      <c r="O174" s="40"/>
      <c r="P174" s="40"/>
      <c r="Q174" s="40"/>
      <c r="R174" s="40"/>
      <c r="S174" s="40"/>
      <c r="T174" s="40"/>
      <c r="U174" s="40"/>
      <c r="V174" s="40"/>
      <c r="W174" s="40"/>
      <c r="X174" s="40"/>
      <c r="Y174" s="40"/>
      <c r="Z174" s="40"/>
      <c r="AA174" s="40"/>
      <c r="AB174" s="40"/>
      <c r="AC174" s="40"/>
      <c r="AD174" s="40"/>
      <c r="AE174" s="40"/>
    </row>
  </sheetData>
  <sheetProtection password="CC35" sheet="1" objects="1" scenarios="1" formatColumns="0" formatRows="0" autoFilter="0"/>
  <autoFilter ref="C88:K17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143</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2094</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2394</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ROUND(J90,2)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ROUND((SUM(BE90:BE279)),2)</f>
        <v>0</v>
      </c>
      <c r="G35" s="40"/>
      <c r="H35" s="40"/>
      <c r="I35" s="167">
        <v>0.21</v>
      </c>
      <c r="J35" s="166">
        <f>ROUND(((SUM(BE90:BE279))*I35),2)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ROUND((SUM(BF90:BF279)),2)</f>
        <v>0</v>
      </c>
      <c r="G36" s="40"/>
      <c r="H36" s="40"/>
      <c r="I36" s="167">
        <v>0.15</v>
      </c>
      <c r="J36" s="166">
        <f>ROUND(((SUM(BF90:BF279))*I36),2)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ROUND((SUM(BG90:BG279)),2)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ROUND((SUM(BH90:BH279)),2)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ROUND((SUM(BI90:BI279)),2)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2094</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ZTI 3 - Vodoinstalace</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J90</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175</v>
      </c>
      <c r="E64" s="191"/>
      <c r="F64" s="191"/>
      <c r="G64" s="191"/>
      <c r="H64" s="191"/>
      <c r="I64" s="192"/>
      <c r="J64" s="193">
        <f>J91</f>
        <v>0</v>
      </c>
      <c r="K64" s="189"/>
      <c r="L64" s="194"/>
      <c r="S64" s="9"/>
      <c r="T64" s="9"/>
      <c r="U64" s="9"/>
      <c r="V64" s="9"/>
      <c r="W64" s="9"/>
      <c r="X64" s="9"/>
      <c r="Y64" s="9"/>
      <c r="Z64" s="9"/>
      <c r="AA64" s="9"/>
      <c r="AB64" s="9"/>
      <c r="AC64" s="9"/>
      <c r="AD64" s="9"/>
      <c r="AE64" s="9"/>
    </row>
    <row r="65" spans="1:31" s="10" customFormat="1" ht="19.9" customHeight="1">
      <c r="A65" s="10"/>
      <c r="B65" s="195"/>
      <c r="C65" s="127"/>
      <c r="D65" s="196" t="s">
        <v>2395</v>
      </c>
      <c r="E65" s="197"/>
      <c r="F65" s="197"/>
      <c r="G65" s="197"/>
      <c r="H65" s="197"/>
      <c r="I65" s="198"/>
      <c r="J65" s="199">
        <f>J92</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176</v>
      </c>
      <c r="E66" s="197"/>
      <c r="F66" s="197"/>
      <c r="G66" s="197"/>
      <c r="H66" s="197"/>
      <c r="I66" s="198"/>
      <c r="J66" s="199">
        <f>J200</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2396</v>
      </c>
      <c r="E67" s="197"/>
      <c r="F67" s="197"/>
      <c r="G67" s="197"/>
      <c r="H67" s="197"/>
      <c r="I67" s="198"/>
      <c r="J67" s="199">
        <f>J262</f>
        <v>0</v>
      </c>
      <c r="K67" s="127"/>
      <c r="L67" s="200"/>
      <c r="S67" s="10"/>
      <c r="T67" s="10"/>
      <c r="U67" s="10"/>
      <c r="V67" s="10"/>
      <c r="W67" s="10"/>
      <c r="X67" s="10"/>
      <c r="Y67" s="10"/>
      <c r="Z67" s="10"/>
      <c r="AA67" s="10"/>
      <c r="AB67" s="10"/>
      <c r="AC67" s="10"/>
      <c r="AD67" s="10"/>
      <c r="AE67" s="10"/>
    </row>
    <row r="68" spans="1:31" s="10" customFormat="1" ht="19.9" customHeight="1">
      <c r="A68" s="10"/>
      <c r="B68" s="195"/>
      <c r="C68" s="127"/>
      <c r="D68" s="196" t="s">
        <v>2397</v>
      </c>
      <c r="E68" s="197"/>
      <c r="F68" s="197"/>
      <c r="G68" s="197"/>
      <c r="H68" s="197"/>
      <c r="I68" s="198"/>
      <c r="J68" s="199">
        <f>J272</f>
        <v>0</v>
      </c>
      <c r="K68" s="127"/>
      <c r="L68" s="200"/>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49"/>
      <c r="J69" s="42"/>
      <c r="K69" s="42"/>
      <c r="L69" s="150"/>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78"/>
      <c r="J70" s="62"/>
      <c r="K70" s="62"/>
      <c r="L70" s="150"/>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81"/>
      <c r="J74" s="64"/>
      <c r="K74" s="64"/>
      <c r="L74" s="150"/>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6.5" customHeight="1">
      <c r="A78" s="40"/>
      <c r="B78" s="41"/>
      <c r="C78" s="42"/>
      <c r="D78" s="42"/>
      <c r="E78" s="182" t="str">
        <f>E7</f>
        <v>Rekonstrukce hasičské zbrojnice a přístavba garáží, Kynšperk nad Ohří</v>
      </c>
      <c r="F78" s="34"/>
      <c r="G78" s="34"/>
      <c r="H78" s="34"/>
      <c r="I78" s="149"/>
      <c r="J78" s="42"/>
      <c r="K78" s="42"/>
      <c r="L78" s="150"/>
      <c r="S78" s="40"/>
      <c r="T78" s="40"/>
      <c r="U78" s="40"/>
      <c r="V78" s="40"/>
      <c r="W78" s="40"/>
      <c r="X78" s="40"/>
      <c r="Y78" s="40"/>
      <c r="Z78" s="40"/>
      <c r="AA78" s="40"/>
      <c r="AB78" s="40"/>
      <c r="AC78" s="40"/>
      <c r="AD78" s="40"/>
      <c r="AE78" s="40"/>
    </row>
    <row r="79" spans="2:12" s="1" customFormat="1" ht="12" customHeight="1">
      <c r="B79" s="23"/>
      <c r="C79" s="34" t="s">
        <v>166</v>
      </c>
      <c r="D79" s="24"/>
      <c r="E79" s="24"/>
      <c r="F79" s="24"/>
      <c r="G79" s="24"/>
      <c r="H79" s="24"/>
      <c r="I79" s="141"/>
      <c r="J79" s="24"/>
      <c r="K79" s="24"/>
      <c r="L79" s="22"/>
    </row>
    <row r="80" spans="1:31" s="2" customFormat="1" ht="16.5" customHeight="1">
      <c r="A80" s="40"/>
      <c r="B80" s="41"/>
      <c r="C80" s="42"/>
      <c r="D80" s="42"/>
      <c r="E80" s="182" t="s">
        <v>2094</v>
      </c>
      <c r="F80" s="42"/>
      <c r="G80" s="42"/>
      <c r="H80" s="42"/>
      <c r="I80" s="149"/>
      <c r="J80" s="42"/>
      <c r="K80" s="42"/>
      <c r="L80" s="150"/>
      <c r="S80" s="40"/>
      <c r="T80" s="40"/>
      <c r="U80" s="40"/>
      <c r="V80" s="40"/>
      <c r="W80" s="40"/>
      <c r="X80" s="40"/>
      <c r="Y80" s="40"/>
      <c r="Z80" s="40"/>
      <c r="AA80" s="40"/>
      <c r="AB80" s="40"/>
      <c r="AC80" s="40"/>
      <c r="AD80" s="40"/>
      <c r="AE80" s="40"/>
    </row>
    <row r="81" spans="1:31" s="2" customFormat="1" ht="12" customHeight="1">
      <c r="A81" s="40"/>
      <c r="B81" s="41"/>
      <c r="C81" s="34" t="s">
        <v>1244</v>
      </c>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16.5" customHeight="1">
      <c r="A82" s="40"/>
      <c r="B82" s="41"/>
      <c r="C82" s="42"/>
      <c r="D82" s="42"/>
      <c r="E82" s="71" t="str">
        <f>E11</f>
        <v>ZTI 3 - Vodoinstalace</v>
      </c>
      <c r="F82" s="42"/>
      <c r="G82" s="42"/>
      <c r="H82" s="42"/>
      <c r="I82" s="149"/>
      <c r="J82" s="42"/>
      <c r="K82" s="42"/>
      <c r="L82" s="15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12" customHeight="1">
      <c r="A84" s="40"/>
      <c r="B84" s="41"/>
      <c r="C84" s="34" t="s">
        <v>22</v>
      </c>
      <c r="D84" s="42"/>
      <c r="E84" s="42"/>
      <c r="F84" s="29" t="str">
        <f>F14</f>
        <v>Kynšperk nad Ohří</v>
      </c>
      <c r="G84" s="42"/>
      <c r="H84" s="42"/>
      <c r="I84" s="152" t="s">
        <v>24</v>
      </c>
      <c r="J84" s="74" t="str">
        <f>IF(J14="","",J14)</f>
        <v>23. 1. 2020</v>
      </c>
      <c r="K84" s="42"/>
      <c r="L84" s="150"/>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49"/>
      <c r="J85" s="42"/>
      <c r="K85" s="42"/>
      <c r="L85" s="150"/>
      <c r="S85" s="40"/>
      <c r="T85" s="40"/>
      <c r="U85" s="40"/>
      <c r="V85" s="40"/>
      <c r="W85" s="40"/>
      <c r="X85" s="40"/>
      <c r="Y85" s="40"/>
      <c r="Z85" s="40"/>
      <c r="AA85" s="40"/>
      <c r="AB85" s="40"/>
      <c r="AC85" s="40"/>
      <c r="AD85" s="40"/>
      <c r="AE85" s="40"/>
    </row>
    <row r="86" spans="1:31" s="2" customFormat="1" ht="15.15" customHeight="1">
      <c r="A86" s="40"/>
      <c r="B86" s="41"/>
      <c r="C86" s="34" t="s">
        <v>26</v>
      </c>
      <c r="D86" s="42"/>
      <c r="E86" s="42"/>
      <c r="F86" s="29" t="str">
        <f>E17</f>
        <v>Město Kynšperk nad Ohří</v>
      </c>
      <c r="G86" s="42"/>
      <c r="H86" s="42"/>
      <c r="I86" s="152" t="s">
        <v>34</v>
      </c>
      <c r="J86" s="38" t="str">
        <f>E23</f>
        <v>BEPRO, Jiří Bednář</v>
      </c>
      <c r="K86" s="42"/>
      <c r="L86" s="150"/>
      <c r="S86" s="40"/>
      <c r="T86" s="40"/>
      <c r="U86" s="40"/>
      <c r="V86" s="40"/>
      <c r="W86" s="40"/>
      <c r="X86" s="40"/>
      <c r="Y86" s="40"/>
      <c r="Z86" s="40"/>
      <c r="AA86" s="40"/>
      <c r="AB86" s="40"/>
      <c r="AC86" s="40"/>
      <c r="AD86" s="40"/>
      <c r="AE86" s="40"/>
    </row>
    <row r="87" spans="1:31" s="2" customFormat="1" ht="15.15" customHeight="1">
      <c r="A87" s="40"/>
      <c r="B87" s="41"/>
      <c r="C87" s="34" t="s">
        <v>32</v>
      </c>
      <c r="D87" s="42"/>
      <c r="E87" s="42"/>
      <c r="F87" s="29" t="str">
        <f>IF(E20="","",E20)</f>
        <v>Vyplň údaj</v>
      </c>
      <c r="G87" s="42"/>
      <c r="H87" s="42"/>
      <c r="I87" s="152" t="s">
        <v>39</v>
      </c>
      <c r="J87" s="38" t="str">
        <f>E26</f>
        <v>BEPRO, Jiří Bednář</v>
      </c>
      <c r="K87" s="42"/>
      <c r="L87" s="150"/>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149"/>
      <c r="J88" s="42"/>
      <c r="K88" s="42"/>
      <c r="L88" s="150"/>
      <c r="S88" s="40"/>
      <c r="T88" s="40"/>
      <c r="U88" s="40"/>
      <c r="V88" s="40"/>
      <c r="W88" s="40"/>
      <c r="X88" s="40"/>
      <c r="Y88" s="40"/>
      <c r="Z88" s="40"/>
      <c r="AA88" s="40"/>
      <c r="AB88" s="40"/>
      <c r="AC88" s="40"/>
      <c r="AD88" s="40"/>
      <c r="AE88" s="40"/>
    </row>
    <row r="89" spans="1:31" s="11" customFormat="1" ht="29.25" customHeight="1">
      <c r="A89" s="201"/>
      <c r="B89" s="202"/>
      <c r="C89" s="203" t="s">
        <v>180</v>
      </c>
      <c r="D89" s="204" t="s">
        <v>61</v>
      </c>
      <c r="E89" s="204" t="s">
        <v>57</v>
      </c>
      <c r="F89" s="204" t="s">
        <v>58</v>
      </c>
      <c r="G89" s="204" t="s">
        <v>181</v>
      </c>
      <c r="H89" s="204" t="s">
        <v>182</v>
      </c>
      <c r="I89" s="205" t="s">
        <v>183</v>
      </c>
      <c r="J89" s="204" t="s">
        <v>170</v>
      </c>
      <c r="K89" s="206" t="s">
        <v>184</v>
      </c>
      <c r="L89" s="207"/>
      <c r="M89" s="94" t="s">
        <v>21</v>
      </c>
      <c r="N89" s="95" t="s">
        <v>46</v>
      </c>
      <c r="O89" s="95" t="s">
        <v>185</v>
      </c>
      <c r="P89" s="95" t="s">
        <v>186</v>
      </c>
      <c r="Q89" s="95" t="s">
        <v>187</v>
      </c>
      <c r="R89" s="95" t="s">
        <v>188</v>
      </c>
      <c r="S89" s="95" t="s">
        <v>189</v>
      </c>
      <c r="T89" s="96" t="s">
        <v>190</v>
      </c>
      <c r="U89" s="201"/>
      <c r="V89" s="201"/>
      <c r="W89" s="201"/>
      <c r="X89" s="201"/>
      <c r="Y89" s="201"/>
      <c r="Z89" s="201"/>
      <c r="AA89" s="201"/>
      <c r="AB89" s="201"/>
      <c r="AC89" s="201"/>
      <c r="AD89" s="201"/>
      <c r="AE89" s="201"/>
    </row>
    <row r="90" spans="1:63" s="2" customFormat="1" ht="22.8" customHeight="1">
      <c r="A90" s="40"/>
      <c r="B90" s="41"/>
      <c r="C90" s="101" t="s">
        <v>191</v>
      </c>
      <c r="D90" s="42"/>
      <c r="E90" s="42"/>
      <c r="F90" s="42"/>
      <c r="G90" s="42"/>
      <c r="H90" s="42"/>
      <c r="I90" s="149"/>
      <c r="J90" s="208">
        <f>BK90</f>
        <v>0</v>
      </c>
      <c r="K90" s="42"/>
      <c r="L90" s="46"/>
      <c r="M90" s="97"/>
      <c r="N90" s="209"/>
      <c r="O90" s="98"/>
      <c r="P90" s="210">
        <f>P91</f>
        <v>0</v>
      </c>
      <c r="Q90" s="98"/>
      <c r="R90" s="210">
        <f>R91</f>
        <v>0.5480619999999999</v>
      </c>
      <c r="S90" s="98"/>
      <c r="T90" s="211">
        <f>T91</f>
        <v>0</v>
      </c>
      <c r="U90" s="40"/>
      <c r="V90" s="40"/>
      <c r="W90" s="40"/>
      <c r="X90" s="40"/>
      <c r="Y90" s="40"/>
      <c r="Z90" s="40"/>
      <c r="AA90" s="40"/>
      <c r="AB90" s="40"/>
      <c r="AC90" s="40"/>
      <c r="AD90" s="40"/>
      <c r="AE90" s="40"/>
      <c r="AT90" s="19" t="s">
        <v>75</v>
      </c>
      <c r="AU90" s="19" t="s">
        <v>171</v>
      </c>
      <c r="BK90" s="212">
        <f>BK91</f>
        <v>0</v>
      </c>
    </row>
    <row r="91" spans="1:63" s="12" customFormat="1" ht="25.9" customHeight="1">
      <c r="A91" s="12"/>
      <c r="B91" s="213"/>
      <c r="C91" s="214"/>
      <c r="D91" s="215" t="s">
        <v>75</v>
      </c>
      <c r="E91" s="216" t="s">
        <v>237</v>
      </c>
      <c r="F91" s="216" t="s">
        <v>238</v>
      </c>
      <c r="G91" s="214"/>
      <c r="H91" s="214"/>
      <c r="I91" s="217"/>
      <c r="J91" s="218">
        <f>BK91</f>
        <v>0</v>
      </c>
      <c r="K91" s="214"/>
      <c r="L91" s="219"/>
      <c r="M91" s="220"/>
      <c r="N91" s="221"/>
      <c r="O91" s="221"/>
      <c r="P91" s="222">
        <f>P92+P200+P262+P272</f>
        <v>0</v>
      </c>
      <c r="Q91" s="221"/>
      <c r="R91" s="222">
        <f>R92+R200+R262+R272</f>
        <v>0.5480619999999999</v>
      </c>
      <c r="S91" s="221"/>
      <c r="T91" s="223">
        <f>T92+T200+T262+T272</f>
        <v>0</v>
      </c>
      <c r="U91" s="12"/>
      <c r="V91" s="12"/>
      <c r="W91" s="12"/>
      <c r="X91" s="12"/>
      <c r="Y91" s="12"/>
      <c r="Z91" s="12"/>
      <c r="AA91" s="12"/>
      <c r="AB91" s="12"/>
      <c r="AC91" s="12"/>
      <c r="AD91" s="12"/>
      <c r="AE91" s="12"/>
      <c r="AR91" s="224" t="s">
        <v>86</v>
      </c>
      <c r="AT91" s="225" t="s">
        <v>75</v>
      </c>
      <c r="AU91" s="225" t="s">
        <v>76</v>
      </c>
      <c r="AY91" s="224" t="s">
        <v>194</v>
      </c>
      <c r="BK91" s="226">
        <f>BK92+BK200+BK262+BK272</f>
        <v>0</v>
      </c>
    </row>
    <row r="92" spans="1:63" s="12" customFormat="1" ht="22.8" customHeight="1">
      <c r="A92" s="12"/>
      <c r="B92" s="213"/>
      <c r="C92" s="214"/>
      <c r="D92" s="215" t="s">
        <v>75</v>
      </c>
      <c r="E92" s="227" t="s">
        <v>2398</v>
      </c>
      <c r="F92" s="227" t="s">
        <v>2399</v>
      </c>
      <c r="G92" s="214"/>
      <c r="H92" s="214"/>
      <c r="I92" s="217"/>
      <c r="J92" s="228">
        <f>BK92</f>
        <v>0</v>
      </c>
      <c r="K92" s="214"/>
      <c r="L92" s="219"/>
      <c r="M92" s="220"/>
      <c r="N92" s="221"/>
      <c r="O92" s="221"/>
      <c r="P92" s="222">
        <f>SUM(P93:P199)</f>
        <v>0</v>
      </c>
      <c r="Q92" s="221"/>
      <c r="R92" s="222">
        <f>SUM(R93:R199)</f>
        <v>0.181492</v>
      </c>
      <c r="S92" s="221"/>
      <c r="T92" s="223">
        <f>SUM(T93:T199)</f>
        <v>0</v>
      </c>
      <c r="U92" s="12"/>
      <c r="V92" s="12"/>
      <c r="W92" s="12"/>
      <c r="X92" s="12"/>
      <c r="Y92" s="12"/>
      <c r="Z92" s="12"/>
      <c r="AA92" s="12"/>
      <c r="AB92" s="12"/>
      <c r="AC92" s="12"/>
      <c r="AD92" s="12"/>
      <c r="AE92" s="12"/>
      <c r="AR92" s="224" t="s">
        <v>86</v>
      </c>
      <c r="AT92" s="225" t="s">
        <v>75</v>
      </c>
      <c r="AU92" s="225" t="s">
        <v>84</v>
      </c>
      <c r="AY92" s="224" t="s">
        <v>194</v>
      </c>
      <c r="BK92" s="226">
        <f>SUM(BK93:BK199)</f>
        <v>0</v>
      </c>
    </row>
    <row r="93" spans="1:65" s="2" customFormat="1" ht="16.5" customHeight="1">
      <c r="A93" s="40"/>
      <c r="B93" s="41"/>
      <c r="C93" s="229" t="s">
        <v>84</v>
      </c>
      <c r="D93" s="229" t="s">
        <v>197</v>
      </c>
      <c r="E93" s="230" t="s">
        <v>2400</v>
      </c>
      <c r="F93" s="231" t="s">
        <v>2401</v>
      </c>
      <c r="G93" s="232" t="s">
        <v>481</v>
      </c>
      <c r="H93" s="233">
        <v>47.4</v>
      </c>
      <c r="I93" s="234"/>
      <c r="J93" s="235">
        <f>ROUND(I93*H93,2)</f>
        <v>0</v>
      </c>
      <c r="K93" s="231" t="s">
        <v>201</v>
      </c>
      <c r="L93" s="46"/>
      <c r="M93" s="236" t="s">
        <v>21</v>
      </c>
      <c r="N93" s="237" t="s">
        <v>47</v>
      </c>
      <c r="O93" s="86"/>
      <c r="P93" s="238">
        <f>O93*H93</f>
        <v>0</v>
      </c>
      <c r="Q93" s="238">
        <v>0.00085</v>
      </c>
      <c r="R93" s="238">
        <f>Q93*H93</f>
        <v>0.04029</v>
      </c>
      <c r="S93" s="238">
        <v>0</v>
      </c>
      <c r="T93" s="239">
        <f>S93*H93</f>
        <v>0</v>
      </c>
      <c r="U93" s="40"/>
      <c r="V93" s="40"/>
      <c r="W93" s="40"/>
      <c r="X93" s="40"/>
      <c r="Y93" s="40"/>
      <c r="Z93" s="40"/>
      <c r="AA93" s="40"/>
      <c r="AB93" s="40"/>
      <c r="AC93" s="40"/>
      <c r="AD93" s="40"/>
      <c r="AE93" s="40"/>
      <c r="AR93" s="240" t="s">
        <v>245</v>
      </c>
      <c r="AT93" s="240" t="s">
        <v>197</v>
      </c>
      <c r="AU93" s="240" t="s">
        <v>86</v>
      </c>
      <c r="AY93" s="19" t="s">
        <v>194</v>
      </c>
      <c r="BE93" s="241">
        <f>IF(N93="základní",J93,0)</f>
        <v>0</v>
      </c>
      <c r="BF93" s="241">
        <f>IF(N93="snížená",J93,0)</f>
        <v>0</v>
      </c>
      <c r="BG93" s="241">
        <f>IF(N93="zákl. přenesená",J93,0)</f>
        <v>0</v>
      </c>
      <c r="BH93" s="241">
        <f>IF(N93="sníž. přenesená",J93,0)</f>
        <v>0</v>
      </c>
      <c r="BI93" s="241">
        <f>IF(N93="nulová",J93,0)</f>
        <v>0</v>
      </c>
      <c r="BJ93" s="19" t="s">
        <v>84</v>
      </c>
      <c r="BK93" s="241">
        <f>ROUND(I93*H93,2)</f>
        <v>0</v>
      </c>
      <c r="BL93" s="19" t="s">
        <v>245</v>
      </c>
      <c r="BM93" s="240" t="s">
        <v>2402</v>
      </c>
    </row>
    <row r="94" spans="1:47" s="2" customFormat="1" ht="12">
      <c r="A94" s="40"/>
      <c r="B94" s="41"/>
      <c r="C94" s="42"/>
      <c r="D94" s="242" t="s">
        <v>204</v>
      </c>
      <c r="E94" s="42"/>
      <c r="F94" s="243" t="s">
        <v>2403</v>
      </c>
      <c r="G94" s="42"/>
      <c r="H94" s="42"/>
      <c r="I94" s="149"/>
      <c r="J94" s="42"/>
      <c r="K94" s="42"/>
      <c r="L94" s="46"/>
      <c r="M94" s="244"/>
      <c r="N94" s="245"/>
      <c r="O94" s="86"/>
      <c r="P94" s="86"/>
      <c r="Q94" s="86"/>
      <c r="R94" s="86"/>
      <c r="S94" s="86"/>
      <c r="T94" s="87"/>
      <c r="U94" s="40"/>
      <c r="V94" s="40"/>
      <c r="W94" s="40"/>
      <c r="X94" s="40"/>
      <c r="Y94" s="40"/>
      <c r="Z94" s="40"/>
      <c r="AA94" s="40"/>
      <c r="AB94" s="40"/>
      <c r="AC94" s="40"/>
      <c r="AD94" s="40"/>
      <c r="AE94" s="40"/>
      <c r="AT94" s="19" t="s">
        <v>204</v>
      </c>
      <c r="AU94" s="19" t="s">
        <v>86</v>
      </c>
    </row>
    <row r="95" spans="1:47" s="2" customFormat="1" ht="12">
      <c r="A95" s="40"/>
      <c r="B95" s="41"/>
      <c r="C95" s="42"/>
      <c r="D95" s="242" t="s">
        <v>206</v>
      </c>
      <c r="E95" s="42"/>
      <c r="F95" s="246" t="s">
        <v>2404</v>
      </c>
      <c r="G95" s="42"/>
      <c r="H95" s="42"/>
      <c r="I95" s="149"/>
      <c r="J95" s="42"/>
      <c r="K95" s="42"/>
      <c r="L95" s="46"/>
      <c r="M95" s="244"/>
      <c r="N95" s="245"/>
      <c r="O95" s="86"/>
      <c r="P95" s="86"/>
      <c r="Q95" s="86"/>
      <c r="R95" s="86"/>
      <c r="S95" s="86"/>
      <c r="T95" s="87"/>
      <c r="U95" s="40"/>
      <c r="V95" s="40"/>
      <c r="W95" s="40"/>
      <c r="X95" s="40"/>
      <c r="Y95" s="40"/>
      <c r="Z95" s="40"/>
      <c r="AA95" s="40"/>
      <c r="AB95" s="40"/>
      <c r="AC95" s="40"/>
      <c r="AD95" s="40"/>
      <c r="AE95" s="40"/>
      <c r="AT95" s="19" t="s">
        <v>206</v>
      </c>
      <c r="AU95" s="19" t="s">
        <v>86</v>
      </c>
    </row>
    <row r="96" spans="1:51" s="13" customFormat="1" ht="12">
      <c r="A96" s="13"/>
      <c r="B96" s="247"/>
      <c r="C96" s="248"/>
      <c r="D96" s="242" t="s">
        <v>208</v>
      </c>
      <c r="E96" s="249" t="s">
        <v>21</v>
      </c>
      <c r="F96" s="250" t="s">
        <v>2405</v>
      </c>
      <c r="G96" s="248"/>
      <c r="H96" s="251">
        <v>15.35</v>
      </c>
      <c r="I96" s="252"/>
      <c r="J96" s="248"/>
      <c r="K96" s="248"/>
      <c r="L96" s="253"/>
      <c r="M96" s="254"/>
      <c r="N96" s="255"/>
      <c r="O96" s="255"/>
      <c r="P96" s="255"/>
      <c r="Q96" s="255"/>
      <c r="R96" s="255"/>
      <c r="S96" s="255"/>
      <c r="T96" s="256"/>
      <c r="U96" s="13"/>
      <c r="V96" s="13"/>
      <c r="W96" s="13"/>
      <c r="X96" s="13"/>
      <c r="Y96" s="13"/>
      <c r="Z96" s="13"/>
      <c r="AA96" s="13"/>
      <c r="AB96" s="13"/>
      <c r="AC96" s="13"/>
      <c r="AD96" s="13"/>
      <c r="AE96" s="13"/>
      <c r="AT96" s="257" t="s">
        <v>208</v>
      </c>
      <c r="AU96" s="257" t="s">
        <v>86</v>
      </c>
      <c r="AV96" s="13" t="s">
        <v>86</v>
      </c>
      <c r="AW96" s="13" t="s">
        <v>38</v>
      </c>
      <c r="AX96" s="13" t="s">
        <v>76</v>
      </c>
      <c r="AY96" s="257" t="s">
        <v>194</v>
      </c>
    </row>
    <row r="97" spans="1:51" s="13" customFormat="1" ht="12">
      <c r="A97" s="13"/>
      <c r="B97" s="247"/>
      <c r="C97" s="248"/>
      <c r="D97" s="242" t="s">
        <v>208</v>
      </c>
      <c r="E97" s="249" t="s">
        <v>21</v>
      </c>
      <c r="F97" s="250" t="s">
        <v>2406</v>
      </c>
      <c r="G97" s="248"/>
      <c r="H97" s="251">
        <v>5.7</v>
      </c>
      <c r="I97" s="252"/>
      <c r="J97" s="248"/>
      <c r="K97" s="248"/>
      <c r="L97" s="253"/>
      <c r="M97" s="254"/>
      <c r="N97" s="255"/>
      <c r="O97" s="255"/>
      <c r="P97" s="255"/>
      <c r="Q97" s="255"/>
      <c r="R97" s="255"/>
      <c r="S97" s="255"/>
      <c r="T97" s="256"/>
      <c r="U97" s="13"/>
      <c r="V97" s="13"/>
      <c r="W97" s="13"/>
      <c r="X97" s="13"/>
      <c r="Y97" s="13"/>
      <c r="Z97" s="13"/>
      <c r="AA97" s="13"/>
      <c r="AB97" s="13"/>
      <c r="AC97" s="13"/>
      <c r="AD97" s="13"/>
      <c r="AE97" s="13"/>
      <c r="AT97" s="257" t="s">
        <v>208</v>
      </c>
      <c r="AU97" s="257" t="s">
        <v>86</v>
      </c>
      <c r="AV97" s="13" t="s">
        <v>86</v>
      </c>
      <c r="AW97" s="13" t="s">
        <v>38</v>
      </c>
      <c r="AX97" s="13" t="s">
        <v>76</v>
      </c>
      <c r="AY97" s="257" t="s">
        <v>194</v>
      </c>
    </row>
    <row r="98" spans="1:51" s="13" customFormat="1" ht="12">
      <c r="A98" s="13"/>
      <c r="B98" s="247"/>
      <c r="C98" s="248"/>
      <c r="D98" s="242" t="s">
        <v>208</v>
      </c>
      <c r="E98" s="249" t="s">
        <v>21</v>
      </c>
      <c r="F98" s="250" t="s">
        <v>2407</v>
      </c>
      <c r="G98" s="248"/>
      <c r="H98" s="251">
        <v>5.7</v>
      </c>
      <c r="I98" s="252"/>
      <c r="J98" s="248"/>
      <c r="K98" s="248"/>
      <c r="L98" s="253"/>
      <c r="M98" s="254"/>
      <c r="N98" s="255"/>
      <c r="O98" s="255"/>
      <c r="P98" s="255"/>
      <c r="Q98" s="255"/>
      <c r="R98" s="255"/>
      <c r="S98" s="255"/>
      <c r="T98" s="256"/>
      <c r="U98" s="13"/>
      <c r="V98" s="13"/>
      <c r="W98" s="13"/>
      <c r="X98" s="13"/>
      <c r="Y98" s="13"/>
      <c r="Z98" s="13"/>
      <c r="AA98" s="13"/>
      <c r="AB98" s="13"/>
      <c r="AC98" s="13"/>
      <c r="AD98" s="13"/>
      <c r="AE98" s="13"/>
      <c r="AT98" s="257" t="s">
        <v>208</v>
      </c>
      <c r="AU98" s="257" t="s">
        <v>86</v>
      </c>
      <c r="AV98" s="13" t="s">
        <v>86</v>
      </c>
      <c r="AW98" s="13" t="s">
        <v>38</v>
      </c>
      <c r="AX98" s="13" t="s">
        <v>76</v>
      </c>
      <c r="AY98" s="257" t="s">
        <v>194</v>
      </c>
    </row>
    <row r="99" spans="1:51" s="13" customFormat="1" ht="12">
      <c r="A99" s="13"/>
      <c r="B99" s="247"/>
      <c r="C99" s="248"/>
      <c r="D99" s="242" t="s">
        <v>208</v>
      </c>
      <c r="E99" s="249" t="s">
        <v>21</v>
      </c>
      <c r="F99" s="250" t="s">
        <v>2408</v>
      </c>
      <c r="G99" s="248"/>
      <c r="H99" s="251">
        <v>11.4</v>
      </c>
      <c r="I99" s="252"/>
      <c r="J99" s="248"/>
      <c r="K99" s="248"/>
      <c r="L99" s="253"/>
      <c r="M99" s="254"/>
      <c r="N99" s="255"/>
      <c r="O99" s="255"/>
      <c r="P99" s="255"/>
      <c r="Q99" s="255"/>
      <c r="R99" s="255"/>
      <c r="S99" s="255"/>
      <c r="T99" s="256"/>
      <c r="U99" s="13"/>
      <c r="V99" s="13"/>
      <c r="W99" s="13"/>
      <c r="X99" s="13"/>
      <c r="Y99" s="13"/>
      <c r="Z99" s="13"/>
      <c r="AA99" s="13"/>
      <c r="AB99" s="13"/>
      <c r="AC99" s="13"/>
      <c r="AD99" s="13"/>
      <c r="AE99" s="13"/>
      <c r="AT99" s="257" t="s">
        <v>208</v>
      </c>
      <c r="AU99" s="257" t="s">
        <v>86</v>
      </c>
      <c r="AV99" s="13" t="s">
        <v>86</v>
      </c>
      <c r="AW99" s="13" t="s">
        <v>38</v>
      </c>
      <c r="AX99" s="13" t="s">
        <v>76</v>
      </c>
      <c r="AY99" s="257" t="s">
        <v>194</v>
      </c>
    </row>
    <row r="100" spans="1:51" s="13" customFormat="1" ht="12">
      <c r="A100" s="13"/>
      <c r="B100" s="247"/>
      <c r="C100" s="248"/>
      <c r="D100" s="242" t="s">
        <v>208</v>
      </c>
      <c r="E100" s="249" t="s">
        <v>21</v>
      </c>
      <c r="F100" s="250" t="s">
        <v>2409</v>
      </c>
      <c r="G100" s="248"/>
      <c r="H100" s="251">
        <v>9.25</v>
      </c>
      <c r="I100" s="252"/>
      <c r="J100" s="248"/>
      <c r="K100" s="248"/>
      <c r="L100" s="253"/>
      <c r="M100" s="254"/>
      <c r="N100" s="255"/>
      <c r="O100" s="255"/>
      <c r="P100" s="255"/>
      <c r="Q100" s="255"/>
      <c r="R100" s="255"/>
      <c r="S100" s="255"/>
      <c r="T100" s="256"/>
      <c r="U100" s="13"/>
      <c r="V100" s="13"/>
      <c r="W100" s="13"/>
      <c r="X100" s="13"/>
      <c r="Y100" s="13"/>
      <c r="Z100" s="13"/>
      <c r="AA100" s="13"/>
      <c r="AB100" s="13"/>
      <c r="AC100" s="13"/>
      <c r="AD100" s="13"/>
      <c r="AE100" s="13"/>
      <c r="AT100" s="257" t="s">
        <v>208</v>
      </c>
      <c r="AU100" s="257" t="s">
        <v>86</v>
      </c>
      <c r="AV100" s="13" t="s">
        <v>86</v>
      </c>
      <c r="AW100" s="13" t="s">
        <v>38</v>
      </c>
      <c r="AX100" s="13" t="s">
        <v>76</v>
      </c>
      <c r="AY100" s="257" t="s">
        <v>194</v>
      </c>
    </row>
    <row r="101" spans="1:51" s="14" customFormat="1" ht="12">
      <c r="A101" s="14"/>
      <c r="B101" s="258"/>
      <c r="C101" s="259"/>
      <c r="D101" s="242" t="s">
        <v>208</v>
      </c>
      <c r="E101" s="260" t="s">
        <v>21</v>
      </c>
      <c r="F101" s="261" t="s">
        <v>210</v>
      </c>
      <c r="G101" s="259"/>
      <c r="H101" s="262">
        <v>47.4</v>
      </c>
      <c r="I101" s="263"/>
      <c r="J101" s="259"/>
      <c r="K101" s="259"/>
      <c r="L101" s="264"/>
      <c r="M101" s="265"/>
      <c r="N101" s="266"/>
      <c r="O101" s="266"/>
      <c r="P101" s="266"/>
      <c r="Q101" s="266"/>
      <c r="R101" s="266"/>
      <c r="S101" s="266"/>
      <c r="T101" s="267"/>
      <c r="U101" s="14"/>
      <c r="V101" s="14"/>
      <c r="W101" s="14"/>
      <c r="X101" s="14"/>
      <c r="Y101" s="14"/>
      <c r="Z101" s="14"/>
      <c r="AA101" s="14"/>
      <c r="AB101" s="14"/>
      <c r="AC101" s="14"/>
      <c r="AD101" s="14"/>
      <c r="AE101" s="14"/>
      <c r="AT101" s="268" t="s">
        <v>208</v>
      </c>
      <c r="AU101" s="268" t="s">
        <v>86</v>
      </c>
      <c r="AV101" s="14" t="s">
        <v>202</v>
      </c>
      <c r="AW101" s="14" t="s">
        <v>38</v>
      </c>
      <c r="AX101" s="14" t="s">
        <v>84</v>
      </c>
      <c r="AY101" s="268" t="s">
        <v>194</v>
      </c>
    </row>
    <row r="102" spans="1:65" s="2" customFormat="1" ht="16.5" customHeight="1">
      <c r="A102" s="40"/>
      <c r="B102" s="41"/>
      <c r="C102" s="229" t="s">
        <v>86</v>
      </c>
      <c r="D102" s="229" t="s">
        <v>197</v>
      </c>
      <c r="E102" s="230" t="s">
        <v>2410</v>
      </c>
      <c r="F102" s="231" t="s">
        <v>2411</v>
      </c>
      <c r="G102" s="232" t="s">
        <v>268</v>
      </c>
      <c r="H102" s="233">
        <v>1</v>
      </c>
      <c r="I102" s="234"/>
      <c r="J102" s="235">
        <f>ROUND(I102*H102,2)</f>
        <v>0</v>
      </c>
      <c r="K102" s="231" t="s">
        <v>201</v>
      </c>
      <c r="L102" s="46"/>
      <c r="M102" s="236" t="s">
        <v>21</v>
      </c>
      <c r="N102" s="237" t="s">
        <v>47</v>
      </c>
      <c r="O102" s="86"/>
      <c r="P102" s="238">
        <f>O102*H102</f>
        <v>0</v>
      </c>
      <c r="Q102" s="238">
        <v>0.00076</v>
      </c>
      <c r="R102" s="238">
        <f>Q102*H102</f>
        <v>0.00076</v>
      </c>
      <c r="S102" s="238">
        <v>0</v>
      </c>
      <c r="T102" s="239">
        <f>S102*H102</f>
        <v>0</v>
      </c>
      <c r="U102" s="40"/>
      <c r="V102" s="40"/>
      <c r="W102" s="40"/>
      <c r="X102" s="40"/>
      <c r="Y102" s="40"/>
      <c r="Z102" s="40"/>
      <c r="AA102" s="40"/>
      <c r="AB102" s="40"/>
      <c r="AC102" s="40"/>
      <c r="AD102" s="40"/>
      <c r="AE102" s="40"/>
      <c r="AR102" s="240" t="s">
        <v>245</v>
      </c>
      <c r="AT102" s="240" t="s">
        <v>197</v>
      </c>
      <c r="AU102" s="240" t="s">
        <v>86</v>
      </c>
      <c r="AY102" s="19" t="s">
        <v>194</v>
      </c>
      <c r="BE102" s="241">
        <f>IF(N102="základní",J102,0)</f>
        <v>0</v>
      </c>
      <c r="BF102" s="241">
        <f>IF(N102="snížená",J102,0)</f>
        <v>0</v>
      </c>
      <c r="BG102" s="241">
        <f>IF(N102="zákl. přenesená",J102,0)</f>
        <v>0</v>
      </c>
      <c r="BH102" s="241">
        <f>IF(N102="sníž. přenesená",J102,0)</f>
        <v>0</v>
      </c>
      <c r="BI102" s="241">
        <f>IF(N102="nulová",J102,0)</f>
        <v>0</v>
      </c>
      <c r="BJ102" s="19" t="s">
        <v>84</v>
      </c>
      <c r="BK102" s="241">
        <f>ROUND(I102*H102,2)</f>
        <v>0</v>
      </c>
      <c r="BL102" s="19" t="s">
        <v>245</v>
      </c>
      <c r="BM102" s="240" t="s">
        <v>2412</v>
      </c>
    </row>
    <row r="103" spans="1:47" s="2" customFormat="1" ht="12">
      <c r="A103" s="40"/>
      <c r="B103" s="41"/>
      <c r="C103" s="42"/>
      <c r="D103" s="242" t="s">
        <v>204</v>
      </c>
      <c r="E103" s="42"/>
      <c r="F103" s="243" t="s">
        <v>2413</v>
      </c>
      <c r="G103" s="42"/>
      <c r="H103" s="42"/>
      <c r="I103" s="149"/>
      <c r="J103" s="42"/>
      <c r="K103" s="42"/>
      <c r="L103" s="46"/>
      <c r="M103" s="244"/>
      <c r="N103" s="245"/>
      <c r="O103" s="86"/>
      <c r="P103" s="86"/>
      <c r="Q103" s="86"/>
      <c r="R103" s="86"/>
      <c r="S103" s="86"/>
      <c r="T103" s="87"/>
      <c r="U103" s="40"/>
      <c r="V103" s="40"/>
      <c r="W103" s="40"/>
      <c r="X103" s="40"/>
      <c r="Y103" s="40"/>
      <c r="Z103" s="40"/>
      <c r="AA103" s="40"/>
      <c r="AB103" s="40"/>
      <c r="AC103" s="40"/>
      <c r="AD103" s="40"/>
      <c r="AE103" s="40"/>
      <c r="AT103" s="19" t="s">
        <v>204</v>
      </c>
      <c r="AU103" s="19" t="s">
        <v>86</v>
      </c>
    </row>
    <row r="104" spans="1:51" s="13" customFormat="1" ht="12">
      <c r="A104" s="13"/>
      <c r="B104" s="247"/>
      <c r="C104" s="248"/>
      <c r="D104" s="242" t="s">
        <v>208</v>
      </c>
      <c r="E104" s="249" t="s">
        <v>21</v>
      </c>
      <c r="F104" s="250" t="s">
        <v>2414</v>
      </c>
      <c r="G104" s="248"/>
      <c r="H104" s="251">
        <v>1</v>
      </c>
      <c r="I104" s="252"/>
      <c r="J104" s="248"/>
      <c r="K104" s="248"/>
      <c r="L104" s="253"/>
      <c r="M104" s="254"/>
      <c r="N104" s="255"/>
      <c r="O104" s="255"/>
      <c r="P104" s="255"/>
      <c r="Q104" s="255"/>
      <c r="R104" s="255"/>
      <c r="S104" s="255"/>
      <c r="T104" s="256"/>
      <c r="U104" s="13"/>
      <c r="V104" s="13"/>
      <c r="W104" s="13"/>
      <c r="X104" s="13"/>
      <c r="Y104" s="13"/>
      <c r="Z104" s="13"/>
      <c r="AA104" s="13"/>
      <c r="AB104" s="13"/>
      <c r="AC104" s="13"/>
      <c r="AD104" s="13"/>
      <c r="AE104" s="13"/>
      <c r="AT104" s="257" t="s">
        <v>208</v>
      </c>
      <c r="AU104" s="257" t="s">
        <v>86</v>
      </c>
      <c r="AV104" s="13" t="s">
        <v>86</v>
      </c>
      <c r="AW104" s="13" t="s">
        <v>38</v>
      </c>
      <c r="AX104" s="13" t="s">
        <v>76</v>
      </c>
      <c r="AY104" s="257" t="s">
        <v>194</v>
      </c>
    </row>
    <row r="105" spans="1:51" s="14" customFormat="1" ht="12">
      <c r="A105" s="14"/>
      <c r="B105" s="258"/>
      <c r="C105" s="259"/>
      <c r="D105" s="242" t="s">
        <v>208</v>
      </c>
      <c r="E105" s="260" t="s">
        <v>21</v>
      </c>
      <c r="F105" s="261" t="s">
        <v>210</v>
      </c>
      <c r="G105" s="259"/>
      <c r="H105" s="262">
        <v>1</v>
      </c>
      <c r="I105" s="263"/>
      <c r="J105" s="259"/>
      <c r="K105" s="259"/>
      <c r="L105" s="264"/>
      <c r="M105" s="265"/>
      <c r="N105" s="266"/>
      <c r="O105" s="266"/>
      <c r="P105" s="266"/>
      <c r="Q105" s="266"/>
      <c r="R105" s="266"/>
      <c r="S105" s="266"/>
      <c r="T105" s="267"/>
      <c r="U105" s="14"/>
      <c r="V105" s="14"/>
      <c r="W105" s="14"/>
      <c r="X105" s="14"/>
      <c r="Y105" s="14"/>
      <c r="Z105" s="14"/>
      <c r="AA105" s="14"/>
      <c r="AB105" s="14"/>
      <c r="AC105" s="14"/>
      <c r="AD105" s="14"/>
      <c r="AE105" s="14"/>
      <c r="AT105" s="268" t="s">
        <v>208</v>
      </c>
      <c r="AU105" s="268" t="s">
        <v>86</v>
      </c>
      <c r="AV105" s="14" t="s">
        <v>202</v>
      </c>
      <c r="AW105" s="14" t="s">
        <v>38</v>
      </c>
      <c r="AX105" s="14" t="s">
        <v>84</v>
      </c>
      <c r="AY105" s="268" t="s">
        <v>194</v>
      </c>
    </row>
    <row r="106" spans="1:65" s="2" customFormat="1" ht="16.5" customHeight="1">
      <c r="A106" s="40"/>
      <c r="B106" s="41"/>
      <c r="C106" s="229" t="s">
        <v>97</v>
      </c>
      <c r="D106" s="229" t="s">
        <v>197</v>
      </c>
      <c r="E106" s="230" t="s">
        <v>2415</v>
      </c>
      <c r="F106" s="231" t="s">
        <v>2416</v>
      </c>
      <c r="G106" s="232" t="s">
        <v>481</v>
      </c>
      <c r="H106" s="233">
        <v>17.1</v>
      </c>
      <c r="I106" s="234"/>
      <c r="J106" s="235">
        <f>ROUND(I106*H106,2)</f>
        <v>0</v>
      </c>
      <c r="K106" s="231" t="s">
        <v>201</v>
      </c>
      <c r="L106" s="46"/>
      <c r="M106" s="236" t="s">
        <v>21</v>
      </c>
      <c r="N106" s="237" t="s">
        <v>47</v>
      </c>
      <c r="O106" s="86"/>
      <c r="P106" s="238">
        <f>O106*H106</f>
        <v>0</v>
      </c>
      <c r="Q106" s="238">
        <v>4E-05</v>
      </c>
      <c r="R106" s="238">
        <f>Q106*H106</f>
        <v>0.0006840000000000001</v>
      </c>
      <c r="S106" s="238">
        <v>0</v>
      </c>
      <c r="T106" s="239">
        <f>S106*H106</f>
        <v>0</v>
      </c>
      <c r="U106" s="40"/>
      <c r="V106" s="40"/>
      <c r="W106" s="40"/>
      <c r="X106" s="40"/>
      <c r="Y106" s="40"/>
      <c r="Z106" s="40"/>
      <c r="AA106" s="40"/>
      <c r="AB106" s="40"/>
      <c r="AC106" s="40"/>
      <c r="AD106" s="40"/>
      <c r="AE106" s="40"/>
      <c r="AR106" s="240" t="s">
        <v>245</v>
      </c>
      <c r="AT106" s="240" t="s">
        <v>197</v>
      </c>
      <c r="AU106" s="240" t="s">
        <v>86</v>
      </c>
      <c r="AY106" s="19" t="s">
        <v>194</v>
      </c>
      <c r="BE106" s="241">
        <f>IF(N106="základní",J106,0)</f>
        <v>0</v>
      </c>
      <c r="BF106" s="241">
        <f>IF(N106="snížená",J106,0)</f>
        <v>0</v>
      </c>
      <c r="BG106" s="241">
        <f>IF(N106="zákl. přenesená",J106,0)</f>
        <v>0</v>
      </c>
      <c r="BH106" s="241">
        <f>IF(N106="sníž. přenesená",J106,0)</f>
        <v>0</v>
      </c>
      <c r="BI106" s="241">
        <f>IF(N106="nulová",J106,0)</f>
        <v>0</v>
      </c>
      <c r="BJ106" s="19" t="s">
        <v>84</v>
      </c>
      <c r="BK106" s="241">
        <f>ROUND(I106*H106,2)</f>
        <v>0</v>
      </c>
      <c r="BL106" s="19" t="s">
        <v>245</v>
      </c>
      <c r="BM106" s="240" t="s">
        <v>2417</v>
      </c>
    </row>
    <row r="107" spans="1:47" s="2" customFormat="1" ht="12">
      <c r="A107" s="40"/>
      <c r="B107" s="41"/>
      <c r="C107" s="42"/>
      <c r="D107" s="242" t="s">
        <v>204</v>
      </c>
      <c r="E107" s="42"/>
      <c r="F107" s="243" t="s">
        <v>2418</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204</v>
      </c>
      <c r="AU107" s="19" t="s">
        <v>86</v>
      </c>
    </row>
    <row r="108" spans="1:47" s="2" customFormat="1" ht="12">
      <c r="A108" s="40"/>
      <c r="B108" s="41"/>
      <c r="C108" s="42"/>
      <c r="D108" s="242" t="s">
        <v>206</v>
      </c>
      <c r="E108" s="42"/>
      <c r="F108" s="246" t="s">
        <v>2419</v>
      </c>
      <c r="G108" s="42"/>
      <c r="H108" s="42"/>
      <c r="I108" s="149"/>
      <c r="J108" s="42"/>
      <c r="K108" s="42"/>
      <c r="L108" s="46"/>
      <c r="M108" s="244"/>
      <c r="N108" s="245"/>
      <c r="O108" s="86"/>
      <c r="P108" s="86"/>
      <c r="Q108" s="86"/>
      <c r="R108" s="86"/>
      <c r="S108" s="86"/>
      <c r="T108" s="87"/>
      <c r="U108" s="40"/>
      <c r="V108" s="40"/>
      <c r="W108" s="40"/>
      <c r="X108" s="40"/>
      <c r="Y108" s="40"/>
      <c r="Z108" s="40"/>
      <c r="AA108" s="40"/>
      <c r="AB108" s="40"/>
      <c r="AC108" s="40"/>
      <c r="AD108" s="40"/>
      <c r="AE108" s="40"/>
      <c r="AT108" s="19" t="s">
        <v>206</v>
      </c>
      <c r="AU108" s="19" t="s">
        <v>86</v>
      </c>
    </row>
    <row r="109" spans="1:51" s="13" customFormat="1" ht="12">
      <c r="A109" s="13"/>
      <c r="B109" s="247"/>
      <c r="C109" s="248"/>
      <c r="D109" s="242" t="s">
        <v>208</v>
      </c>
      <c r="E109" s="249" t="s">
        <v>21</v>
      </c>
      <c r="F109" s="250" t="s">
        <v>2406</v>
      </c>
      <c r="G109" s="248"/>
      <c r="H109" s="251">
        <v>5.7</v>
      </c>
      <c r="I109" s="252"/>
      <c r="J109" s="248"/>
      <c r="K109" s="248"/>
      <c r="L109" s="253"/>
      <c r="M109" s="254"/>
      <c r="N109" s="255"/>
      <c r="O109" s="255"/>
      <c r="P109" s="255"/>
      <c r="Q109" s="255"/>
      <c r="R109" s="255"/>
      <c r="S109" s="255"/>
      <c r="T109" s="256"/>
      <c r="U109" s="13"/>
      <c r="V109" s="13"/>
      <c r="W109" s="13"/>
      <c r="X109" s="13"/>
      <c r="Y109" s="13"/>
      <c r="Z109" s="13"/>
      <c r="AA109" s="13"/>
      <c r="AB109" s="13"/>
      <c r="AC109" s="13"/>
      <c r="AD109" s="13"/>
      <c r="AE109" s="13"/>
      <c r="AT109" s="257" t="s">
        <v>208</v>
      </c>
      <c r="AU109" s="257" t="s">
        <v>86</v>
      </c>
      <c r="AV109" s="13" t="s">
        <v>86</v>
      </c>
      <c r="AW109" s="13" t="s">
        <v>38</v>
      </c>
      <c r="AX109" s="13" t="s">
        <v>76</v>
      </c>
      <c r="AY109" s="257" t="s">
        <v>194</v>
      </c>
    </row>
    <row r="110" spans="1:51" s="13" customFormat="1" ht="12">
      <c r="A110" s="13"/>
      <c r="B110" s="247"/>
      <c r="C110" s="248"/>
      <c r="D110" s="242" t="s">
        <v>208</v>
      </c>
      <c r="E110" s="249" t="s">
        <v>21</v>
      </c>
      <c r="F110" s="250" t="s">
        <v>2408</v>
      </c>
      <c r="G110" s="248"/>
      <c r="H110" s="251">
        <v>11.4</v>
      </c>
      <c r="I110" s="252"/>
      <c r="J110" s="248"/>
      <c r="K110" s="248"/>
      <c r="L110" s="253"/>
      <c r="M110" s="254"/>
      <c r="N110" s="255"/>
      <c r="O110" s="255"/>
      <c r="P110" s="255"/>
      <c r="Q110" s="255"/>
      <c r="R110" s="255"/>
      <c r="S110" s="255"/>
      <c r="T110" s="256"/>
      <c r="U110" s="13"/>
      <c r="V110" s="13"/>
      <c r="W110" s="13"/>
      <c r="X110" s="13"/>
      <c r="Y110" s="13"/>
      <c r="Z110" s="13"/>
      <c r="AA110" s="13"/>
      <c r="AB110" s="13"/>
      <c r="AC110" s="13"/>
      <c r="AD110" s="13"/>
      <c r="AE110" s="13"/>
      <c r="AT110" s="257" t="s">
        <v>208</v>
      </c>
      <c r="AU110" s="257" t="s">
        <v>86</v>
      </c>
      <c r="AV110" s="13" t="s">
        <v>86</v>
      </c>
      <c r="AW110" s="13" t="s">
        <v>38</v>
      </c>
      <c r="AX110" s="13" t="s">
        <v>76</v>
      </c>
      <c r="AY110" s="257" t="s">
        <v>194</v>
      </c>
    </row>
    <row r="111" spans="1:51" s="14" customFormat="1" ht="12">
      <c r="A111" s="14"/>
      <c r="B111" s="258"/>
      <c r="C111" s="259"/>
      <c r="D111" s="242" t="s">
        <v>208</v>
      </c>
      <c r="E111" s="260" t="s">
        <v>21</v>
      </c>
      <c r="F111" s="261" t="s">
        <v>210</v>
      </c>
      <c r="G111" s="259"/>
      <c r="H111" s="262">
        <v>17.1</v>
      </c>
      <c r="I111" s="263"/>
      <c r="J111" s="259"/>
      <c r="K111" s="259"/>
      <c r="L111" s="264"/>
      <c r="M111" s="265"/>
      <c r="N111" s="266"/>
      <c r="O111" s="266"/>
      <c r="P111" s="266"/>
      <c r="Q111" s="266"/>
      <c r="R111" s="266"/>
      <c r="S111" s="266"/>
      <c r="T111" s="267"/>
      <c r="U111" s="14"/>
      <c r="V111" s="14"/>
      <c r="W111" s="14"/>
      <c r="X111" s="14"/>
      <c r="Y111" s="14"/>
      <c r="Z111" s="14"/>
      <c r="AA111" s="14"/>
      <c r="AB111" s="14"/>
      <c r="AC111" s="14"/>
      <c r="AD111" s="14"/>
      <c r="AE111" s="14"/>
      <c r="AT111" s="268" t="s">
        <v>208</v>
      </c>
      <c r="AU111" s="268" t="s">
        <v>86</v>
      </c>
      <c r="AV111" s="14" t="s">
        <v>202</v>
      </c>
      <c r="AW111" s="14" t="s">
        <v>38</v>
      </c>
      <c r="AX111" s="14" t="s">
        <v>84</v>
      </c>
      <c r="AY111" s="268" t="s">
        <v>194</v>
      </c>
    </row>
    <row r="112" spans="1:65" s="2" customFormat="1" ht="16.5" customHeight="1">
      <c r="A112" s="40"/>
      <c r="B112" s="41"/>
      <c r="C112" s="229" t="s">
        <v>202</v>
      </c>
      <c r="D112" s="229" t="s">
        <v>197</v>
      </c>
      <c r="E112" s="230" t="s">
        <v>2420</v>
      </c>
      <c r="F112" s="231" t="s">
        <v>2421</v>
      </c>
      <c r="G112" s="232" t="s">
        <v>481</v>
      </c>
      <c r="H112" s="233">
        <v>30.3</v>
      </c>
      <c r="I112" s="234"/>
      <c r="J112" s="235">
        <f>ROUND(I112*H112,2)</f>
        <v>0</v>
      </c>
      <c r="K112" s="231" t="s">
        <v>201</v>
      </c>
      <c r="L112" s="46"/>
      <c r="M112" s="236" t="s">
        <v>21</v>
      </c>
      <c r="N112" s="237" t="s">
        <v>47</v>
      </c>
      <c r="O112" s="86"/>
      <c r="P112" s="238">
        <f>O112*H112</f>
        <v>0</v>
      </c>
      <c r="Q112" s="238">
        <v>0.00012</v>
      </c>
      <c r="R112" s="238">
        <f>Q112*H112</f>
        <v>0.0036360000000000003</v>
      </c>
      <c r="S112" s="238">
        <v>0</v>
      </c>
      <c r="T112" s="239">
        <f>S112*H112</f>
        <v>0</v>
      </c>
      <c r="U112" s="40"/>
      <c r="V112" s="40"/>
      <c r="W112" s="40"/>
      <c r="X112" s="40"/>
      <c r="Y112" s="40"/>
      <c r="Z112" s="40"/>
      <c r="AA112" s="40"/>
      <c r="AB112" s="40"/>
      <c r="AC112" s="40"/>
      <c r="AD112" s="40"/>
      <c r="AE112" s="40"/>
      <c r="AR112" s="240" t="s">
        <v>245</v>
      </c>
      <c r="AT112" s="240" t="s">
        <v>197</v>
      </c>
      <c r="AU112" s="240" t="s">
        <v>86</v>
      </c>
      <c r="AY112" s="19" t="s">
        <v>194</v>
      </c>
      <c r="BE112" s="241">
        <f>IF(N112="základní",J112,0)</f>
        <v>0</v>
      </c>
      <c r="BF112" s="241">
        <f>IF(N112="snížená",J112,0)</f>
        <v>0</v>
      </c>
      <c r="BG112" s="241">
        <f>IF(N112="zákl. přenesená",J112,0)</f>
        <v>0</v>
      </c>
      <c r="BH112" s="241">
        <f>IF(N112="sníž. přenesená",J112,0)</f>
        <v>0</v>
      </c>
      <c r="BI112" s="241">
        <f>IF(N112="nulová",J112,0)</f>
        <v>0</v>
      </c>
      <c r="BJ112" s="19" t="s">
        <v>84</v>
      </c>
      <c r="BK112" s="241">
        <f>ROUND(I112*H112,2)</f>
        <v>0</v>
      </c>
      <c r="BL112" s="19" t="s">
        <v>245</v>
      </c>
      <c r="BM112" s="240" t="s">
        <v>2422</v>
      </c>
    </row>
    <row r="113" spans="1:47" s="2" customFormat="1" ht="12">
      <c r="A113" s="40"/>
      <c r="B113" s="41"/>
      <c r="C113" s="42"/>
      <c r="D113" s="242" t="s">
        <v>204</v>
      </c>
      <c r="E113" s="42"/>
      <c r="F113" s="243" t="s">
        <v>2423</v>
      </c>
      <c r="G113" s="42"/>
      <c r="H113" s="42"/>
      <c r="I113" s="149"/>
      <c r="J113" s="42"/>
      <c r="K113" s="42"/>
      <c r="L113" s="46"/>
      <c r="M113" s="244"/>
      <c r="N113" s="245"/>
      <c r="O113" s="86"/>
      <c r="P113" s="86"/>
      <c r="Q113" s="86"/>
      <c r="R113" s="86"/>
      <c r="S113" s="86"/>
      <c r="T113" s="87"/>
      <c r="U113" s="40"/>
      <c r="V113" s="40"/>
      <c r="W113" s="40"/>
      <c r="X113" s="40"/>
      <c r="Y113" s="40"/>
      <c r="Z113" s="40"/>
      <c r="AA113" s="40"/>
      <c r="AB113" s="40"/>
      <c r="AC113" s="40"/>
      <c r="AD113" s="40"/>
      <c r="AE113" s="40"/>
      <c r="AT113" s="19" t="s">
        <v>204</v>
      </c>
      <c r="AU113" s="19" t="s">
        <v>86</v>
      </c>
    </row>
    <row r="114" spans="1:47" s="2" customFormat="1" ht="12">
      <c r="A114" s="40"/>
      <c r="B114" s="41"/>
      <c r="C114" s="42"/>
      <c r="D114" s="242" t="s">
        <v>206</v>
      </c>
      <c r="E114" s="42"/>
      <c r="F114" s="246" t="s">
        <v>2419</v>
      </c>
      <c r="G114" s="42"/>
      <c r="H114" s="42"/>
      <c r="I114" s="149"/>
      <c r="J114" s="42"/>
      <c r="K114" s="42"/>
      <c r="L114" s="46"/>
      <c r="M114" s="244"/>
      <c r="N114" s="245"/>
      <c r="O114" s="86"/>
      <c r="P114" s="86"/>
      <c r="Q114" s="86"/>
      <c r="R114" s="86"/>
      <c r="S114" s="86"/>
      <c r="T114" s="87"/>
      <c r="U114" s="40"/>
      <c r="V114" s="40"/>
      <c r="W114" s="40"/>
      <c r="X114" s="40"/>
      <c r="Y114" s="40"/>
      <c r="Z114" s="40"/>
      <c r="AA114" s="40"/>
      <c r="AB114" s="40"/>
      <c r="AC114" s="40"/>
      <c r="AD114" s="40"/>
      <c r="AE114" s="40"/>
      <c r="AT114" s="19" t="s">
        <v>206</v>
      </c>
      <c r="AU114" s="19" t="s">
        <v>86</v>
      </c>
    </row>
    <row r="115" spans="1:51" s="13" customFormat="1" ht="12">
      <c r="A115" s="13"/>
      <c r="B115" s="247"/>
      <c r="C115" s="248"/>
      <c r="D115" s="242" t="s">
        <v>208</v>
      </c>
      <c r="E115" s="249" t="s">
        <v>21</v>
      </c>
      <c r="F115" s="250" t="s">
        <v>2405</v>
      </c>
      <c r="G115" s="248"/>
      <c r="H115" s="251">
        <v>15.35</v>
      </c>
      <c r="I115" s="252"/>
      <c r="J115" s="248"/>
      <c r="K115" s="248"/>
      <c r="L115" s="253"/>
      <c r="M115" s="254"/>
      <c r="N115" s="255"/>
      <c r="O115" s="255"/>
      <c r="P115" s="255"/>
      <c r="Q115" s="255"/>
      <c r="R115" s="255"/>
      <c r="S115" s="255"/>
      <c r="T115" s="256"/>
      <c r="U115" s="13"/>
      <c r="V115" s="13"/>
      <c r="W115" s="13"/>
      <c r="X115" s="13"/>
      <c r="Y115" s="13"/>
      <c r="Z115" s="13"/>
      <c r="AA115" s="13"/>
      <c r="AB115" s="13"/>
      <c r="AC115" s="13"/>
      <c r="AD115" s="13"/>
      <c r="AE115" s="13"/>
      <c r="AT115" s="257" t="s">
        <v>208</v>
      </c>
      <c r="AU115" s="257" t="s">
        <v>86</v>
      </c>
      <c r="AV115" s="13" t="s">
        <v>86</v>
      </c>
      <c r="AW115" s="13" t="s">
        <v>38</v>
      </c>
      <c r="AX115" s="13" t="s">
        <v>76</v>
      </c>
      <c r="AY115" s="257" t="s">
        <v>194</v>
      </c>
    </row>
    <row r="116" spans="1:51" s="13" customFormat="1" ht="12">
      <c r="A116" s="13"/>
      <c r="B116" s="247"/>
      <c r="C116" s="248"/>
      <c r="D116" s="242" t="s">
        <v>208</v>
      </c>
      <c r="E116" s="249" t="s">
        <v>21</v>
      </c>
      <c r="F116" s="250" t="s">
        <v>2407</v>
      </c>
      <c r="G116" s="248"/>
      <c r="H116" s="251">
        <v>5.7</v>
      </c>
      <c r="I116" s="252"/>
      <c r="J116" s="248"/>
      <c r="K116" s="248"/>
      <c r="L116" s="253"/>
      <c r="M116" s="254"/>
      <c r="N116" s="255"/>
      <c r="O116" s="255"/>
      <c r="P116" s="255"/>
      <c r="Q116" s="255"/>
      <c r="R116" s="255"/>
      <c r="S116" s="255"/>
      <c r="T116" s="256"/>
      <c r="U116" s="13"/>
      <c r="V116" s="13"/>
      <c r="W116" s="13"/>
      <c r="X116" s="13"/>
      <c r="Y116" s="13"/>
      <c r="Z116" s="13"/>
      <c r="AA116" s="13"/>
      <c r="AB116" s="13"/>
      <c r="AC116" s="13"/>
      <c r="AD116" s="13"/>
      <c r="AE116" s="13"/>
      <c r="AT116" s="257" t="s">
        <v>208</v>
      </c>
      <c r="AU116" s="257" t="s">
        <v>86</v>
      </c>
      <c r="AV116" s="13" t="s">
        <v>86</v>
      </c>
      <c r="AW116" s="13" t="s">
        <v>38</v>
      </c>
      <c r="AX116" s="13" t="s">
        <v>76</v>
      </c>
      <c r="AY116" s="257" t="s">
        <v>194</v>
      </c>
    </row>
    <row r="117" spans="1:51" s="13" customFormat="1" ht="12">
      <c r="A117" s="13"/>
      <c r="B117" s="247"/>
      <c r="C117" s="248"/>
      <c r="D117" s="242" t="s">
        <v>208</v>
      </c>
      <c r="E117" s="249" t="s">
        <v>21</v>
      </c>
      <c r="F117" s="250" t="s">
        <v>2409</v>
      </c>
      <c r="G117" s="248"/>
      <c r="H117" s="251">
        <v>9.25</v>
      </c>
      <c r="I117" s="252"/>
      <c r="J117" s="248"/>
      <c r="K117" s="248"/>
      <c r="L117" s="253"/>
      <c r="M117" s="254"/>
      <c r="N117" s="255"/>
      <c r="O117" s="255"/>
      <c r="P117" s="255"/>
      <c r="Q117" s="255"/>
      <c r="R117" s="255"/>
      <c r="S117" s="255"/>
      <c r="T117" s="256"/>
      <c r="U117" s="13"/>
      <c r="V117" s="13"/>
      <c r="W117" s="13"/>
      <c r="X117" s="13"/>
      <c r="Y117" s="13"/>
      <c r="Z117" s="13"/>
      <c r="AA117" s="13"/>
      <c r="AB117" s="13"/>
      <c r="AC117" s="13"/>
      <c r="AD117" s="13"/>
      <c r="AE117" s="13"/>
      <c r="AT117" s="257" t="s">
        <v>208</v>
      </c>
      <c r="AU117" s="257" t="s">
        <v>86</v>
      </c>
      <c r="AV117" s="13" t="s">
        <v>86</v>
      </c>
      <c r="AW117" s="13" t="s">
        <v>38</v>
      </c>
      <c r="AX117" s="13" t="s">
        <v>76</v>
      </c>
      <c r="AY117" s="257" t="s">
        <v>194</v>
      </c>
    </row>
    <row r="118" spans="1:51" s="14" customFormat="1" ht="12">
      <c r="A118" s="14"/>
      <c r="B118" s="258"/>
      <c r="C118" s="259"/>
      <c r="D118" s="242" t="s">
        <v>208</v>
      </c>
      <c r="E118" s="260" t="s">
        <v>21</v>
      </c>
      <c r="F118" s="261" t="s">
        <v>210</v>
      </c>
      <c r="G118" s="259"/>
      <c r="H118" s="262">
        <v>30.3</v>
      </c>
      <c r="I118" s="263"/>
      <c r="J118" s="259"/>
      <c r="K118" s="259"/>
      <c r="L118" s="264"/>
      <c r="M118" s="265"/>
      <c r="N118" s="266"/>
      <c r="O118" s="266"/>
      <c r="P118" s="266"/>
      <c r="Q118" s="266"/>
      <c r="R118" s="266"/>
      <c r="S118" s="266"/>
      <c r="T118" s="267"/>
      <c r="U118" s="14"/>
      <c r="V118" s="14"/>
      <c r="W118" s="14"/>
      <c r="X118" s="14"/>
      <c r="Y118" s="14"/>
      <c r="Z118" s="14"/>
      <c r="AA118" s="14"/>
      <c r="AB118" s="14"/>
      <c r="AC118" s="14"/>
      <c r="AD118" s="14"/>
      <c r="AE118" s="14"/>
      <c r="AT118" s="268" t="s">
        <v>208</v>
      </c>
      <c r="AU118" s="268" t="s">
        <v>86</v>
      </c>
      <c r="AV118" s="14" t="s">
        <v>202</v>
      </c>
      <c r="AW118" s="14" t="s">
        <v>38</v>
      </c>
      <c r="AX118" s="14" t="s">
        <v>84</v>
      </c>
      <c r="AY118" s="268" t="s">
        <v>194</v>
      </c>
    </row>
    <row r="119" spans="1:65" s="2" customFormat="1" ht="16.5" customHeight="1">
      <c r="A119" s="40"/>
      <c r="B119" s="41"/>
      <c r="C119" s="229" t="s">
        <v>231</v>
      </c>
      <c r="D119" s="229" t="s">
        <v>197</v>
      </c>
      <c r="E119" s="230" t="s">
        <v>2424</v>
      </c>
      <c r="F119" s="231" t="s">
        <v>2425</v>
      </c>
      <c r="G119" s="232" t="s">
        <v>481</v>
      </c>
      <c r="H119" s="233">
        <v>23.3</v>
      </c>
      <c r="I119" s="234"/>
      <c r="J119" s="235">
        <f>ROUND(I119*H119,2)</f>
        <v>0</v>
      </c>
      <c r="K119" s="231" t="s">
        <v>201</v>
      </c>
      <c r="L119" s="46"/>
      <c r="M119" s="236" t="s">
        <v>21</v>
      </c>
      <c r="N119" s="237" t="s">
        <v>47</v>
      </c>
      <c r="O119" s="86"/>
      <c r="P119" s="238">
        <f>O119*H119</f>
        <v>0</v>
      </c>
      <c r="Q119" s="238">
        <v>0.00116</v>
      </c>
      <c r="R119" s="238">
        <f>Q119*H119</f>
        <v>0.027028</v>
      </c>
      <c r="S119" s="238">
        <v>0</v>
      </c>
      <c r="T119" s="239">
        <f>S119*H119</f>
        <v>0</v>
      </c>
      <c r="U119" s="40"/>
      <c r="V119" s="40"/>
      <c r="W119" s="40"/>
      <c r="X119" s="40"/>
      <c r="Y119" s="40"/>
      <c r="Z119" s="40"/>
      <c r="AA119" s="40"/>
      <c r="AB119" s="40"/>
      <c r="AC119" s="40"/>
      <c r="AD119" s="40"/>
      <c r="AE119" s="40"/>
      <c r="AR119" s="240" t="s">
        <v>245</v>
      </c>
      <c r="AT119" s="240" t="s">
        <v>197</v>
      </c>
      <c r="AU119" s="240" t="s">
        <v>86</v>
      </c>
      <c r="AY119" s="19" t="s">
        <v>194</v>
      </c>
      <c r="BE119" s="241">
        <f>IF(N119="základní",J119,0)</f>
        <v>0</v>
      </c>
      <c r="BF119" s="241">
        <f>IF(N119="snížená",J119,0)</f>
        <v>0</v>
      </c>
      <c r="BG119" s="241">
        <f>IF(N119="zákl. přenesená",J119,0)</f>
        <v>0</v>
      </c>
      <c r="BH119" s="241">
        <f>IF(N119="sníž. přenesená",J119,0)</f>
        <v>0</v>
      </c>
      <c r="BI119" s="241">
        <f>IF(N119="nulová",J119,0)</f>
        <v>0</v>
      </c>
      <c r="BJ119" s="19" t="s">
        <v>84</v>
      </c>
      <c r="BK119" s="241">
        <f>ROUND(I119*H119,2)</f>
        <v>0</v>
      </c>
      <c r="BL119" s="19" t="s">
        <v>245</v>
      </c>
      <c r="BM119" s="240" t="s">
        <v>2426</v>
      </c>
    </row>
    <row r="120" spans="1:47" s="2" customFormat="1" ht="12">
      <c r="A120" s="40"/>
      <c r="B120" s="41"/>
      <c r="C120" s="42"/>
      <c r="D120" s="242" t="s">
        <v>204</v>
      </c>
      <c r="E120" s="42"/>
      <c r="F120" s="243" t="s">
        <v>2427</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204</v>
      </c>
      <c r="AU120" s="19" t="s">
        <v>86</v>
      </c>
    </row>
    <row r="121" spans="1:47" s="2" customFormat="1" ht="12">
      <c r="A121" s="40"/>
      <c r="B121" s="41"/>
      <c r="C121" s="42"/>
      <c r="D121" s="242" t="s">
        <v>206</v>
      </c>
      <c r="E121" s="42"/>
      <c r="F121" s="246" t="s">
        <v>2404</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206</v>
      </c>
      <c r="AU121" s="19" t="s">
        <v>86</v>
      </c>
    </row>
    <row r="122" spans="1:51" s="13" customFormat="1" ht="12">
      <c r="A122" s="13"/>
      <c r="B122" s="247"/>
      <c r="C122" s="248"/>
      <c r="D122" s="242" t="s">
        <v>208</v>
      </c>
      <c r="E122" s="249" t="s">
        <v>21</v>
      </c>
      <c r="F122" s="250" t="s">
        <v>2428</v>
      </c>
      <c r="G122" s="248"/>
      <c r="H122" s="251">
        <v>11.8</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3" customFormat="1" ht="12">
      <c r="A123" s="13"/>
      <c r="B123" s="247"/>
      <c r="C123" s="248"/>
      <c r="D123" s="242" t="s">
        <v>208</v>
      </c>
      <c r="E123" s="249" t="s">
        <v>21</v>
      </c>
      <c r="F123" s="250" t="s">
        <v>2429</v>
      </c>
      <c r="G123" s="248"/>
      <c r="H123" s="251">
        <v>11.5</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4" customFormat="1" ht="12">
      <c r="A124" s="14"/>
      <c r="B124" s="258"/>
      <c r="C124" s="259"/>
      <c r="D124" s="242" t="s">
        <v>208</v>
      </c>
      <c r="E124" s="260" t="s">
        <v>21</v>
      </c>
      <c r="F124" s="261" t="s">
        <v>210</v>
      </c>
      <c r="G124" s="259"/>
      <c r="H124" s="262">
        <v>23.3</v>
      </c>
      <c r="I124" s="263"/>
      <c r="J124" s="259"/>
      <c r="K124" s="259"/>
      <c r="L124" s="264"/>
      <c r="M124" s="265"/>
      <c r="N124" s="266"/>
      <c r="O124" s="266"/>
      <c r="P124" s="266"/>
      <c r="Q124" s="266"/>
      <c r="R124" s="266"/>
      <c r="S124" s="266"/>
      <c r="T124" s="267"/>
      <c r="U124" s="14"/>
      <c r="V124" s="14"/>
      <c r="W124" s="14"/>
      <c r="X124" s="14"/>
      <c r="Y124" s="14"/>
      <c r="Z124" s="14"/>
      <c r="AA124" s="14"/>
      <c r="AB124" s="14"/>
      <c r="AC124" s="14"/>
      <c r="AD124" s="14"/>
      <c r="AE124" s="14"/>
      <c r="AT124" s="268" t="s">
        <v>208</v>
      </c>
      <c r="AU124" s="268" t="s">
        <v>86</v>
      </c>
      <c r="AV124" s="14" t="s">
        <v>202</v>
      </c>
      <c r="AW124" s="14" t="s">
        <v>38</v>
      </c>
      <c r="AX124" s="14" t="s">
        <v>84</v>
      </c>
      <c r="AY124" s="268" t="s">
        <v>194</v>
      </c>
    </row>
    <row r="125" spans="1:65" s="2" customFormat="1" ht="16.5" customHeight="1">
      <c r="A125" s="40"/>
      <c r="B125" s="41"/>
      <c r="C125" s="229" t="s">
        <v>241</v>
      </c>
      <c r="D125" s="229" t="s">
        <v>197</v>
      </c>
      <c r="E125" s="230" t="s">
        <v>2430</v>
      </c>
      <c r="F125" s="231" t="s">
        <v>2431</v>
      </c>
      <c r="G125" s="232" t="s">
        <v>268</v>
      </c>
      <c r="H125" s="233">
        <v>2</v>
      </c>
      <c r="I125" s="234"/>
      <c r="J125" s="235">
        <f>ROUND(I125*H125,2)</f>
        <v>0</v>
      </c>
      <c r="K125" s="231" t="s">
        <v>201</v>
      </c>
      <c r="L125" s="46"/>
      <c r="M125" s="236" t="s">
        <v>21</v>
      </c>
      <c r="N125" s="237" t="s">
        <v>47</v>
      </c>
      <c r="O125" s="86"/>
      <c r="P125" s="238">
        <f>O125*H125</f>
        <v>0</v>
      </c>
      <c r="Q125" s="238">
        <v>0.00095</v>
      </c>
      <c r="R125" s="238">
        <f>Q125*H125</f>
        <v>0.0019</v>
      </c>
      <c r="S125" s="238">
        <v>0</v>
      </c>
      <c r="T125" s="239">
        <f>S125*H125</f>
        <v>0</v>
      </c>
      <c r="U125" s="40"/>
      <c r="V125" s="40"/>
      <c r="W125" s="40"/>
      <c r="X125" s="40"/>
      <c r="Y125" s="40"/>
      <c r="Z125" s="40"/>
      <c r="AA125" s="40"/>
      <c r="AB125" s="40"/>
      <c r="AC125" s="40"/>
      <c r="AD125" s="40"/>
      <c r="AE125" s="40"/>
      <c r="AR125" s="240" t="s">
        <v>245</v>
      </c>
      <c r="AT125" s="240" t="s">
        <v>197</v>
      </c>
      <c r="AU125" s="240" t="s">
        <v>86</v>
      </c>
      <c r="AY125" s="19" t="s">
        <v>194</v>
      </c>
      <c r="BE125" s="241">
        <f>IF(N125="základní",J125,0)</f>
        <v>0</v>
      </c>
      <c r="BF125" s="241">
        <f>IF(N125="snížená",J125,0)</f>
        <v>0</v>
      </c>
      <c r="BG125" s="241">
        <f>IF(N125="zákl. přenesená",J125,0)</f>
        <v>0</v>
      </c>
      <c r="BH125" s="241">
        <f>IF(N125="sníž. přenesená",J125,0)</f>
        <v>0</v>
      </c>
      <c r="BI125" s="241">
        <f>IF(N125="nulová",J125,0)</f>
        <v>0</v>
      </c>
      <c r="BJ125" s="19" t="s">
        <v>84</v>
      </c>
      <c r="BK125" s="241">
        <f>ROUND(I125*H125,2)</f>
        <v>0</v>
      </c>
      <c r="BL125" s="19" t="s">
        <v>245</v>
      </c>
      <c r="BM125" s="240" t="s">
        <v>2432</v>
      </c>
    </row>
    <row r="126" spans="1:47" s="2" customFormat="1" ht="12">
      <c r="A126" s="40"/>
      <c r="B126" s="41"/>
      <c r="C126" s="42"/>
      <c r="D126" s="242" t="s">
        <v>204</v>
      </c>
      <c r="E126" s="42"/>
      <c r="F126" s="243" t="s">
        <v>2433</v>
      </c>
      <c r="G126" s="42"/>
      <c r="H126" s="42"/>
      <c r="I126" s="149"/>
      <c r="J126" s="42"/>
      <c r="K126" s="42"/>
      <c r="L126" s="46"/>
      <c r="M126" s="244"/>
      <c r="N126" s="245"/>
      <c r="O126" s="86"/>
      <c r="P126" s="86"/>
      <c r="Q126" s="86"/>
      <c r="R126" s="86"/>
      <c r="S126" s="86"/>
      <c r="T126" s="87"/>
      <c r="U126" s="40"/>
      <c r="V126" s="40"/>
      <c r="W126" s="40"/>
      <c r="X126" s="40"/>
      <c r="Y126" s="40"/>
      <c r="Z126" s="40"/>
      <c r="AA126" s="40"/>
      <c r="AB126" s="40"/>
      <c r="AC126" s="40"/>
      <c r="AD126" s="40"/>
      <c r="AE126" s="40"/>
      <c r="AT126" s="19" t="s">
        <v>204</v>
      </c>
      <c r="AU126" s="19" t="s">
        <v>86</v>
      </c>
    </row>
    <row r="127" spans="1:51" s="13" customFormat="1" ht="12">
      <c r="A127" s="13"/>
      <c r="B127" s="247"/>
      <c r="C127" s="248"/>
      <c r="D127" s="242" t="s">
        <v>208</v>
      </c>
      <c r="E127" s="249" t="s">
        <v>21</v>
      </c>
      <c r="F127" s="250" t="s">
        <v>2434</v>
      </c>
      <c r="G127" s="248"/>
      <c r="H127" s="251">
        <v>1</v>
      </c>
      <c r="I127" s="252"/>
      <c r="J127" s="248"/>
      <c r="K127" s="248"/>
      <c r="L127" s="253"/>
      <c r="M127" s="254"/>
      <c r="N127" s="255"/>
      <c r="O127" s="255"/>
      <c r="P127" s="255"/>
      <c r="Q127" s="255"/>
      <c r="R127" s="255"/>
      <c r="S127" s="255"/>
      <c r="T127" s="256"/>
      <c r="U127" s="13"/>
      <c r="V127" s="13"/>
      <c r="W127" s="13"/>
      <c r="X127" s="13"/>
      <c r="Y127" s="13"/>
      <c r="Z127" s="13"/>
      <c r="AA127" s="13"/>
      <c r="AB127" s="13"/>
      <c r="AC127" s="13"/>
      <c r="AD127" s="13"/>
      <c r="AE127" s="13"/>
      <c r="AT127" s="257" t="s">
        <v>208</v>
      </c>
      <c r="AU127" s="257" t="s">
        <v>86</v>
      </c>
      <c r="AV127" s="13" t="s">
        <v>86</v>
      </c>
      <c r="AW127" s="13" t="s">
        <v>38</v>
      </c>
      <c r="AX127" s="13" t="s">
        <v>76</v>
      </c>
      <c r="AY127" s="257" t="s">
        <v>194</v>
      </c>
    </row>
    <row r="128" spans="1:51" s="13" customFormat="1" ht="12">
      <c r="A128" s="13"/>
      <c r="B128" s="247"/>
      <c r="C128" s="248"/>
      <c r="D128" s="242" t="s">
        <v>208</v>
      </c>
      <c r="E128" s="249" t="s">
        <v>21</v>
      </c>
      <c r="F128" s="250" t="s">
        <v>2435</v>
      </c>
      <c r="G128" s="248"/>
      <c r="H128" s="251">
        <v>1</v>
      </c>
      <c r="I128" s="252"/>
      <c r="J128" s="248"/>
      <c r="K128" s="248"/>
      <c r="L128" s="253"/>
      <c r="M128" s="254"/>
      <c r="N128" s="255"/>
      <c r="O128" s="255"/>
      <c r="P128" s="255"/>
      <c r="Q128" s="255"/>
      <c r="R128" s="255"/>
      <c r="S128" s="255"/>
      <c r="T128" s="256"/>
      <c r="U128" s="13"/>
      <c r="V128" s="13"/>
      <c r="W128" s="13"/>
      <c r="X128" s="13"/>
      <c r="Y128" s="13"/>
      <c r="Z128" s="13"/>
      <c r="AA128" s="13"/>
      <c r="AB128" s="13"/>
      <c r="AC128" s="13"/>
      <c r="AD128" s="13"/>
      <c r="AE128" s="13"/>
      <c r="AT128" s="257" t="s">
        <v>208</v>
      </c>
      <c r="AU128" s="257" t="s">
        <v>86</v>
      </c>
      <c r="AV128" s="13" t="s">
        <v>86</v>
      </c>
      <c r="AW128" s="13" t="s">
        <v>38</v>
      </c>
      <c r="AX128" s="13" t="s">
        <v>76</v>
      </c>
      <c r="AY128" s="257" t="s">
        <v>194</v>
      </c>
    </row>
    <row r="129" spans="1:51" s="14" customFormat="1" ht="12">
      <c r="A129" s="14"/>
      <c r="B129" s="258"/>
      <c r="C129" s="259"/>
      <c r="D129" s="242" t="s">
        <v>208</v>
      </c>
      <c r="E129" s="260" t="s">
        <v>21</v>
      </c>
      <c r="F129" s="261" t="s">
        <v>210</v>
      </c>
      <c r="G129" s="259"/>
      <c r="H129" s="262">
        <v>2</v>
      </c>
      <c r="I129" s="263"/>
      <c r="J129" s="259"/>
      <c r="K129" s="259"/>
      <c r="L129" s="264"/>
      <c r="M129" s="265"/>
      <c r="N129" s="266"/>
      <c r="O129" s="266"/>
      <c r="P129" s="266"/>
      <c r="Q129" s="266"/>
      <c r="R129" s="266"/>
      <c r="S129" s="266"/>
      <c r="T129" s="267"/>
      <c r="U129" s="14"/>
      <c r="V129" s="14"/>
      <c r="W129" s="14"/>
      <c r="X129" s="14"/>
      <c r="Y129" s="14"/>
      <c r="Z129" s="14"/>
      <c r="AA129" s="14"/>
      <c r="AB129" s="14"/>
      <c r="AC129" s="14"/>
      <c r="AD129" s="14"/>
      <c r="AE129" s="14"/>
      <c r="AT129" s="268" t="s">
        <v>208</v>
      </c>
      <c r="AU129" s="268" t="s">
        <v>86</v>
      </c>
      <c r="AV129" s="14" t="s">
        <v>202</v>
      </c>
      <c r="AW129" s="14" t="s">
        <v>38</v>
      </c>
      <c r="AX129" s="14" t="s">
        <v>84</v>
      </c>
      <c r="AY129" s="268" t="s">
        <v>194</v>
      </c>
    </row>
    <row r="130" spans="1:65" s="2" customFormat="1" ht="16.5" customHeight="1">
      <c r="A130" s="40"/>
      <c r="B130" s="41"/>
      <c r="C130" s="229" t="s">
        <v>248</v>
      </c>
      <c r="D130" s="229" t="s">
        <v>197</v>
      </c>
      <c r="E130" s="230" t="s">
        <v>2436</v>
      </c>
      <c r="F130" s="231" t="s">
        <v>2437</v>
      </c>
      <c r="G130" s="232" t="s">
        <v>481</v>
      </c>
      <c r="H130" s="233">
        <v>26.5</v>
      </c>
      <c r="I130" s="234"/>
      <c r="J130" s="235">
        <f>ROUND(I130*H130,2)</f>
        <v>0</v>
      </c>
      <c r="K130" s="231" t="s">
        <v>201</v>
      </c>
      <c r="L130" s="46"/>
      <c r="M130" s="236" t="s">
        <v>21</v>
      </c>
      <c r="N130" s="237" t="s">
        <v>47</v>
      </c>
      <c r="O130" s="86"/>
      <c r="P130" s="238">
        <f>O130*H130</f>
        <v>0</v>
      </c>
      <c r="Q130" s="238">
        <v>0.00144</v>
      </c>
      <c r="R130" s="238">
        <f>Q130*H130</f>
        <v>0.03816</v>
      </c>
      <c r="S130" s="238">
        <v>0</v>
      </c>
      <c r="T130" s="239">
        <f>S130*H130</f>
        <v>0</v>
      </c>
      <c r="U130" s="40"/>
      <c r="V130" s="40"/>
      <c r="W130" s="40"/>
      <c r="X130" s="40"/>
      <c r="Y130" s="40"/>
      <c r="Z130" s="40"/>
      <c r="AA130" s="40"/>
      <c r="AB130" s="40"/>
      <c r="AC130" s="40"/>
      <c r="AD130" s="40"/>
      <c r="AE130" s="40"/>
      <c r="AR130" s="240" t="s">
        <v>245</v>
      </c>
      <c r="AT130" s="240" t="s">
        <v>197</v>
      </c>
      <c r="AU130" s="240" t="s">
        <v>86</v>
      </c>
      <c r="AY130" s="19" t="s">
        <v>194</v>
      </c>
      <c r="BE130" s="241">
        <f>IF(N130="základní",J130,0)</f>
        <v>0</v>
      </c>
      <c r="BF130" s="241">
        <f>IF(N130="snížená",J130,0)</f>
        <v>0</v>
      </c>
      <c r="BG130" s="241">
        <f>IF(N130="zákl. přenesená",J130,0)</f>
        <v>0</v>
      </c>
      <c r="BH130" s="241">
        <f>IF(N130="sníž. přenesená",J130,0)</f>
        <v>0</v>
      </c>
      <c r="BI130" s="241">
        <f>IF(N130="nulová",J130,0)</f>
        <v>0</v>
      </c>
      <c r="BJ130" s="19" t="s">
        <v>84</v>
      </c>
      <c r="BK130" s="241">
        <f>ROUND(I130*H130,2)</f>
        <v>0</v>
      </c>
      <c r="BL130" s="19" t="s">
        <v>245</v>
      </c>
      <c r="BM130" s="240" t="s">
        <v>2438</v>
      </c>
    </row>
    <row r="131" spans="1:47" s="2" customFormat="1" ht="12">
      <c r="A131" s="40"/>
      <c r="B131" s="41"/>
      <c r="C131" s="42"/>
      <c r="D131" s="242" t="s">
        <v>204</v>
      </c>
      <c r="E131" s="42"/>
      <c r="F131" s="243" t="s">
        <v>2439</v>
      </c>
      <c r="G131" s="42"/>
      <c r="H131" s="42"/>
      <c r="I131" s="149"/>
      <c r="J131" s="42"/>
      <c r="K131" s="42"/>
      <c r="L131" s="46"/>
      <c r="M131" s="244"/>
      <c r="N131" s="245"/>
      <c r="O131" s="86"/>
      <c r="P131" s="86"/>
      <c r="Q131" s="86"/>
      <c r="R131" s="86"/>
      <c r="S131" s="86"/>
      <c r="T131" s="87"/>
      <c r="U131" s="40"/>
      <c r="V131" s="40"/>
      <c r="W131" s="40"/>
      <c r="X131" s="40"/>
      <c r="Y131" s="40"/>
      <c r="Z131" s="40"/>
      <c r="AA131" s="40"/>
      <c r="AB131" s="40"/>
      <c r="AC131" s="40"/>
      <c r="AD131" s="40"/>
      <c r="AE131" s="40"/>
      <c r="AT131" s="19" t="s">
        <v>204</v>
      </c>
      <c r="AU131" s="19" t="s">
        <v>86</v>
      </c>
    </row>
    <row r="132" spans="1:47" s="2" customFormat="1" ht="12">
      <c r="A132" s="40"/>
      <c r="B132" s="41"/>
      <c r="C132" s="42"/>
      <c r="D132" s="242" t="s">
        <v>206</v>
      </c>
      <c r="E132" s="42"/>
      <c r="F132" s="246" t="s">
        <v>2404</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206</v>
      </c>
      <c r="AU132" s="19" t="s">
        <v>86</v>
      </c>
    </row>
    <row r="133" spans="1:51" s="13" customFormat="1" ht="12">
      <c r="A133" s="13"/>
      <c r="B133" s="247"/>
      <c r="C133" s="248"/>
      <c r="D133" s="242" t="s">
        <v>208</v>
      </c>
      <c r="E133" s="249" t="s">
        <v>21</v>
      </c>
      <c r="F133" s="250" t="s">
        <v>2440</v>
      </c>
      <c r="G133" s="248"/>
      <c r="H133" s="251">
        <v>26.5</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208</v>
      </c>
      <c r="AU133" s="257" t="s">
        <v>86</v>
      </c>
      <c r="AV133" s="13" t="s">
        <v>86</v>
      </c>
      <c r="AW133" s="13" t="s">
        <v>38</v>
      </c>
      <c r="AX133" s="13" t="s">
        <v>76</v>
      </c>
      <c r="AY133" s="257" t="s">
        <v>194</v>
      </c>
    </row>
    <row r="134" spans="1:51" s="14" customFormat="1" ht="12">
      <c r="A134" s="14"/>
      <c r="B134" s="258"/>
      <c r="C134" s="259"/>
      <c r="D134" s="242" t="s">
        <v>208</v>
      </c>
      <c r="E134" s="260" t="s">
        <v>21</v>
      </c>
      <c r="F134" s="261" t="s">
        <v>210</v>
      </c>
      <c r="G134" s="259"/>
      <c r="H134" s="262">
        <v>26.5</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208</v>
      </c>
      <c r="AU134" s="268" t="s">
        <v>86</v>
      </c>
      <c r="AV134" s="14" t="s">
        <v>202</v>
      </c>
      <c r="AW134" s="14" t="s">
        <v>38</v>
      </c>
      <c r="AX134" s="14" t="s">
        <v>84</v>
      </c>
      <c r="AY134" s="268" t="s">
        <v>194</v>
      </c>
    </row>
    <row r="135" spans="1:65" s="2" customFormat="1" ht="16.5" customHeight="1">
      <c r="A135" s="40"/>
      <c r="B135" s="41"/>
      <c r="C135" s="229" t="s">
        <v>253</v>
      </c>
      <c r="D135" s="229" t="s">
        <v>197</v>
      </c>
      <c r="E135" s="230" t="s">
        <v>2441</v>
      </c>
      <c r="F135" s="231" t="s">
        <v>2442</v>
      </c>
      <c r="G135" s="232" t="s">
        <v>481</v>
      </c>
      <c r="H135" s="233">
        <v>23.5</v>
      </c>
      <c r="I135" s="234"/>
      <c r="J135" s="235">
        <f>ROUND(I135*H135,2)</f>
        <v>0</v>
      </c>
      <c r="K135" s="231" t="s">
        <v>201</v>
      </c>
      <c r="L135" s="46"/>
      <c r="M135" s="236" t="s">
        <v>21</v>
      </c>
      <c r="N135" s="237" t="s">
        <v>47</v>
      </c>
      <c r="O135" s="86"/>
      <c r="P135" s="238">
        <f>O135*H135</f>
        <v>0</v>
      </c>
      <c r="Q135" s="238">
        <v>0.00242</v>
      </c>
      <c r="R135" s="238">
        <f>Q135*H135</f>
        <v>0.05687</v>
      </c>
      <c r="S135" s="238">
        <v>0</v>
      </c>
      <c r="T135" s="239">
        <f>S135*H135</f>
        <v>0</v>
      </c>
      <c r="U135" s="40"/>
      <c r="V135" s="40"/>
      <c r="W135" s="40"/>
      <c r="X135" s="40"/>
      <c r="Y135" s="40"/>
      <c r="Z135" s="40"/>
      <c r="AA135" s="40"/>
      <c r="AB135" s="40"/>
      <c r="AC135" s="40"/>
      <c r="AD135" s="40"/>
      <c r="AE135" s="40"/>
      <c r="AR135" s="240" t="s">
        <v>245</v>
      </c>
      <c r="AT135" s="240" t="s">
        <v>197</v>
      </c>
      <c r="AU135" s="240" t="s">
        <v>86</v>
      </c>
      <c r="AY135" s="19" t="s">
        <v>194</v>
      </c>
      <c r="BE135" s="241">
        <f>IF(N135="základní",J135,0)</f>
        <v>0</v>
      </c>
      <c r="BF135" s="241">
        <f>IF(N135="snížená",J135,0)</f>
        <v>0</v>
      </c>
      <c r="BG135" s="241">
        <f>IF(N135="zákl. přenesená",J135,0)</f>
        <v>0</v>
      </c>
      <c r="BH135" s="241">
        <f>IF(N135="sníž. přenesená",J135,0)</f>
        <v>0</v>
      </c>
      <c r="BI135" s="241">
        <f>IF(N135="nulová",J135,0)</f>
        <v>0</v>
      </c>
      <c r="BJ135" s="19" t="s">
        <v>84</v>
      </c>
      <c r="BK135" s="241">
        <f>ROUND(I135*H135,2)</f>
        <v>0</v>
      </c>
      <c r="BL135" s="19" t="s">
        <v>245</v>
      </c>
      <c r="BM135" s="240" t="s">
        <v>2443</v>
      </c>
    </row>
    <row r="136" spans="1:47" s="2" customFormat="1" ht="12">
      <c r="A136" s="40"/>
      <c r="B136" s="41"/>
      <c r="C136" s="42"/>
      <c r="D136" s="242" t="s">
        <v>204</v>
      </c>
      <c r="E136" s="42"/>
      <c r="F136" s="243" t="s">
        <v>2444</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204</v>
      </c>
      <c r="AU136" s="19" t="s">
        <v>86</v>
      </c>
    </row>
    <row r="137" spans="1:47" s="2" customFormat="1" ht="12">
      <c r="A137" s="40"/>
      <c r="B137" s="41"/>
      <c r="C137" s="42"/>
      <c r="D137" s="242" t="s">
        <v>206</v>
      </c>
      <c r="E137" s="42"/>
      <c r="F137" s="246" t="s">
        <v>2445</v>
      </c>
      <c r="G137" s="42"/>
      <c r="H137" s="42"/>
      <c r="I137" s="149"/>
      <c r="J137" s="42"/>
      <c r="K137" s="42"/>
      <c r="L137" s="46"/>
      <c r="M137" s="244"/>
      <c r="N137" s="245"/>
      <c r="O137" s="86"/>
      <c r="P137" s="86"/>
      <c r="Q137" s="86"/>
      <c r="R137" s="86"/>
      <c r="S137" s="86"/>
      <c r="T137" s="87"/>
      <c r="U137" s="40"/>
      <c r="V137" s="40"/>
      <c r="W137" s="40"/>
      <c r="X137" s="40"/>
      <c r="Y137" s="40"/>
      <c r="Z137" s="40"/>
      <c r="AA137" s="40"/>
      <c r="AB137" s="40"/>
      <c r="AC137" s="40"/>
      <c r="AD137" s="40"/>
      <c r="AE137" s="40"/>
      <c r="AT137" s="19" t="s">
        <v>206</v>
      </c>
      <c r="AU137" s="19" t="s">
        <v>86</v>
      </c>
    </row>
    <row r="138" spans="1:51" s="13" customFormat="1" ht="12">
      <c r="A138" s="13"/>
      <c r="B138" s="247"/>
      <c r="C138" s="248"/>
      <c r="D138" s="242" t="s">
        <v>208</v>
      </c>
      <c r="E138" s="249" t="s">
        <v>21</v>
      </c>
      <c r="F138" s="250" t="s">
        <v>2446</v>
      </c>
      <c r="G138" s="248"/>
      <c r="H138" s="251">
        <v>23.5</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208</v>
      </c>
      <c r="AU138" s="257" t="s">
        <v>86</v>
      </c>
      <c r="AV138" s="13" t="s">
        <v>86</v>
      </c>
      <c r="AW138" s="13" t="s">
        <v>38</v>
      </c>
      <c r="AX138" s="13" t="s">
        <v>76</v>
      </c>
      <c r="AY138" s="257" t="s">
        <v>194</v>
      </c>
    </row>
    <row r="139" spans="1:51" s="14" customFormat="1" ht="12">
      <c r="A139" s="14"/>
      <c r="B139" s="258"/>
      <c r="C139" s="259"/>
      <c r="D139" s="242" t="s">
        <v>208</v>
      </c>
      <c r="E139" s="260" t="s">
        <v>21</v>
      </c>
      <c r="F139" s="261" t="s">
        <v>210</v>
      </c>
      <c r="G139" s="259"/>
      <c r="H139" s="262">
        <v>23.5</v>
      </c>
      <c r="I139" s="263"/>
      <c r="J139" s="259"/>
      <c r="K139" s="259"/>
      <c r="L139" s="264"/>
      <c r="M139" s="265"/>
      <c r="N139" s="266"/>
      <c r="O139" s="266"/>
      <c r="P139" s="266"/>
      <c r="Q139" s="266"/>
      <c r="R139" s="266"/>
      <c r="S139" s="266"/>
      <c r="T139" s="267"/>
      <c r="U139" s="14"/>
      <c r="V139" s="14"/>
      <c r="W139" s="14"/>
      <c r="X139" s="14"/>
      <c r="Y139" s="14"/>
      <c r="Z139" s="14"/>
      <c r="AA139" s="14"/>
      <c r="AB139" s="14"/>
      <c r="AC139" s="14"/>
      <c r="AD139" s="14"/>
      <c r="AE139" s="14"/>
      <c r="AT139" s="268" t="s">
        <v>208</v>
      </c>
      <c r="AU139" s="268" t="s">
        <v>86</v>
      </c>
      <c r="AV139" s="14" t="s">
        <v>202</v>
      </c>
      <c r="AW139" s="14" t="s">
        <v>38</v>
      </c>
      <c r="AX139" s="14" t="s">
        <v>84</v>
      </c>
      <c r="AY139" s="268" t="s">
        <v>194</v>
      </c>
    </row>
    <row r="140" spans="1:65" s="2" customFormat="1" ht="16.5" customHeight="1">
      <c r="A140" s="40"/>
      <c r="B140" s="41"/>
      <c r="C140" s="229" t="s">
        <v>195</v>
      </c>
      <c r="D140" s="229" t="s">
        <v>197</v>
      </c>
      <c r="E140" s="230" t="s">
        <v>2447</v>
      </c>
      <c r="F140" s="231" t="s">
        <v>2448</v>
      </c>
      <c r="G140" s="232" t="s">
        <v>268</v>
      </c>
      <c r="H140" s="233">
        <v>17</v>
      </c>
      <c r="I140" s="234"/>
      <c r="J140" s="235">
        <f>ROUND(I140*H140,2)</f>
        <v>0</v>
      </c>
      <c r="K140" s="231" t="s">
        <v>201</v>
      </c>
      <c r="L140" s="46"/>
      <c r="M140" s="236" t="s">
        <v>21</v>
      </c>
      <c r="N140" s="237" t="s">
        <v>47</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245</v>
      </c>
      <c r="AT140" s="240" t="s">
        <v>197</v>
      </c>
      <c r="AU140" s="240" t="s">
        <v>86</v>
      </c>
      <c r="AY140" s="19" t="s">
        <v>194</v>
      </c>
      <c r="BE140" s="241">
        <f>IF(N140="základní",J140,0)</f>
        <v>0</v>
      </c>
      <c r="BF140" s="241">
        <f>IF(N140="snížená",J140,0)</f>
        <v>0</v>
      </c>
      <c r="BG140" s="241">
        <f>IF(N140="zákl. přenesená",J140,0)</f>
        <v>0</v>
      </c>
      <c r="BH140" s="241">
        <f>IF(N140="sníž. přenesená",J140,0)</f>
        <v>0</v>
      </c>
      <c r="BI140" s="241">
        <f>IF(N140="nulová",J140,0)</f>
        <v>0</v>
      </c>
      <c r="BJ140" s="19" t="s">
        <v>84</v>
      </c>
      <c r="BK140" s="241">
        <f>ROUND(I140*H140,2)</f>
        <v>0</v>
      </c>
      <c r="BL140" s="19" t="s">
        <v>245</v>
      </c>
      <c r="BM140" s="240" t="s">
        <v>2449</v>
      </c>
    </row>
    <row r="141" spans="1:47" s="2" customFormat="1" ht="12">
      <c r="A141" s="40"/>
      <c r="B141" s="41"/>
      <c r="C141" s="42"/>
      <c r="D141" s="242" t="s">
        <v>204</v>
      </c>
      <c r="E141" s="42"/>
      <c r="F141" s="243" t="s">
        <v>2450</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204</v>
      </c>
      <c r="AU141" s="19" t="s">
        <v>86</v>
      </c>
    </row>
    <row r="142" spans="1:47" s="2" customFormat="1" ht="12">
      <c r="A142" s="40"/>
      <c r="B142" s="41"/>
      <c r="C142" s="42"/>
      <c r="D142" s="242" t="s">
        <v>206</v>
      </c>
      <c r="E142" s="42"/>
      <c r="F142" s="246" t="s">
        <v>2451</v>
      </c>
      <c r="G142" s="42"/>
      <c r="H142" s="42"/>
      <c r="I142" s="149"/>
      <c r="J142" s="42"/>
      <c r="K142" s="42"/>
      <c r="L142" s="46"/>
      <c r="M142" s="244"/>
      <c r="N142" s="245"/>
      <c r="O142" s="86"/>
      <c r="P142" s="86"/>
      <c r="Q142" s="86"/>
      <c r="R142" s="86"/>
      <c r="S142" s="86"/>
      <c r="T142" s="87"/>
      <c r="U142" s="40"/>
      <c r="V142" s="40"/>
      <c r="W142" s="40"/>
      <c r="X142" s="40"/>
      <c r="Y142" s="40"/>
      <c r="Z142" s="40"/>
      <c r="AA142" s="40"/>
      <c r="AB142" s="40"/>
      <c r="AC142" s="40"/>
      <c r="AD142" s="40"/>
      <c r="AE142" s="40"/>
      <c r="AT142" s="19" t="s">
        <v>206</v>
      </c>
      <c r="AU142" s="19" t="s">
        <v>86</v>
      </c>
    </row>
    <row r="143" spans="1:51" s="13" customFormat="1" ht="12">
      <c r="A143" s="13"/>
      <c r="B143" s="247"/>
      <c r="C143" s="248"/>
      <c r="D143" s="242" t="s">
        <v>208</v>
      </c>
      <c r="E143" s="249" t="s">
        <v>21</v>
      </c>
      <c r="F143" s="250" t="s">
        <v>2452</v>
      </c>
      <c r="G143" s="248"/>
      <c r="H143" s="251">
        <v>2</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3" customFormat="1" ht="12">
      <c r="A144" s="13"/>
      <c r="B144" s="247"/>
      <c r="C144" s="248"/>
      <c r="D144" s="242" t="s">
        <v>208</v>
      </c>
      <c r="E144" s="249" t="s">
        <v>21</v>
      </c>
      <c r="F144" s="250" t="s">
        <v>2453</v>
      </c>
      <c r="G144" s="248"/>
      <c r="H144" s="251">
        <v>1</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208</v>
      </c>
      <c r="AU144" s="257" t="s">
        <v>86</v>
      </c>
      <c r="AV144" s="13" t="s">
        <v>86</v>
      </c>
      <c r="AW144" s="13" t="s">
        <v>38</v>
      </c>
      <c r="AX144" s="13" t="s">
        <v>76</v>
      </c>
      <c r="AY144" s="257" t="s">
        <v>194</v>
      </c>
    </row>
    <row r="145" spans="1:51" s="13" customFormat="1" ht="12">
      <c r="A145" s="13"/>
      <c r="B145" s="247"/>
      <c r="C145" s="248"/>
      <c r="D145" s="242" t="s">
        <v>208</v>
      </c>
      <c r="E145" s="249" t="s">
        <v>21</v>
      </c>
      <c r="F145" s="250" t="s">
        <v>2454</v>
      </c>
      <c r="G145" s="248"/>
      <c r="H145" s="251">
        <v>1</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208</v>
      </c>
      <c r="AU145" s="257" t="s">
        <v>86</v>
      </c>
      <c r="AV145" s="13" t="s">
        <v>86</v>
      </c>
      <c r="AW145" s="13" t="s">
        <v>38</v>
      </c>
      <c r="AX145" s="13" t="s">
        <v>76</v>
      </c>
      <c r="AY145" s="257" t="s">
        <v>194</v>
      </c>
    </row>
    <row r="146" spans="1:51" s="13" customFormat="1" ht="12">
      <c r="A146" s="13"/>
      <c r="B146" s="247"/>
      <c r="C146" s="248"/>
      <c r="D146" s="242" t="s">
        <v>208</v>
      </c>
      <c r="E146" s="249" t="s">
        <v>21</v>
      </c>
      <c r="F146" s="250" t="s">
        <v>2455</v>
      </c>
      <c r="G146" s="248"/>
      <c r="H146" s="251">
        <v>2</v>
      </c>
      <c r="I146" s="252"/>
      <c r="J146" s="248"/>
      <c r="K146" s="248"/>
      <c r="L146" s="253"/>
      <c r="M146" s="254"/>
      <c r="N146" s="255"/>
      <c r="O146" s="255"/>
      <c r="P146" s="255"/>
      <c r="Q146" s="255"/>
      <c r="R146" s="255"/>
      <c r="S146" s="255"/>
      <c r="T146" s="256"/>
      <c r="U146" s="13"/>
      <c r="V146" s="13"/>
      <c r="W146" s="13"/>
      <c r="X146" s="13"/>
      <c r="Y146" s="13"/>
      <c r="Z146" s="13"/>
      <c r="AA146" s="13"/>
      <c r="AB146" s="13"/>
      <c r="AC146" s="13"/>
      <c r="AD146" s="13"/>
      <c r="AE146" s="13"/>
      <c r="AT146" s="257" t="s">
        <v>208</v>
      </c>
      <c r="AU146" s="257" t="s">
        <v>86</v>
      </c>
      <c r="AV146" s="13" t="s">
        <v>86</v>
      </c>
      <c r="AW146" s="13" t="s">
        <v>38</v>
      </c>
      <c r="AX146" s="13" t="s">
        <v>76</v>
      </c>
      <c r="AY146" s="257" t="s">
        <v>194</v>
      </c>
    </row>
    <row r="147" spans="1:51" s="13" customFormat="1" ht="12">
      <c r="A147" s="13"/>
      <c r="B147" s="247"/>
      <c r="C147" s="248"/>
      <c r="D147" s="242" t="s">
        <v>208</v>
      </c>
      <c r="E147" s="249" t="s">
        <v>21</v>
      </c>
      <c r="F147" s="250" t="s">
        <v>2456</v>
      </c>
      <c r="G147" s="248"/>
      <c r="H147" s="251">
        <v>1</v>
      </c>
      <c r="I147" s="252"/>
      <c r="J147" s="248"/>
      <c r="K147" s="248"/>
      <c r="L147" s="253"/>
      <c r="M147" s="254"/>
      <c r="N147" s="255"/>
      <c r="O147" s="255"/>
      <c r="P147" s="255"/>
      <c r="Q147" s="255"/>
      <c r="R147" s="255"/>
      <c r="S147" s="255"/>
      <c r="T147" s="256"/>
      <c r="U147" s="13"/>
      <c r="V147" s="13"/>
      <c r="W147" s="13"/>
      <c r="X147" s="13"/>
      <c r="Y147" s="13"/>
      <c r="Z147" s="13"/>
      <c r="AA147" s="13"/>
      <c r="AB147" s="13"/>
      <c r="AC147" s="13"/>
      <c r="AD147" s="13"/>
      <c r="AE147" s="13"/>
      <c r="AT147" s="257" t="s">
        <v>208</v>
      </c>
      <c r="AU147" s="257" t="s">
        <v>86</v>
      </c>
      <c r="AV147" s="13" t="s">
        <v>86</v>
      </c>
      <c r="AW147" s="13" t="s">
        <v>38</v>
      </c>
      <c r="AX147" s="13" t="s">
        <v>76</v>
      </c>
      <c r="AY147" s="257" t="s">
        <v>194</v>
      </c>
    </row>
    <row r="148" spans="1:51" s="13" customFormat="1" ht="12">
      <c r="A148" s="13"/>
      <c r="B148" s="247"/>
      <c r="C148" s="248"/>
      <c r="D148" s="242" t="s">
        <v>208</v>
      </c>
      <c r="E148" s="249" t="s">
        <v>21</v>
      </c>
      <c r="F148" s="250" t="s">
        <v>2457</v>
      </c>
      <c r="G148" s="248"/>
      <c r="H148" s="251">
        <v>2</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208</v>
      </c>
      <c r="AU148" s="257" t="s">
        <v>86</v>
      </c>
      <c r="AV148" s="13" t="s">
        <v>86</v>
      </c>
      <c r="AW148" s="13" t="s">
        <v>38</v>
      </c>
      <c r="AX148" s="13" t="s">
        <v>76</v>
      </c>
      <c r="AY148" s="257" t="s">
        <v>194</v>
      </c>
    </row>
    <row r="149" spans="1:51" s="13" customFormat="1" ht="12">
      <c r="A149" s="13"/>
      <c r="B149" s="247"/>
      <c r="C149" s="248"/>
      <c r="D149" s="242" t="s">
        <v>208</v>
      </c>
      <c r="E149" s="249" t="s">
        <v>21</v>
      </c>
      <c r="F149" s="250" t="s">
        <v>2458</v>
      </c>
      <c r="G149" s="248"/>
      <c r="H149" s="251">
        <v>4</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208</v>
      </c>
      <c r="AU149" s="257" t="s">
        <v>86</v>
      </c>
      <c r="AV149" s="13" t="s">
        <v>86</v>
      </c>
      <c r="AW149" s="13" t="s">
        <v>38</v>
      </c>
      <c r="AX149" s="13" t="s">
        <v>76</v>
      </c>
      <c r="AY149" s="257" t="s">
        <v>194</v>
      </c>
    </row>
    <row r="150" spans="1:51" s="13" customFormat="1" ht="12">
      <c r="A150" s="13"/>
      <c r="B150" s="247"/>
      <c r="C150" s="248"/>
      <c r="D150" s="242" t="s">
        <v>208</v>
      </c>
      <c r="E150" s="249" t="s">
        <v>21</v>
      </c>
      <c r="F150" s="250" t="s">
        <v>2459</v>
      </c>
      <c r="G150" s="248"/>
      <c r="H150" s="251">
        <v>4</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208</v>
      </c>
      <c r="AU150" s="257" t="s">
        <v>86</v>
      </c>
      <c r="AV150" s="13" t="s">
        <v>86</v>
      </c>
      <c r="AW150" s="13" t="s">
        <v>38</v>
      </c>
      <c r="AX150" s="13" t="s">
        <v>76</v>
      </c>
      <c r="AY150" s="257" t="s">
        <v>194</v>
      </c>
    </row>
    <row r="151" spans="1:51" s="14" customFormat="1" ht="12">
      <c r="A151" s="14"/>
      <c r="B151" s="258"/>
      <c r="C151" s="259"/>
      <c r="D151" s="242" t="s">
        <v>208</v>
      </c>
      <c r="E151" s="260" t="s">
        <v>21</v>
      </c>
      <c r="F151" s="261" t="s">
        <v>210</v>
      </c>
      <c r="G151" s="259"/>
      <c r="H151" s="262">
        <v>17</v>
      </c>
      <c r="I151" s="263"/>
      <c r="J151" s="259"/>
      <c r="K151" s="259"/>
      <c r="L151" s="264"/>
      <c r="M151" s="265"/>
      <c r="N151" s="266"/>
      <c r="O151" s="266"/>
      <c r="P151" s="266"/>
      <c r="Q151" s="266"/>
      <c r="R151" s="266"/>
      <c r="S151" s="266"/>
      <c r="T151" s="267"/>
      <c r="U151" s="14"/>
      <c r="V151" s="14"/>
      <c r="W151" s="14"/>
      <c r="X151" s="14"/>
      <c r="Y151" s="14"/>
      <c r="Z151" s="14"/>
      <c r="AA151" s="14"/>
      <c r="AB151" s="14"/>
      <c r="AC151" s="14"/>
      <c r="AD151" s="14"/>
      <c r="AE151" s="14"/>
      <c r="AT151" s="268" t="s">
        <v>208</v>
      </c>
      <c r="AU151" s="268" t="s">
        <v>86</v>
      </c>
      <c r="AV151" s="14" t="s">
        <v>202</v>
      </c>
      <c r="AW151" s="14" t="s">
        <v>38</v>
      </c>
      <c r="AX151" s="14" t="s">
        <v>84</v>
      </c>
      <c r="AY151" s="268" t="s">
        <v>194</v>
      </c>
    </row>
    <row r="152" spans="1:65" s="2" customFormat="1" ht="16.5" customHeight="1">
      <c r="A152" s="40"/>
      <c r="B152" s="41"/>
      <c r="C152" s="229" t="s">
        <v>265</v>
      </c>
      <c r="D152" s="229" t="s">
        <v>197</v>
      </c>
      <c r="E152" s="230" t="s">
        <v>2460</v>
      </c>
      <c r="F152" s="231" t="s">
        <v>2461</v>
      </c>
      <c r="G152" s="232" t="s">
        <v>268</v>
      </c>
      <c r="H152" s="233">
        <v>2</v>
      </c>
      <c r="I152" s="234"/>
      <c r="J152" s="235">
        <f>ROUND(I152*H152,2)</f>
        <v>0</v>
      </c>
      <c r="K152" s="231" t="s">
        <v>201</v>
      </c>
      <c r="L152" s="46"/>
      <c r="M152" s="236" t="s">
        <v>21</v>
      </c>
      <c r="N152" s="237" t="s">
        <v>47</v>
      </c>
      <c r="O152" s="86"/>
      <c r="P152" s="238">
        <f>O152*H152</f>
        <v>0</v>
      </c>
      <c r="Q152" s="238">
        <v>0.00136</v>
      </c>
      <c r="R152" s="238">
        <f>Q152*H152</f>
        <v>0.00272</v>
      </c>
      <c r="S152" s="238">
        <v>0</v>
      </c>
      <c r="T152" s="239">
        <f>S152*H152</f>
        <v>0</v>
      </c>
      <c r="U152" s="40"/>
      <c r="V152" s="40"/>
      <c r="W152" s="40"/>
      <c r="X152" s="40"/>
      <c r="Y152" s="40"/>
      <c r="Z152" s="40"/>
      <c r="AA152" s="40"/>
      <c r="AB152" s="40"/>
      <c r="AC152" s="40"/>
      <c r="AD152" s="40"/>
      <c r="AE152" s="40"/>
      <c r="AR152" s="240" t="s">
        <v>245</v>
      </c>
      <c r="AT152" s="240" t="s">
        <v>197</v>
      </c>
      <c r="AU152" s="240" t="s">
        <v>86</v>
      </c>
      <c r="AY152" s="19" t="s">
        <v>194</v>
      </c>
      <c r="BE152" s="241">
        <f>IF(N152="základní",J152,0)</f>
        <v>0</v>
      </c>
      <c r="BF152" s="241">
        <f>IF(N152="snížená",J152,0)</f>
        <v>0</v>
      </c>
      <c r="BG152" s="241">
        <f>IF(N152="zákl. přenesená",J152,0)</f>
        <v>0</v>
      </c>
      <c r="BH152" s="241">
        <f>IF(N152="sníž. přenesená",J152,0)</f>
        <v>0</v>
      </c>
      <c r="BI152" s="241">
        <f>IF(N152="nulová",J152,0)</f>
        <v>0</v>
      </c>
      <c r="BJ152" s="19" t="s">
        <v>84</v>
      </c>
      <c r="BK152" s="241">
        <f>ROUND(I152*H152,2)</f>
        <v>0</v>
      </c>
      <c r="BL152" s="19" t="s">
        <v>245</v>
      </c>
      <c r="BM152" s="240" t="s">
        <v>2462</v>
      </c>
    </row>
    <row r="153" spans="1:47" s="2" customFormat="1" ht="12">
      <c r="A153" s="40"/>
      <c r="B153" s="41"/>
      <c r="C153" s="42"/>
      <c r="D153" s="242" t="s">
        <v>204</v>
      </c>
      <c r="E153" s="42"/>
      <c r="F153" s="243" t="s">
        <v>2463</v>
      </c>
      <c r="G153" s="42"/>
      <c r="H153" s="42"/>
      <c r="I153" s="149"/>
      <c r="J153" s="42"/>
      <c r="K153" s="42"/>
      <c r="L153" s="46"/>
      <c r="M153" s="244"/>
      <c r="N153" s="245"/>
      <c r="O153" s="86"/>
      <c r="P153" s="86"/>
      <c r="Q153" s="86"/>
      <c r="R153" s="86"/>
      <c r="S153" s="86"/>
      <c r="T153" s="87"/>
      <c r="U153" s="40"/>
      <c r="V153" s="40"/>
      <c r="W153" s="40"/>
      <c r="X153" s="40"/>
      <c r="Y153" s="40"/>
      <c r="Z153" s="40"/>
      <c r="AA153" s="40"/>
      <c r="AB153" s="40"/>
      <c r="AC153" s="40"/>
      <c r="AD153" s="40"/>
      <c r="AE153" s="40"/>
      <c r="AT153" s="19" t="s">
        <v>204</v>
      </c>
      <c r="AU153" s="19" t="s">
        <v>86</v>
      </c>
    </row>
    <row r="154" spans="1:51" s="13" customFormat="1" ht="12">
      <c r="A154" s="13"/>
      <c r="B154" s="247"/>
      <c r="C154" s="248"/>
      <c r="D154" s="242" t="s">
        <v>208</v>
      </c>
      <c r="E154" s="249" t="s">
        <v>21</v>
      </c>
      <c r="F154" s="250" t="s">
        <v>2464</v>
      </c>
      <c r="G154" s="248"/>
      <c r="H154" s="251">
        <v>1</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208</v>
      </c>
      <c r="AU154" s="257" t="s">
        <v>86</v>
      </c>
      <c r="AV154" s="13" t="s">
        <v>86</v>
      </c>
      <c r="AW154" s="13" t="s">
        <v>38</v>
      </c>
      <c r="AX154" s="13" t="s">
        <v>76</v>
      </c>
      <c r="AY154" s="257" t="s">
        <v>194</v>
      </c>
    </row>
    <row r="155" spans="1:51" s="13" customFormat="1" ht="12">
      <c r="A155" s="13"/>
      <c r="B155" s="247"/>
      <c r="C155" s="248"/>
      <c r="D155" s="242" t="s">
        <v>208</v>
      </c>
      <c r="E155" s="249" t="s">
        <v>21</v>
      </c>
      <c r="F155" s="250" t="s">
        <v>2465</v>
      </c>
      <c r="G155" s="248"/>
      <c r="H155" s="251">
        <v>1</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208</v>
      </c>
      <c r="AU155" s="257" t="s">
        <v>86</v>
      </c>
      <c r="AV155" s="13" t="s">
        <v>86</v>
      </c>
      <c r="AW155" s="13" t="s">
        <v>38</v>
      </c>
      <c r="AX155" s="13" t="s">
        <v>76</v>
      </c>
      <c r="AY155" s="257" t="s">
        <v>194</v>
      </c>
    </row>
    <row r="156" spans="1:51" s="14" customFormat="1" ht="12">
      <c r="A156" s="14"/>
      <c r="B156" s="258"/>
      <c r="C156" s="259"/>
      <c r="D156" s="242" t="s">
        <v>208</v>
      </c>
      <c r="E156" s="260" t="s">
        <v>21</v>
      </c>
      <c r="F156" s="261" t="s">
        <v>210</v>
      </c>
      <c r="G156" s="259"/>
      <c r="H156" s="262">
        <v>2</v>
      </c>
      <c r="I156" s="263"/>
      <c r="J156" s="259"/>
      <c r="K156" s="259"/>
      <c r="L156" s="264"/>
      <c r="M156" s="265"/>
      <c r="N156" s="266"/>
      <c r="O156" s="266"/>
      <c r="P156" s="266"/>
      <c r="Q156" s="266"/>
      <c r="R156" s="266"/>
      <c r="S156" s="266"/>
      <c r="T156" s="267"/>
      <c r="U156" s="14"/>
      <c r="V156" s="14"/>
      <c r="W156" s="14"/>
      <c r="X156" s="14"/>
      <c r="Y156" s="14"/>
      <c r="Z156" s="14"/>
      <c r="AA156" s="14"/>
      <c r="AB156" s="14"/>
      <c r="AC156" s="14"/>
      <c r="AD156" s="14"/>
      <c r="AE156" s="14"/>
      <c r="AT156" s="268" t="s">
        <v>208</v>
      </c>
      <c r="AU156" s="268" t="s">
        <v>86</v>
      </c>
      <c r="AV156" s="14" t="s">
        <v>202</v>
      </c>
      <c r="AW156" s="14" t="s">
        <v>38</v>
      </c>
      <c r="AX156" s="14" t="s">
        <v>84</v>
      </c>
      <c r="AY156" s="268" t="s">
        <v>194</v>
      </c>
    </row>
    <row r="157" spans="1:65" s="2" customFormat="1" ht="16.5" customHeight="1">
      <c r="A157" s="40"/>
      <c r="B157" s="41"/>
      <c r="C157" s="229" t="s">
        <v>274</v>
      </c>
      <c r="D157" s="229" t="s">
        <v>197</v>
      </c>
      <c r="E157" s="230" t="s">
        <v>2466</v>
      </c>
      <c r="F157" s="231" t="s">
        <v>2467</v>
      </c>
      <c r="G157" s="232" t="s">
        <v>481</v>
      </c>
      <c r="H157" s="233">
        <v>38.3</v>
      </c>
      <c r="I157" s="234"/>
      <c r="J157" s="235">
        <f>ROUND(I157*H157,2)</f>
        <v>0</v>
      </c>
      <c r="K157" s="231" t="s">
        <v>201</v>
      </c>
      <c r="L157" s="46"/>
      <c r="M157" s="236" t="s">
        <v>21</v>
      </c>
      <c r="N157" s="237" t="s">
        <v>47</v>
      </c>
      <c r="O157" s="86"/>
      <c r="P157" s="238">
        <f>O157*H157</f>
        <v>0</v>
      </c>
      <c r="Q157" s="238">
        <v>4E-05</v>
      </c>
      <c r="R157" s="238">
        <f>Q157*H157</f>
        <v>0.001532</v>
      </c>
      <c r="S157" s="238">
        <v>0</v>
      </c>
      <c r="T157" s="239">
        <f>S157*H157</f>
        <v>0</v>
      </c>
      <c r="U157" s="40"/>
      <c r="V157" s="40"/>
      <c r="W157" s="40"/>
      <c r="X157" s="40"/>
      <c r="Y157" s="40"/>
      <c r="Z157" s="40"/>
      <c r="AA157" s="40"/>
      <c r="AB157" s="40"/>
      <c r="AC157" s="40"/>
      <c r="AD157" s="40"/>
      <c r="AE157" s="40"/>
      <c r="AR157" s="240" t="s">
        <v>245</v>
      </c>
      <c r="AT157" s="240" t="s">
        <v>197</v>
      </c>
      <c r="AU157" s="240" t="s">
        <v>86</v>
      </c>
      <c r="AY157" s="19" t="s">
        <v>194</v>
      </c>
      <c r="BE157" s="241">
        <f>IF(N157="základní",J157,0)</f>
        <v>0</v>
      </c>
      <c r="BF157" s="241">
        <f>IF(N157="snížená",J157,0)</f>
        <v>0</v>
      </c>
      <c r="BG157" s="241">
        <f>IF(N157="zákl. přenesená",J157,0)</f>
        <v>0</v>
      </c>
      <c r="BH157" s="241">
        <f>IF(N157="sníž. přenesená",J157,0)</f>
        <v>0</v>
      </c>
      <c r="BI157" s="241">
        <f>IF(N157="nulová",J157,0)</f>
        <v>0</v>
      </c>
      <c r="BJ157" s="19" t="s">
        <v>84</v>
      </c>
      <c r="BK157" s="241">
        <f>ROUND(I157*H157,2)</f>
        <v>0</v>
      </c>
      <c r="BL157" s="19" t="s">
        <v>245</v>
      </c>
      <c r="BM157" s="240" t="s">
        <v>2468</v>
      </c>
    </row>
    <row r="158" spans="1:47" s="2" customFormat="1" ht="12">
      <c r="A158" s="40"/>
      <c r="B158" s="41"/>
      <c r="C158" s="42"/>
      <c r="D158" s="242" t="s">
        <v>204</v>
      </c>
      <c r="E158" s="42"/>
      <c r="F158" s="243" t="s">
        <v>2469</v>
      </c>
      <c r="G158" s="42"/>
      <c r="H158" s="42"/>
      <c r="I158" s="149"/>
      <c r="J158" s="42"/>
      <c r="K158" s="42"/>
      <c r="L158" s="46"/>
      <c r="M158" s="244"/>
      <c r="N158" s="245"/>
      <c r="O158" s="86"/>
      <c r="P158" s="86"/>
      <c r="Q158" s="86"/>
      <c r="R158" s="86"/>
      <c r="S158" s="86"/>
      <c r="T158" s="87"/>
      <c r="U158" s="40"/>
      <c r="V158" s="40"/>
      <c r="W158" s="40"/>
      <c r="X158" s="40"/>
      <c r="Y158" s="40"/>
      <c r="Z158" s="40"/>
      <c r="AA158" s="40"/>
      <c r="AB158" s="40"/>
      <c r="AC158" s="40"/>
      <c r="AD158" s="40"/>
      <c r="AE158" s="40"/>
      <c r="AT158" s="19" t="s">
        <v>204</v>
      </c>
      <c r="AU158" s="19" t="s">
        <v>86</v>
      </c>
    </row>
    <row r="159" spans="1:47" s="2" customFormat="1" ht="12">
      <c r="A159" s="40"/>
      <c r="B159" s="41"/>
      <c r="C159" s="42"/>
      <c r="D159" s="242" t="s">
        <v>206</v>
      </c>
      <c r="E159" s="42"/>
      <c r="F159" s="246" t="s">
        <v>2419</v>
      </c>
      <c r="G159" s="42"/>
      <c r="H159" s="42"/>
      <c r="I159" s="149"/>
      <c r="J159" s="42"/>
      <c r="K159" s="42"/>
      <c r="L159" s="46"/>
      <c r="M159" s="244"/>
      <c r="N159" s="245"/>
      <c r="O159" s="86"/>
      <c r="P159" s="86"/>
      <c r="Q159" s="86"/>
      <c r="R159" s="86"/>
      <c r="S159" s="86"/>
      <c r="T159" s="87"/>
      <c r="U159" s="40"/>
      <c r="V159" s="40"/>
      <c r="W159" s="40"/>
      <c r="X159" s="40"/>
      <c r="Y159" s="40"/>
      <c r="Z159" s="40"/>
      <c r="AA159" s="40"/>
      <c r="AB159" s="40"/>
      <c r="AC159" s="40"/>
      <c r="AD159" s="40"/>
      <c r="AE159" s="40"/>
      <c r="AT159" s="19" t="s">
        <v>206</v>
      </c>
      <c r="AU159" s="19" t="s">
        <v>86</v>
      </c>
    </row>
    <row r="160" spans="1:51" s="13" customFormat="1" ht="12">
      <c r="A160" s="13"/>
      <c r="B160" s="247"/>
      <c r="C160" s="248"/>
      <c r="D160" s="242" t="s">
        <v>208</v>
      </c>
      <c r="E160" s="249" t="s">
        <v>21</v>
      </c>
      <c r="F160" s="250" t="s">
        <v>2470</v>
      </c>
      <c r="G160" s="248"/>
      <c r="H160" s="251">
        <v>26.5</v>
      </c>
      <c r="I160" s="252"/>
      <c r="J160" s="248"/>
      <c r="K160" s="248"/>
      <c r="L160" s="253"/>
      <c r="M160" s="254"/>
      <c r="N160" s="255"/>
      <c r="O160" s="255"/>
      <c r="P160" s="255"/>
      <c r="Q160" s="255"/>
      <c r="R160" s="255"/>
      <c r="S160" s="255"/>
      <c r="T160" s="256"/>
      <c r="U160" s="13"/>
      <c r="V160" s="13"/>
      <c r="W160" s="13"/>
      <c r="X160" s="13"/>
      <c r="Y160" s="13"/>
      <c r="Z160" s="13"/>
      <c r="AA160" s="13"/>
      <c r="AB160" s="13"/>
      <c r="AC160" s="13"/>
      <c r="AD160" s="13"/>
      <c r="AE160" s="13"/>
      <c r="AT160" s="257" t="s">
        <v>208</v>
      </c>
      <c r="AU160" s="257" t="s">
        <v>86</v>
      </c>
      <c r="AV160" s="13" t="s">
        <v>86</v>
      </c>
      <c r="AW160" s="13" t="s">
        <v>38</v>
      </c>
      <c r="AX160" s="13" t="s">
        <v>76</v>
      </c>
      <c r="AY160" s="257" t="s">
        <v>194</v>
      </c>
    </row>
    <row r="161" spans="1:51" s="13" customFormat="1" ht="12">
      <c r="A161" s="13"/>
      <c r="B161" s="247"/>
      <c r="C161" s="248"/>
      <c r="D161" s="242" t="s">
        <v>208</v>
      </c>
      <c r="E161" s="249" t="s">
        <v>21</v>
      </c>
      <c r="F161" s="250" t="s">
        <v>2471</v>
      </c>
      <c r="G161" s="248"/>
      <c r="H161" s="251">
        <v>11.8</v>
      </c>
      <c r="I161" s="252"/>
      <c r="J161" s="248"/>
      <c r="K161" s="248"/>
      <c r="L161" s="253"/>
      <c r="M161" s="254"/>
      <c r="N161" s="255"/>
      <c r="O161" s="255"/>
      <c r="P161" s="255"/>
      <c r="Q161" s="255"/>
      <c r="R161" s="255"/>
      <c r="S161" s="255"/>
      <c r="T161" s="256"/>
      <c r="U161" s="13"/>
      <c r="V161" s="13"/>
      <c r="W161" s="13"/>
      <c r="X161" s="13"/>
      <c r="Y161" s="13"/>
      <c r="Z161" s="13"/>
      <c r="AA161" s="13"/>
      <c r="AB161" s="13"/>
      <c r="AC161" s="13"/>
      <c r="AD161" s="13"/>
      <c r="AE161" s="13"/>
      <c r="AT161" s="257" t="s">
        <v>208</v>
      </c>
      <c r="AU161" s="257" t="s">
        <v>86</v>
      </c>
      <c r="AV161" s="13" t="s">
        <v>86</v>
      </c>
      <c r="AW161" s="13" t="s">
        <v>38</v>
      </c>
      <c r="AX161" s="13" t="s">
        <v>76</v>
      </c>
      <c r="AY161" s="257" t="s">
        <v>194</v>
      </c>
    </row>
    <row r="162" spans="1:51" s="14" customFormat="1" ht="12">
      <c r="A162" s="14"/>
      <c r="B162" s="258"/>
      <c r="C162" s="259"/>
      <c r="D162" s="242" t="s">
        <v>208</v>
      </c>
      <c r="E162" s="260" t="s">
        <v>21</v>
      </c>
      <c r="F162" s="261" t="s">
        <v>210</v>
      </c>
      <c r="G162" s="259"/>
      <c r="H162" s="262">
        <v>38.3</v>
      </c>
      <c r="I162" s="263"/>
      <c r="J162" s="259"/>
      <c r="K162" s="259"/>
      <c r="L162" s="264"/>
      <c r="M162" s="265"/>
      <c r="N162" s="266"/>
      <c r="O162" s="266"/>
      <c r="P162" s="266"/>
      <c r="Q162" s="266"/>
      <c r="R162" s="266"/>
      <c r="S162" s="266"/>
      <c r="T162" s="267"/>
      <c r="U162" s="14"/>
      <c r="V162" s="14"/>
      <c r="W162" s="14"/>
      <c r="X162" s="14"/>
      <c r="Y162" s="14"/>
      <c r="Z162" s="14"/>
      <c r="AA162" s="14"/>
      <c r="AB162" s="14"/>
      <c r="AC162" s="14"/>
      <c r="AD162" s="14"/>
      <c r="AE162" s="14"/>
      <c r="AT162" s="268" t="s">
        <v>208</v>
      </c>
      <c r="AU162" s="268" t="s">
        <v>86</v>
      </c>
      <c r="AV162" s="14" t="s">
        <v>202</v>
      </c>
      <c r="AW162" s="14" t="s">
        <v>38</v>
      </c>
      <c r="AX162" s="14" t="s">
        <v>84</v>
      </c>
      <c r="AY162" s="268" t="s">
        <v>194</v>
      </c>
    </row>
    <row r="163" spans="1:65" s="2" customFormat="1" ht="16.5" customHeight="1">
      <c r="A163" s="40"/>
      <c r="B163" s="41"/>
      <c r="C163" s="229" t="s">
        <v>283</v>
      </c>
      <c r="D163" s="229" t="s">
        <v>197</v>
      </c>
      <c r="E163" s="230" t="s">
        <v>2472</v>
      </c>
      <c r="F163" s="231" t="s">
        <v>2473</v>
      </c>
      <c r="G163" s="232" t="s">
        <v>481</v>
      </c>
      <c r="H163" s="233">
        <v>11.5</v>
      </c>
      <c r="I163" s="234"/>
      <c r="J163" s="235">
        <f>ROUND(I163*H163,2)</f>
        <v>0</v>
      </c>
      <c r="K163" s="231" t="s">
        <v>201</v>
      </c>
      <c r="L163" s="46"/>
      <c r="M163" s="236" t="s">
        <v>21</v>
      </c>
      <c r="N163" s="237" t="s">
        <v>47</v>
      </c>
      <c r="O163" s="86"/>
      <c r="P163" s="238">
        <f>O163*H163</f>
        <v>0</v>
      </c>
      <c r="Q163" s="238">
        <v>0.00016</v>
      </c>
      <c r="R163" s="238">
        <f>Q163*H163</f>
        <v>0.00184</v>
      </c>
      <c r="S163" s="238">
        <v>0</v>
      </c>
      <c r="T163" s="239">
        <f>S163*H163</f>
        <v>0</v>
      </c>
      <c r="U163" s="40"/>
      <c r="V163" s="40"/>
      <c r="W163" s="40"/>
      <c r="X163" s="40"/>
      <c r="Y163" s="40"/>
      <c r="Z163" s="40"/>
      <c r="AA163" s="40"/>
      <c r="AB163" s="40"/>
      <c r="AC163" s="40"/>
      <c r="AD163" s="40"/>
      <c r="AE163" s="40"/>
      <c r="AR163" s="240" t="s">
        <v>245</v>
      </c>
      <c r="AT163" s="240" t="s">
        <v>197</v>
      </c>
      <c r="AU163" s="240" t="s">
        <v>86</v>
      </c>
      <c r="AY163" s="19" t="s">
        <v>194</v>
      </c>
      <c r="BE163" s="241">
        <f>IF(N163="základní",J163,0)</f>
        <v>0</v>
      </c>
      <c r="BF163" s="241">
        <f>IF(N163="snížená",J163,0)</f>
        <v>0</v>
      </c>
      <c r="BG163" s="241">
        <f>IF(N163="zákl. přenesená",J163,0)</f>
        <v>0</v>
      </c>
      <c r="BH163" s="241">
        <f>IF(N163="sníž. přenesená",J163,0)</f>
        <v>0</v>
      </c>
      <c r="BI163" s="241">
        <f>IF(N163="nulová",J163,0)</f>
        <v>0</v>
      </c>
      <c r="BJ163" s="19" t="s">
        <v>84</v>
      </c>
      <c r="BK163" s="241">
        <f>ROUND(I163*H163,2)</f>
        <v>0</v>
      </c>
      <c r="BL163" s="19" t="s">
        <v>245</v>
      </c>
      <c r="BM163" s="240" t="s">
        <v>2474</v>
      </c>
    </row>
    <row r="164" spans="1:47" s="2" customFormat="1" ht="12">
      <c r="A164" s="40"/>
      <c r="B164" s="41"/>
      <c r="C164" s="42"/>
      <c r="D164" s="242" t="s">
        <v>204</v>
      </c>
      <c r="E164" s="42"/>
      <c r="F164" s="243" t="s">
        <v>2475</v>
      </c>
      <c r="G164" s="42"/>
      <c r="H164" s="42"/>
      <c r="I164" s="149"/>
      <c r="J164" s="42"/>
      <c r="K164" s="42"/>
      <c r="L164" s="46"/>
      <c r="M164" s="244"/>
      <c r="N164" s="245"/>
      <c r="O164" s="86"/>
      <c r="P164" s="86"/>
      <c r="Q164" s="86"/>
      <c r="R164" s="86"/>
      <c r="S164" s="86"/>
      <c r="T164" s="87"/>
      <c r="U164" s="40"/>
      <c r="V164" s="40"/>
      <c r="W164" s="40"/>
      <c r="X164" s="40"/>
      <c r="Y164" s="40"/>
      <c r="Z164" s="40"/>
      <c r="AA164" s="40"/>
      <c r="AB164" s="40"/>
      <c r="AC164" s="40"/>
      <c r="AD164" s="40"/>
      <c r="AE164" s="40"/>
      <c r="AT164" s="19" t="s">
        <v>204</v>
      </c>
      <c r="AU164" s="19" t="s">
        <v>86</v>
      </c>
    </row>
    <row r="165" spans="1:47" s="2" customFormat="1" ht="12">
      <c r="A165" s="40"/>
      <c r="B165" s="41"/>
      <c r="C165" s="42"/>
      <c r="D165" s="242" t="s">
        <v>206</v>
      </c>
      <c r="E165" s="42"/>
      <c r="F165" s="246" t="s">
        <v>2419</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206</v>
      </c>
      <c r="AU165" s="19" t="s">
        <v>86</v>
      </c>
    </row>
    <row r="166" spans="1:51" s="13" customFormat="1" ht="12">
      <c r="A166" s="13"/>
      <c r="B166" s="247"/>
      <c r="C166" s="248"/>
      <c r="D166" s="242" t="s">
        <v>208</v>
      </c>
      <c r="E166" s="249" t="s">
        <v>21</v>
      </c>
      <c r="F166" s="250" t="s">
        <v>2476</v>
      </c>
      <c r="G166" s="248"/>
      <c r="H166" s="251">
        <v>11.5</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208</v>
      </c>
      <c r="AU166" s="257" t="s">
        <v>86</v>
      </c>
      <c r="AV166" s="13" t="s">
        <v>86</v>
      </c>
      <c r="AW166" s="13" t="s">
        <v>38</v>
      </c>
      <c r="AX166" s="13" t="s">
        <v>76</v>
      </c>
      <c r="AY166" s="257" t="s">
        <v>194</v>
      </c>
    </row>
    <row r="167" spans="1:51" s="14" customFormat="1" ht="12">
      <c r="A167" s="14"/>
      <c r="B167" s="258"/>
      <c r="C167" s="259"/>
      <c r="D167" s="242" t="s">
        <v>208</v>
      </c>
      <c r="E167" s="260" t="s">
        <v>21</v>
      </c>
      <c r="F167" s="261" t="s">
        <v>210</v>
      </c>
      <c r="G167" s="259"/>
      <c r="H167" s="262">
        <v>11.5</v>
      </c>
      <c r="I167" s="263"/>
      <c r="J167" s="259"/>
      <c r="K167" s="259"/>
      <c r="L167" s="264"/>
      <c r="M167" s="265"/>
      <c r="N167" s="266"/>
      <c r="O167" s="266"/>
      <c r="P167" s="266"/>
      <c r="Q167" s="266"/>
      <c r="R167" s="266"/>
      <c r="S167" s="266"/>
      <c r="T167" s="267"/>
      <c r="U167" s="14"/>
      <c r="V167" s="14"/>
      <c r="W167" s="14"/>
      <c r="X167" s="14"/>
      <c r="Y167" s="14"/>
      <c r="Z167" s="14"/>
      <c r="AA167" s="14"/>
      <c r="AB167" s="14"/>
      <c r="AC167" s="14"/>
      <c r="AD167" s="14"/>
      <c r="AE167" s="14"/>
      <c r="AT167" s="268" t="s">
        <v>208</v>
      </c>
      <c r="AU167" s="268" t="s">
        <v>86</v>
      </c>
      <c r="AV167" s="14" t="s">
        <v>202</v>
      </c>
      <c r="AW167" s="14" t="s">
        <v>38</v>
      </c>
      <c r="AX167" s="14" t="s">
        <v>84</v>
      </c>
      <c r="AY167" s="268" t="s">
        <v>194</v>
      </c>
    </row>
    <row r="168" spans="1:65" s="2" customFormat="1" ht="16.5" customHeight="1">
      <c r="A168" s="40"/>
      <c r="B168" s="41"/>
      <c r="C168" s="229" t="s">
        <v>385</v>
      </c>
      <c r="D168" s="229" t="s">
        <v>197</v>
      </c>
      <c r="E168" s="230" t="s">
        <v>2477</v>
      </c>
      <c r="F168" s="231" t="s">
        <v>2478</v>
      </c>
      <c r="G168" s="232" t="s">
        <v>268</v>
      </c>
      <c r="H168" s="233">
        <v>1</v>
      </c>
      <c r="I168" s="234"/>
      <c r="J168" s="235">
        <f>ROUND(I168*H168,2)</f>
        <v>0</v>
      </c>
      <c r="K168" s="231" t="s">
        <v>201</v>
      </c>
      <c r="L168" s="46"/>
      <c r="M168" s="236" t="s">
        <v>21</v>
      </c>
      <c r="N168" s="237" t="s">
        <v>47</v>
      </c>
      <c r="O168" s="86"/>
      <c r="P168" s="238">
        <f>O168*H168</f>
        <v>0</v>
      </c>
      <c r="Q168" s="238">
        <v>0.00012</v>
      </c>
      <c r="R168" s="238">
        <f>Q168*H168</f>
        <v>0.00012</v>
      </c>
      <c r="S168" s="238">
        <v>0</v>
      </c>
      <c r="T168" s="239">
        <f>S168*H168</f>
        <v>0</v>
      </c>
      <c r="U168" s="40"/>
      <c r="V168" s="40"/>
      <c r="W168" s="40"/>
      <c r="X168" s="40"/>
      <c r="Y168" s="40"/>
      <c r="Z168" s="40"/>
      <c r="AA168" s="40"/>
      <c r="AB168" s="40"/>
      <c r="AC168" s="40"/>
      <c r="AD168" s="40"/>
      <c r="AE168" s="40"/>
      <c r="AR168" s="240" t="s">
        <v>245</v>
      </c>
      <c r="AT168" s="240" t="s">
        <v>197</v>
      </c>
      <c r="AU168" s="240" t="s">
        <v>86</v>
      </c>
      <c r="AY168" s="19" t="s">
        <v>194</v>
      </c>
      <c r="BE168" s="241">
        <f>IF(N168="základní",J168,0)</f>
        <v>0</v>
      </c>
      <c r="BF168" s="241">
        <f>IF(N168="snížená",J168,0)</f>
        <v>0</v>
      </c>
      <c r="BG168" s="241">
        <f>IF(N168="zákl. přenesená",J168,0)</f>
        <v>0</v>
      </c>
      <c r="BH168" s="241">
        <f>IF(N168="sníž. přenesená",J168,0)</f>
        <v>0</v>
      </c>
      <c r="BI168" s="241">
        <f>IF(N168="nulová",J168,0)</f>
        <v>0</v>
      </c>
      <c r="BJ168" s="19" t="s">
        <v>84</v>
      </c>
      <c r="BK168" s="241">
        <f>ROUND(I168*H168,2)</f>
        <v>0</v>
      </c>
      <c r="BL168" s="19" t="s">
        <v>245</v>
      </c>
      <c r="BM168" s="240" t="s">
        <v>2479</v>
      </c>
    </row>
    <row r="169" spans="1:47" s="2" customFormat="1" ht="12">
      <c r="A169" s="40"/>
      <c r="B169" s="41"/>
      <c r="C169" s="42"/>
      <c r="D169" s="242" t="s">
        <v>204</v>
      </c>
      <c r="E169" s="42"/>
      <c r="F169" s="243" t="s">
        <v>2480</v>
      </c>
      <c r="G169" s="42"/>
      <c r="H169" s="42"/>
      <c r="I169" s="149"/>
      <c r="J169" s="42"/>
      <c r="K169" s="42"/>
      <c r="L169" s="46"/>
      <c r="M169" s="244"/>
      <c r="N169" s="245"/>
      <c r="O169" s="86"/>
      <c r="P169" s="86"/>
      <c r="Q169" s="86"/>
      <c r="R169" s="86"/>
      <c r="S169" s="86"/>
      <c r="T169" s="87"/>
      <c r="U169" s="40"/>
      <c r="V169" s="40"/>
      <c r="W169" s="40"/>
      <c r="X169" s="40"/>
      <c r="Y169" s="40"/>
      <c r="Z169" s="40"/>
      <c r="AA169" s="40"/>
      <c r="AB169" s="40"/>
      <c r="AC169" s="40"/>
      <c r="AD169" s="40"/>
      <c r="AE169" s="40"/>
      <c r="AT169" s="19" t="s">
        <v>204</v>
      </c>
      <c r="AU169" s="19" t="s">
        <v>86</v>
      </c>
    </row>
    <row r="170" spans="1:51" s="13" customFormat="1" ht="12">
      <c r="A170" s="13"/>
      <c r="B170" s="247"/>
      <c r="C170" s="248"/>
      <c r="D170" s="242" t="s">
        <v>208</v>
      </c>
      <c r="E170" s="249" t="s">
        <v>21</v>
      </c>
      <c r="F170" s="250" t="s">
        <v>2481</v>
      </c>
      <c r="G170" s="248"/>
      <c r="H170" s="251">
        <v>1</v>
      </c>
      <c r="I170" s="252"/>
      <c r="J170" s="248"/>
      <c r="K170" s="248"/>
      <c r="L170" s="253"/>
      <c r="M170" s="254"/>
      <c r="N170" s="255"/>
      <c r="O170" s="255"/>
      <c r="P170" s="255"/>
      <c r="Q170" s="255"/>
      <c r="R170" s="255"/>
      <c r="S170" s="255"/>
      <c r="T170" s="256"/>
      <c r="U170" s="13"/>
      <c r="V170" s="13"/>
      <c r="W170" s="13"/>
      <c r="X170" s="13"/>
      <c r="Y170" s="13"/>
      <c r="Z170" s="13"/>
      <c r="AA170" s="13"/>
      <c r="AB170" s="13"/>
      <c r="AC170" s="13"/>
      <c r="AD170" s="13"/>
      <c r="AE170" s="13"/>
      <c r="AT170" s="257" t="s">
        <v>208</v>
      </c>
      <c r="AU170" s="257" t="s">
        <v>86</v>
      </c>
      <c r="AV170" s="13" t="s">
        <v>86</v>
      </c>
      <c r="AW170" s="13" t="s">
        <v>38</v>
      </c>
      <c r="AX170" s="13" t="s">
        <v>76</v>
      </c>
      <c r="AY170" s="257" t="s">
        <v>194</v>
      </c>
    </row>
    <row r="171" spans="1:51" s="14" customFormat="1" ht="12">
      <c r="A171" s="14"/>
      <c r="B171" s="258"/>
      <c r="C171" s="259"/>
      <c r="D171" s="242" t="s">
        <v>208</v>
      </c>
      <c r="E171" s="260" t="s">
        <v>21</v>
      </c>
      <c r="F171" s="261" t="s">
        <v>210</v>
      </c>
      <c r="G171" s="259"/>
      <c r="H171" s="262">
        <v>1</v>
      </c>
      <c r="I171" s="263"/>
      <c r="J171" s="259"/>
      <c r="K171" s="259"/>
      <c r="L171" s="264"/>
      <c r="M171" s="265"/>
      <c r="N171" s="266"/>
      <c r="O171" s="266"/>
      <c r="P171" s="266"/>
      <c r="Q171" s="266"/>
      <c r="R171" s="266"/>
      <c r="S171" s="266"/>
      <c r="T171" s="267"/>
      <c r="U171" s="14"/>
      <c r="V171" s="14"/>
      <c r="W171" s="14"/>
      <c r="X171" s="14"/>
      <c r="Y171" s="14"/>
      <c r="Z171" s="14"/>
      <c r="AA171" s="14"/>
      <c r="AB171" s="14"/>
      <c r="AC171" s="14"/>
      <c r="AD171" s="14"/>
      <c r="AE171" s="14"/>
      <c r="AT171" s="268" t="s">
        <v>208</v>
      </c>
      <c r="AU171" s="268" t="s">
        <v>86</v>
      </c>
      <c r="AV171" s="14" t="s">
        <v>202</v>
      </c>
      <c r="AW171" s="14" t="s">
        <v>38</v>
      </c>
      <c r="AX171" s="14" t="s">
        <v>84</v>
      </c>
      <c r="AY171" s="268" t="s">
        <v>194</v>
      </c>
    </row>
    <row r="172" spans="1:65" s="2" customFormat="1" ht="16.5" customHeight="1">
      <c r="A172" s="40"/>
      <c r="B172" s="41"/>
      <c r="C172" s="229" t="s">
        <v>393</v>
      </c>
      <c r="D172" s="229" t="s">
        <v>197</v>
      </c>
      <c r="E172" s="230" t="s">
        <v>2482</v>
      </c>
      <c r="F172" s="231" t="s">
        <v>2483</v>
      </c>
      <c r="G172" s="232" t="s">
        <v>268</v>
      </c>
      <c r="H172" s="233">
        <v>1</v>
      </c>
      <c r="I172" s="234"/>
      <c r="J172" s="235">
        <f>ROUND(I172*H172,2)</f>
        <v>0</v>
      </c>
      <c r="K172" s="231" t="s">
        <v>201</v>
      </c>
      <c r="L172" s="46"/>
      <c r="M172" s="236" t="s">
        <v>21</v>
      </c>
      <c r="N172" s="237" t="s">
        <v>47</v>
      </c>
      <c r="O172" s="86"/>
      <c r="P172" s="238">
        <f>O172*H172</f>
        <v>0</v>
      </c>
      <c r="Q172" s="238">
        <v>0.00028</v>
      </c>
      <c r="R172" s="238">
        <f>Q172*H172</f>
        <v>0.00028</v>
      </c>
      <c r="S172" s="238">
        <v>0</v>
      </c>
      <c r="T172" s="239">
        <f>S172*H172</f>
        <v>0</v>
      </c>
      <c r="U172" s="40"/>
      <c r="V172" s="40"/>
      <c r="W172" s="40"/>
      <c r="X172" s="40"/>
      <c r="Y172" s="40"/>
      <c r="Z172" s="40"/>
      <c r="AA172" s="40"/>
      <c r="AB172" s="40"/>
      <c r="AC172" s="40"/>
      <c r="AD172" s="40"/>
      <c r="AE172" s="40"/>
      <c r="AR172" s="240" t="s">
        <v>245</v>
      </c>
      <c r="AT172" s="240" t="s">
        <v>197</v>
      </c>
      <c r="AU172" s="240" t="s">
        <v>86</v>
      </c>
      <c r="AY172" s="19" t="s">
        <v>194</v>
      </c>
      <c r="BE172" s="241">
        <f>IF(N172="základní",J172,0)</f>
        <v>0</v>
      </c>
      <c r="BF172" s="241">
        <f>IF(N172="snížená",J172,0)</f>
        <v>0</v>
      </c>
      <c r="BG172" s="241">
        <f>IF(N172="zákl. přenesená",J172,0)</f>
        <v>0</v>
      </c>
      <c r="BH172" s="241">
        <f>IF(N172="sníž. přenesená",J172,0)</f>
        <v>0</v>
      </c>
      <c r="BI172" s="241">
        <f>IF(N172="nulová",J172,0)</f>
        <v>0</v>
      </c>
      <c r="BJ172" s="19" t="s">
        <v>84</v>
      </c>
      <c r="BK172" s="241">
        <f>ROUND(I172*H172,2)</f>
        <v>0</v>
      </c>
      <c r="BL172" s="19" t="s">
        <v>245</v>
      </c>
      <c r="BM172" s="240" t="s">
        <v>2484</v>
      </c>
    </row>
    <row r="173" spans="1:47" s="2" customFormat="1" ht="12">
      <c r="A173" s="40"/>
      <c r="B173" s="41"/>
      <c r="C173" s="42"/>
      <c r="D173" s="242" t="s">
        <v>204</v>
      </c>
      <c r="E173" s="42"/>
      <c r="F173" s="243" t="s">
        <v>2485</v>
      </c>
      <c r="G173" s="42"/>
      <c r="H173" s="42"/>
      <c r="I173" s="149"/>
      <c r="J173" s="42"/>
      <c r="K173" s="42"/>
      <c r="L173" s="46"/>
      <c r="M173" s="244"/>
      <c r="N173" s="245"/>
      <c r="O173" s="86"/>
      <c r="P173" s="86"/>
      <c r="Q173" s="86"/>
      <c r="R173" s="86"/>
      <c r="S173" s="86"/>
      <c r="T173" s="87"/>
      <c r="U173" s="40"/>
      <c r="V173" s="40"/>
      <c r="W173" s="40"/>
      <c r="X173" s="40"/>
      <c r="Y173" s="40"/>
      <c r="Z173" s="40"/>
      <c r="AA173" s="40"/>
      <c r="AB173" s="40"/>
      <c r="AC173" s="40"/>
      <c r="AD173" s="40"/>
      <c r="AE173" s="40"/>
      <c r="AT173" s="19" t="s">
        <v>204</v>
      </c>
      <c r="AU173" s="19" t="s">
        <v>86</v>
      </c>
    </row>
    <row r="174" spans="1:51" s="13" customFormat="1" ht="12">
      <c r="A174" s="13"/>
      <c r="B174" s="247"/>
      <c r="C174" s="248"/>
      <c r="D174" s="242" t="s">
        <v>208</v>
      </c>
      <c r="E174" s="249" t="s">
        <v>21</v>
      </c>
      <c r="F174" s="250" t="s">
        <v>2486</v>
      </c>
      <c r="G174" s="248"/>
      <c r="H174" s="251">
        <v>1</v>
      </c>
      <c r="I174" s="252"/>
      <c r="J174" s="248"/>
      <c r="K174" s="248"/>
      <c r="L174" s="253"/>
      <c r="M174" s="254"/>
      <c r="N174" s="255"/>
      <c r="O174" s="255"/>
      <c r="P174" s="255"/>
      <c r="Q174" s="255"/>
      <c r="R174" s="255"/>
      <c r="S174" s="255"/>
      <c r="T174" s="256"/>
      <c r="U174" s="13"/>
      <c r="V174" s="13"/>
      <c r="W174" s="13"/>
      <c r="X174" s="13"/>
      <c r="Y174" s="13"/>
      <c r="Z174" s="13"/>
      <c r="AA174" s="13"/>
      <c r="AB174" s="13"/>
      <c r="AC174" s="13"/>
      <c r="AD174" s="13"/>
      <c r="AE174" s="13"/>
      <c r="AT174" s="257" t="s">
        <v>208</v>
      </c>
      <c r="AU174" s="257" t="s">
        <v>86</v>
      </c>
      <c r="AV174" s="13" t="s">
        <v>86</v>
      </c>
      <c r="AW174" s="13" t="s">
        <v>38</v>
      </c>
      <c r="AX174" s="13" t="s">
        <v>76</v>
      </c>
      <c r="AY174" s="257" t="s">
        <v>194</v>
      </c>
    </row>
    <row r="175" spans="1:51" s="14" customFormat="1" ht="12">
      <c r="A175" s="14"/>
      <c r="B175" s="258"/>
      <c r="C175" s="259"/>
      <c r="D175" s="242" t="s">
        <v>208</v>
      </c>
      <c r="E175" s="260" t="s">
        <v>21</v>
      </c>
      <c r="F175" s="261" t="s">
        <v>210</v>
      </c>
      <c r="G175" s="259"/>
      <c r="H175" s="262">
        <v>1</v>
      </c>
      <c r="I175" s="263"/>
      <c r="J175" s="259"/>
      <c r="K175" s="259"/>
      <c r="L175" s="264"/>
      <c r="M175" s="265"/>
      <c r="N175" s="266"/>
      <c r="O175" s="266"/>
      <c r="P175" s="266"/>
      <c r="Q175" s="266"/>
      <c r="R175" s="266"/>
      <c r="S175" s="266"/>
      <c r="T175" s="267"/>
      <c r="U175" s="14"/>
      <c r="V175" s="14"/>
      <c r="W175" s="14"/>
      <c r="X175" s="14"/>
      <c r="Y175" s="14"/>
      <c r="Z175" s="14"/>
      <c r="AA175" s="14"/>
      <c r="AB175" s="14"/>
      <c r="AC175" s="14"/>
      <c r="AD175" s="14"/>
      <c r="AE175" s="14"/>
      <c r="AT175" s="268" t="s">
        <v>208</v>
      </c>
      <c r="AU175" s="268" t="s">
        <v>86</v>
      </c>
      <c r="AV175" s="14" t="s">
        <v>202</v>
      </c>
      <c r="AW175" s="14" t="s">
        <v>38</v>
      </c>
      <c r="AX175" s="14" t="s">
        <v>84</v>
      </c>
      <c r="AY175" s="268" t="s">
        <v>194</v>
      </c>
    </row>
    <row r="176" spans="1:65" s="2" customFormat="1" ht="16.5" customHeight="1">
      <c r="A176" s="40"/>
      <c r="B176" s="41"/>
      <c r="C176" s="229" t="s">
        <v>8</v>
      </c>
      <c r="D176" s="229" t="s">
        <v>197</v>
      </c>
      <c r="E176" s="230" t="s">
        <v>2487</v>
      </c>
      <c r="F176" s="231" t="s">
        <v>2488</v>
      </c>
      <c r="G176" s="232" t="s">
        <v>244</v>
      </c>
      <c r="H176" s="233">
        <v>1</v>
      </c>
      <c r="I176" s="234"/>
      <c r="J176" s="235">
        <f>ROUND(I176*H176,2)</f>
        <v>0</v>
      </c>
      <c r="K176" s="231" t="s">
        <v>201</v>
      </c>
      <c r="L176" s="46"/>
      <c r="M176" s="236" t="s">
        <v>21</v>
      </c>
      <c r="N176" s="237" t="s">
        <v>47</v>
      </c>
      <c r="O176" s="86"/>
      <c r="P176" s="238">
        <f>O176*H176</f>
        <v>0</v>
      </c>
      <c r="Q176" s="238">
        <v>0.00342</v>
      </c>
      <c r="R176" s="238">
        <f>Q176*H176</f>
        <v>0.00342</v>
      </c>
      <c r="S176" s="238">
        <v>0</v>
      </c>
      <c r="T176" s="239">
        <f>S176*H176</f>
        <v>0</v>
      </c>
      <c r="U176" s="40"/>
      <c r="V176" s="40"/>
      <c r="W176" s="40"/>
      <c r="X176" s="40"/>
      <c r="Y176" s="40"/>
      <c r="Z176" s="40"/>
      <c r="AA176" s="40"/>
      <c r="AB176" s="40"/>
      <c r="AC176" s="40"/>
      <c r="AD176" s="40"/>
      <c r="AE176" s="40"/>
      <c r="AR176" s="240" t="s">
        <v>245</v>
      </c>
      <c r="AT176" s="240" t="s">
        <v>197</v>
      </c>
      <c r="AU176" s="240" t="s">
        <v>86</v>
      </c>
      <c r="AY176" s="19" t="s">
        <v>194</v>
      </c>
      <c r="BE176" s="241">
        <f>IF(N176="základní",J176,0)</f>
        <v>0</v>
      </c>
      <c r="BF176" s="241">
        <f>IF(N176="snížená",J176,0)</f>
        <v>0</v>
      </c>
      <c r="BG176" s="241">
        <f>IF(N176="zákl. přenesená",J176,0)</f>
        <v>0</v>
      </c>
      <c r="BH176" s="241">
        <f>IF(N176="sníž. přenesená",J176,0)</f>
        <v>0</v>
      </c>
      <c r="BI176" s="241">
        <f>IF(N176="nulová",J176,0)</f>
        <v>0</v>
      </c>
      <c r="BJ176" s="19" t="s">
        <v>84</v>
      </c>
      <c r="BK176" s="241">
        <f>ROUND(I176*H176,2)</f>
        <v>0</v>
      </c>
      <c r="BL176" s="19" t="s">
        <v>245</v>
      </c>
      <c r="BM176" s="240" t="s">
        <v>2489</v>
      </c>
    </row>
    <row r="177" spans="1:47" s="2" customFormat="1" ht="12">
      <c r="A177" s="40"/>
      <c r="B177" s="41"/>
      <c r="C177" s="42"/>
      <c r="D177" s="242" t="s">
        <v>204</v>
      </c>
      <c r="E177" s="42"/>
      <c r="F177" s="243" t="s">
        <v>2490</v>
      </c>
      <c r="G177" s="42"/>
      <c r="H177" s="42"/>
      <c r="I177" s="149"/>
      <c r="J177" s="42"/>
      <c r="K177" s="42"/>
      <c r="L177" s="46"/>
      <c r="M177" s="244"/>
      <c r="N177" s="245"/>
      <c r="O177" s="86"/>
      <c r="P177" s="86"/>
      <c r="Q177" s="86"/>
      <c r="R177" s="86"/>
      <c r="S177" s="86"/>
      <c r="T177" s="87"/>
      <c r="U177" s="40"/>
      <c r="V177" s="40"/>
      <c r="W177" s="40"/>
      <c r="X177" s="40"/>
      <c r="Y177" s="40"/>
      <c r="Z177" s="40"/>
      <c r="AA177" s="40"/>
      <c r="AB177" s="40"/>
      <c r="AC177" s="40"/>
      <c r="AD177" s="40"/>
      <c r="AE177" s="40"/>
      <c r="AT177" s="19" t="s">
        <v>204</v>
      </c>
      <c r="AU177" s="19" t="s">
        <v>86</v>
      </c>
    </row>
    <row r="178" spans="1:51" s="13" customFormat="1" ht="12">
      <c r="A178" s="13"/>
      <c r="B178" s="247"/>
      <c r="C178" s="248"/>
      <c r="D178" s="242" t="s">
        <v>208</v>
      </c>
      <c r="E178" s="249" t="s">
        <v>21</v>
      </c>
      <c r="F178" s="250" t="s">
        <v>2481</v>
      </c>
      <c r="G178" s="248"/>
      <c r="H178" s="251">
        <v>1</v>
      </c>
      <c r="I178" s="252"/>
      <c r="J178" s="248"/>
      <c r="K178" s="248"/>
      <c r="L178" s="253"/>
      <c r="M178" s="254"/>
      <c r="N178" s="255"/>
      <c r="O178" s="255"/>
      <c r="P178" s="255"/>
      <c r="Q178" s="255"/>
      <c r="R178" s="255"/>
      <c r="S178" s="255"/>
      <c r="T178" s="256"/>
      <c r="U178" s="13"/>
      <c r="V178" s="13"/>
      <c r="W178" s="13"/>
      <c r="X178" s="13"/>
      <c r="Y178" s="13"/>
      <c r="Z178" s="13"/>
      <c r="AA178" s="13"/>
      <c r="AB178" s="13"/>
      <c r="AC178" s="13"/>
      <c r="AD178" s="13"/>
      <c r="AE178" s="13"/>
      <c r="AT178" s="257" t="s">
        <v>208</v>
      </c>
      <c r="AU178" s="257" t="s">
        <v>86</v>
      </c>
      <c r="AV178" s="13" t="s">
        <v>86</v>
      </c>
      <c r="AW178" s="13" t="s">
        <v>38</v>
      </c>
      <c r="AX178" s="13" t="s">
        <v>76</v>
      </c>
      <c r="AY178" s="257" t="s">
        <v>194</v>
      </c>
    </row>
    <row r="179" spans="1:51" s="14" customFormat="1" ht="12">
      <c r="A179" s="14"/>
      <c r="B179" s="258"/>
      <c r="C179" s="259"/>
      <c r="D179" s="242" t="s">
        <v>208</v>
      </c>
      <c r="E179" s="260" t="s">
        <v>21</v>
      </c>
      <c r="F179" s="261" t="s">
        <v>210</v>
      </c>
      <c r="G179" s="259"/>
      <c r="H179" s="262">
        <v>1</v>
      </c>
      <c r="I179" s="263"/>
      <c r="J179" s="259"/>
      <c r="K179" s="259"/>
      <c r="L179" s="264"/>
      <c r="M179" s="265"/>
      <c r="N179" s="266"/>
      <c r="O179" s="266"/>
      <c r="P179" s="266"/>
      <c r="Q179" s="266"/>
      <c r="R179" s="266"/>
      <c r="S179" s="266"/>
      <c r="T179" s="267"/>
      <c r="U179" s="14"/>
      <c r="V179" s="14"/>
      <c r="W179" s="14"/>
      <c r="X179" s="14"/>
      <c r="Y179" s="14"/>
      <c r="Z179" s="14"/>
      <c r="AA179" s="14"/>
      <c r="AB179" s="14"/>
      <c r="AC179" s="14"/>
      <c r="AD179" s="14"/>
      <c r="AE179" s="14"/>
      <c r="AT179" s="268" t="s">
        <v>208</v>
      </c>
      <c r="AU179" s="268" t="s">
        <v>86</v>
      </c>
      <c r="AV179" s="14" t="s">
        <v>202</v>
      </c>
      <c r="AW179" s="14" t="s">
        <v>38</v>
      </c>
      <c r="AX179" s="14" t="s">
        <v>84</v>
      </c>
      <c r="AY179" s="268" t="s">
        <v>194</v>
      </c>
    </row>
    <row r="180" spans="1:65" s="2" customFormat="1" ht="16.5" customHeight="1">
      <c r="A180" s="40"/>
      <c r="B180" s="41"/>
      <c r="C180" s="272" t="s">
        <v>245</v>
      </c>
      <c r="D180" s="272" t="s">
        <v>347</v>
      </c>
      <c r="E180" s="273" t="s">
        <v>2491</v>
      </c>
      <c r="F180" s="274" t="s">
        <v>2492</v>
      </c>
      <c r="G180" s="275" t="s">
        <v>268</v>
      </c>
      <c r="H180" s="276">
        <v>1</v>
      </c>
      <c r="I180" s="277"/>
      <c r="J180" s="278">
        <f>ROUND(I180*H180,2)</f>
        <v>0</v>
      </c>
      <c r="K180" s="274" t="s">
        <v>21</v>
      </c>
      <c r="L180" s="279"/>
      <c r="M180" s="280" t="s">
        <v>21</v>
      </c>
      <c r="N180" s="281" t="s">
        <v>47</v>
      </c>
      <c r="O180" s="86"/>
      <c r="P180" s="238">
        <f>O180*H180</f>
        <v>0</v>
      </c>
      <c r="Q180" s="238">
        <v>0.00128</v>
      </c>
      <c r="R180" s="238">
        <f>Q180*H180</f>
        <v>0.00128</v>
      </c>
      <c r="S180" s="238">
        <v>0</v>
      </c>
      <c r="T180" s="239">
        <f>S180*H180</f>
        <v>0</v>
      </c>
      <c r="U180" s="40"/>
      <c r="V180" s="40"/>
      <c r="W180" s="40"/>
      <c r="X180" s="40"/>
      <c r="Y180" s="40"/>
      <c r="Z180" s="40"/>
      <c r="AA180" s="40"/>
      <c r="AB180" s="40"/>
      <c r="AC180" s="40"/>
      <c r="AD180" s="40"/>
      <c r="AE180" s="40"/>
      <c r="AR180" s="240" t="s">
        <v>525</v>
      </c>
      <c r="AT180" s="240" t="s">
        <v>347</v>
      </c>
      <c r="AU180" s="240" t="s">
        <v>86</v>
      </c>
      <c r="AY180" s="19" t="s">
        <v>194</v>
      </c>
      <c r="BE180" s="241">
        <f>IF(N180="základní",J180,0)</f>
        <v>0</v>
      </c>
      <c r="BF180" s="241">
        <f>IF(N180="snížená",J180,0)</f>
        <v>0</v>
      </c>
      <c r="BG180" s="241">
        <f>IF(N180="zákl. přenesená",J180,0)</f>
        <v>0</v>
      </c>
      <c r="BH180" s="241">
        <f>IF(N180="sníž. přenesená",J180,0)</f>
        <v>0</v>
      </c>
      <c r="BI180" s="241">
        <f>IF(N180="nulová",J180,0)</f>
        <v>0</v>
      </c>
      <c r="BJ180" s="19" t="s">
        <v>84</v>
      </c>
      <c r="BK180" s="241">
        <f>ROUND(I180*H180,2)</f>
        <v>0</v>
      </c>
      <c r="BL180" s="19" t="s">
        <v>245</v>
      </c>
      <c r="BM180" s="240" t="s">
        <v>2493</v>
      </c>
    </row>
    <row r="181" spans="1:47" s="2" customFormat="1" ht="12">
      <c r="A181" s="40"/>
      <c r="B181" s="41"/>
      <c r="C181" s="42"/>
      <c r="D181" s="242" t="s">
        <v>204</v>
      </c>
      <c r="E181" s="42"/>
      <c r="F181" s="243" t="s">
        <v>2492</v>
      </c>
      <c r="G181" s="42"/>
      <c r="H181" s="42"/>
      <c r="I181" s="149"/>
      <c r="J181" s="42"/>
      <c r="K181" s="42"/>
      <c r="L181" s="46"/>
      <c r="M181" s="244"/>
      <c r="N181" s="245"/>
      <c r="O181" s="86"/>
      <c r="P181" s="86"/>
      <c r="Q181" s="86"/>
      <c r="R181" s="86"/>
      <c r="S181" s="86"/>
      <c r="T181" s="87"/>
      <c r="U181" s="40"/>
      <c r="V181" s="40"/>
      <c r="W181" s="40"/>
      <c r="X181" s="40"/>
      <c r="Y181" s="40"/>
      <c r="Z181" s="40"/>
      <c r="AA181" s="40"/>
      <c r="AB181" s="40"/>
      <c r="AC181" s="40"/>
      <c r="AD181" s="40"/>
      <c r="AE181" s="40"/>
      <c r="AT181" s="19" t="s">
        <v>204</v>
      </c>
      <c r="AU181" s="19" t="s">
        <v>86</v>
      </c>
    </row>
    <row r="182" spans="1:47" s="2" customFormat="1" ht="12">
      <c r="A182" s="40"/>
      <c r="B182" s="41"/>
      <c r="C182" s="42"/>
      <c r="D182" s="242" t="s">
        <v>228</v>
      </c>
      <c r="E182" s="42"/>
      <c r="F182" s="246" t="s">
        <v>2494</v>
      </c>
      <c r="G182" s="42"/>
      <c r="H182" s="42"/>
      <c r="I182" s="149"/>
      <c r="J182" s="42"/>
      <c r="K182" s="42"/>
      <c r="L182" s="46"/>
      <c r="M182" s="244"/>
      <c r="N182" s="245"/>
      <c r="O182" s="86"/>
      <c r="P182" s="86"/>
      <c r="Q182" s="86"/>
      <c r="R182" s="86"/>
      <c r="S182" s="86"/>
      <c r="T182" s="87"/>
      <c r="U182" s="40"/>
      <c r="V182" s="40"/>
      <c r="W182" s="40"/>
      <c r="X182" s="40"/>
      <c r="Y182" s="40"/>
      <c r="Z182" s="40"/>
      <c r="AA182" s="40"/>
      <c r="AB182" s="40"/>
      <c r="AC182" s="40"/>
      <c r="AD182" s="40"/>
      <c r="AE182" s="40"/>
      <c r="AT182" s="19" t="s">
        <v>228</v>
      </c>
      <c r="AU182" s="19" t="s">
        <v>86</v>
      </c>
    </row>
    <row r="183" spans="1:51" s="13" customFormat="1" ht="12">
      <c r="A183" s="13"/>
      <c r="B183" s="247"/>
      <c r="C183" s="248"/>
      <c r="D183" s="242" t="s">
        <v>208</v>
      </c>
      <c r="E183" s="249" t="s">
        <v>21</v>
      </c>
      <c r="F183" s="250" t="s">
        <v>2414</v>
      </c>
      <c r="G183" s="248"/>
      <c r="H183" s="251">
        <v>1</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208</v>
      </c>
      <c r="AU183" s="257" t="s">
        <v>86</v>
      </c>
      <c r="AV183" s="13" t="s">
        <v>86</v>
      </c>
      <c r="AW183" s="13" t="s">
        <v>38</v>
      </c>
      <c r="AX183" s="13" t="s">
        <v>76</v>
      </c>
      <c r="AY183" s="257" t="s">
        <v>194</v>
      </c>
    </row>
    <row r="184" spans="1:51" s="14" customFormat="1" ht="12">
      <c r="A184" s="14"/>
      <c r="B184" s="258"/>
      <c r="C184" s="259"/>
      <c r="D184" s="242" t="s">
        <v>208</v>
      </c>
      <c r="E184" s="260" t="s">
        <v>21</v>
      </c>
      <c r="F184" s="261" t="s">
        <v>210</v>
      </c>
      <c r="G184" s="259"/>
      <c r="H184" s="262">
        <v>1</v>
      </c>
      <c r="I184" s="263"/>
      <c r="J184" s="259"/>
      <c r="K184" s="259"/>
      <c r="L184" s="264"/>
      <c r="M184" s="265"/>
      <c r="N184" s="266"/>
      <c r="O184" s="266"/>
      <c r="P184" s="266"/>
      <c r="Q184" s="266"/>
      <c r="R184" s="266"/>
      <c r="S184" s="266"/>
      <c r="T184" s="267"/>
      <c r="U184" s="14"/>
      <c r="V184" s="14"/>
      <c r="W184" s="14"/>
      <c r="X184" s="14"/>
      <c r="Y184" s="14"/>
      <c r="Z184" s="14"/>
      <c r="AA184" s="14"/>
      <c r="AB184" s="14"/>
      <c r="AC184" s="14"/>
      <c r="AD184" s="14"/>
      <c r="AE184" s="14"/>
      <c r="AT184" s="268" t="s">
        <v>208</v>
      </c>
      <c r="AU184" s="268" t="s">
        <v>86</v>
      </c>
      <c r="AV184" s="14" t="s">
        <v>202</v>
      </c>
      <c r="AW184" s="14" t="s">
        <v>38</v>
      </c>
      <c r="AX184" s="14" t="s">
        <v>84</v>
      </c>
      <c r="AY184" s="268" t="s">
        <v>194</v>
      </c>
    </row>
    <row r="185" spans="1:65" s="2" customFormat="1" ht="16.5" customHeight="1">
      <c r="A185" s="40"/>
      <c r="B185" s="41"/>
      <c r="C185" s="229" t="s">
        <v>418</v>
      </c>
      <c r="D185" s="229" t="s">
        <v>197</v>
      </c>
      <c r="E185" s="230" t="s">
        <v>2495</v>
      </c>
      <c r="F185" s="231" t="s">
        <v>2496</v>
      </c>
      <c r="G185" s="232" t="s">
        <v>481</v>
      </c>
      <c r="H185" s="233">
        <v>97.2</v>
      </c>
      <c r="I185" s="234"/>
      <c r="J185" s="235">
        <f>ROUND(I185*H185,2)</f>
        <v>0</v>
      </c>
      <c r="K185" s="231" t="s">
        <v>201</v>
      </c>
      <c r="L185" s="46"/>
      <c r="M185" s="236" t="s">
        <v>21</v>
      </c>
      <c r="N185" s="237" t="s">
        <v>47</v>
      </c>
      <c r="O185" s="86"/>
      <c r="P185" s="238">
        <f>O185*H185</f>
        <v>0</v>
      </c>
      <c r="Q185" s="238">
        <v>1E-05</v>
      </c>
      <c r="R185" s="238">
        <f>Q185*H185</f>
        <v>0.0009720000000000001</v>
      </c>
      <c r="S185" s="238">
        <v>0</v>
      </c>
      <c r="T185" s="239">
        <f>S185*H185</f>
        <v>0</v>
      </c>
      <c r="U185" s="40"/>
      <c r="V185" s="40"/>
      <c r="W185" s="40"/>
      <c r="X185" s="40"/>
      <c r="Y185" s="40"/>
      <c r="Z185" s="40"/>
      <c r="AA185" s="40"/>
      <c r="AB185" s="40"/>
      <c r="AC185" s="40"/>
      <c r="AD185" s="40"/>
      <c r="AE185" s="40"/>
      <c r="AR185" s="240" t="s">
        <v>245</v>
      </c>
      <c r="AT185" s="240" t="s">
        <v>197</v>
      </c>
      <c r="AU185" s="240" t="s">
        <v>86</v>
      </c>
      <c r="AY185" s="19" t="s">
        <v>194</v>
      </c>
      <c r="BE185" s="241">
        <f>IF(N185="základní",J185,0)</f>
        <v>0</v>
      </c>
      <c r="BF185" s="241">
        <f>IF(N185="snížená",J185,0)</f>
        <v>0</v>
      </c>
      <c r="BG185" s="241">
        <f>IF(N185="zákl. přenesená",J185,0)</f>
        <v>0</v>
      </c>
      <c r="BH185" s="241">
        <f>IF(N185="sníž. přenesená",J185,0)</f>
        <v>0</v>
      </c>
      <c r="BI185" s="241">
        <f>IF(N185="nulová",J185,0)</f>
        <v>0</v>
      </c>
      <c r="BJ185" s="19" t="s">
        <v>84</v>
      </c>
      <c r="BK185" s="241">
        <f>ROUND(I185*H185,2)</f>
        <v>0</v>
      </c>
      <c r="BL185" s="19" t="s">
        <v>245</v>
      </c>
      <c r="BM185" s="240" t="s">
        <v>2497</v>
      </c>
    </row>
    <row r="186" spans="1:47" s="2" customFormat="1" ht="12">
      <c r="A186" s="40"/>
      <c r="B186" s="41"/>
      <c r="C186" s="42"/>
      <c r="D186" s="242" t="s">
        <v>204</v>
      </c>
      <c r="E186" s="42"/>
      <c r="F186" s="243" t="s">
        <v>2498</v>
      </c>
      <c r="G186" s="42"/>
      <c r="H186" s="42"/>
      <c r="I186" s="149"/>
      <c r="J186" s="42"/>
      <c r="K186" s="42"/>
      <c r="L186" s="46"/>
      <c r="M186" s="244"/>
      <c r="N186" s="245"/>
      <c r="O186" s="86"/>
      <c r="P186" s="86"/>
      <c r="Q186" s="86"/>
      <c r="R186" s="86"/>
      <c r="S186" s="86"/>
      <c r="T186" s="87"/>
      <c r="U186" s="40"/>
      <c r="V186" s="40"/>
      <c r="W186" s="40"/>
      <c r="X186" s="40"/>
      <c r="Y186" s="40"/>
      <c r="Z186" s="40"/>
      <c r="AA186" s="40"/>
      <c r="AB186" s="40"/>
      <c r="AC186" s="40"/>
      <c r="AD186" s="40"/>
      <c r="AE186" s="40"/>
      <c r="AT186" s="19" t="s">
        <v>204</v>
      </c>
      <c r="AU186" s="19" t="s">
        <v>86</v>
      </c>
    </row>
    <row r="187" spans="1:47" s="2" customFormat="1" ht="12">
      <c r="A187" s="40"/>
      <c r="B187" s="41"/>
      <c r="C187" s="42"/>
      <c r="D187" s="242" t="s">
        <v>206</v>
      </c>
      <c r="E187" s="42"/>
      <c r="F187" s="246" t="s">
        <v>2499</v>
      </c>
      <c r="G187" s="42"/>
      <c r="H187" s="42"/>
      <c r="I187" s="149"/>
      <c r="J187" s="42"/>
      <c r="K187" s="42"/>
      <c r="L187" s="46"/>
      <c r="M187" s="244"/>
      <c r="N187" s="245"/>
      <c r="O187" s="86"/>
      <c r="P187" s="86"/>
      <c r="Q187" s="86"/>
      <c r="R187" s="86"/>
      <c r="S187" s="86"/>
      <c r="T187" s="87"/>
      <c r="U187" s="40"/>
      <c r="V187" s="40"/>
      <c r="W187" s="40"/>
      <c r="X187" s="40"/>
      <c r="Y187" s="40"/>
      <c r="Z187" s="40"/>
      <c r="AA187" s="40"/>
      <c r="AB187" s="40"/>
      <c r="AC187" s="40"/>
      <c r="AD187" s="40"/>
      <c r="AE187" s="40"/>
      <c r="AT187" s="19" t="s">
        <v>206</v>
      </c>
      <c r="AU187" s="19" t="s">
        <v>86</v>
      </c>
    </row>
    <row r="188" spans="1:51" s="13" customFormat="1" ht="12">
      <c r="A188" s="13"/>
      <c r="B188" s="247"/>
      <c r="C188" s="248"/>
      <c r="D188" s="242" t="s">
        <v>208</v>
      </c>
      <c r="E188" s="249" t="s">
        <v>21</v>
      </c>
      <c r="F188" s="250" t="s">
        <v>2500</v>
      </c>
      <c r="G188" s="248"/>
      <c r="H188" s="251">
        <v>26.5</v>
      </c>
      <c r="I188" s="252"/>
      <c r="J188" s="248"/>
      <c r="K188" s="248"/>
      <c r="L188" s="253"/>
      <c r="M188" s="254"/>
      <c r="N188" s="255"/>
      <c r="O188" s="255"/>
      <c r="P188" s="255"/>
      <c r="Q188" s="255"/>
      <c r="R188" s="255"/>
      <c r="S188" s="255"/>
      <c r="T188" s="256"/>
      <c r="U188" s="13"/>
      <c r="V188" s="13"/>
      <c r="W188" s="13"/>
      <c r="X188" s="13"/>
      <c r="Y188" s="13"/>
      <c r="Z188" s="13"/>
      <c r="AA188" s="13"/>
      <c r="AB188" s="13"/>
      <c r="AC188" s="13"/>
      <c r="AD188" s="13"/>
      <c r="AE188" s="13"/>
      <c r="AT188" s="257" t="s">
        <v>208</v>
      </c>
      <c r="AU188" s="257" t="s">
        <v>86</v>
      </c>
      <c r="AV188" s="13" t="s">
        <v>86</v>
      </c>
      <c r="AW188" s="13" t="s">
        <v>38</v>
      </c>
      <c r="AX188" s="13" t="s">
        <v>76</v>
      </c>
      <c r="AY188" s="257" t="s">
        <v>194</v>
      </c>
    </row>
    <row r="189" spans="1:51" s="13" customFormat="1" ht="12">
      <c r="A189" s="13"/>
      <c r="B189" s="247"/>
      <c r="C189" s="248"/>
      <c r="D189" s="242" t="s">
        <v>208</v>
      </c>
      <c r="E189" s="249" t="s">
        <v>21</v>
      </c>
      <c r="F189" s="250" t="s">
        <v>2501</v>
      </c>
      <c r="G189" s="248"/>
      <c r="H189" s="251">
        <v>11.8</v>
      </c>
      <c r="I189" s="252"/>
      <c r="J189" s="248"/>
      <c r="K189" s="248"/>
      <c r="L189" s="253"/>
      <c r="M189" s="254"/>
      <c r="N189" s="255"/>
      <c r="O189" s="255"/>
      <c r="P189" s="255"/>
      <c r="Q189" s="255"/>
      <c r="R189" s="255"/>
      <c r="S189" s="255"/>
      <c r="T189" s="256"/>
      <c r="U189" s="13"/>
      <c r="V189" s="13"/>
      <c r="W189" s="13"/>
      <c r="X189" s="13"/>
      <c r="Y189" s="13"/>
      <c r="Z189" s="13"/>
      <c r="AA189" s="13"/>
      <c r="AB189" s="13"/>
      <c r="AC189" s="13"/>
      <c r="AD189" s="13"/>
      <c r="AE189" s="13"/>
      <c r="AT189" s="257" t="s">
        <v>208</v>
      </c>
      <c r="AU189" s="257" t="s">
        <v>86</v>
      </c>
      <c r="AV189" s="13" t="s">
        <v>86</v>
      </c>
      <c r="AW189" s="13" t="s">
        <v>38</v>
      </c>
      <c r="AX189" s="13" t="s">
        <v>76</v>
      </c>
      <c r="AY189" s="257" t="s">
        <v>194</v>
      </c>
    </row>
    <row r="190" spans="1:51" s="13" customFormat="1" ht="12">
      <c r="A190" s="13"/>
      <c r="B190" s="247"/>
      <c r="C190" s="248"/>
      <c r="D190" s="242" t="s">
        <v>208</v>
      </c>
      <c r="E190" s="249" t="s">
        <v>21</v>
      </c>
      <c r="F190" s="250" t="s">
        <v>2502</v>
      </c>
      <c r="G190" s="248"/>
      <c r="H190" s="251">
        <v>11.5</v>
      </c>
      <c r="I190" s="252"/>
      <c r="J190" s="248"/>
      <c r="K190" s="248"/>
      <c r="L190" s="253"/>
      <c r="M190" s="254"/>
      <c r="N190" s="255"/>
      <c r="O190" s="255"/>
      <c r="P190" s="255"/>
      <c r="Q190" s="255"/>
      <c r="R190" s="255"/>
      <c r="S190" s="255"/>
      <c r="T190" s="256"/>
      <c r="U190" s="13"/>
      <c r="V190" s="13"/>
      <c r="W190" s="13"/>
      <c r="X190" s="13"/>
      <c r="Y190" s="13"/>
      <c r="Z190" s="13"/>
      <c r="AA190" s="13"/>
      <c r="AB190" s="13"/>
      <c r="AC190" s="13"/>
      <c r="AD190" s="13"/>
      <c r="AE190" s="13"/>
      <c r="AT190" s="257" t="s">
        <v>208</v>
      </c>
      <c r="AU190" s="257" t="s">
        <v>86</v>
      </c>
      <c r="AV190" s="13" t="s">
        <v>86</v>
      </c>
      <c r="AW190" s="13" t="s">
        <v>38</v>
      </c>
      <c r="AX190" s="13" t="s">
        <v>76</v>
      </c>
      <c r="AY190" s="257" t="s">
        <v>194</v>
      </c>
    </row>
    <row r="191" spans="1:51" s="13" customFormat="1" ht="12">
      <c r="A191" s="13"/>
      <c r="B191" s="247"/>
      <c r="C191" s="248"/>
      <c r="D191" s="242" t="s">
        <v>208</v>
      </c>
      <c r="E191" s="249" t="s">
        <v>21</v>
      </c>
      <c r="F191" s="250" t="s">
        <v>2405</v>
      </c>
      <c r="G191" s="248"/>
      <c r="H191" s="251">
        <v>15.35</v>
      </c>
      <c r="I191" s="252"/>
      <c r="J191" s="248"/>
      <c r="K191" s="248"/>
      <c r="L191" s="253"/>
      <c r="M191" s="254"/>
      <c r="N191" s="255"/>
      <c r="O191" s="255"/>
      <c r="P191" s="255"/>
      <c r="Q191" s="255"/>
      <c r="R191" s="255"/>
      <c r="S191" s="255"/>
      <c r="T191" s="256"/>
      <c r="U191" s="13"/>
      <c r="V191" s="13"/>
      <c r="W191" s="13"/>
      <c r="X191" s="13"/>
      <c r="Y191" s="13"/>
      <c r="Z191" s="13"/>
      <c r="AA191" s="13"/>
      <c r="AB191" s="13"/>
      <c r="AC191" s="13"/>
      <c r="AD191" s="13"/>
      <c r="AE191" s="13"/>
      <c r="AT191" s="257" t="s">
        <v>208</v>
      </c>
      <c r="AU191" s="257" t="s">
        <v>86</v>
      </c>
      <c r="AV191" s="13" t="s">
        <v>86</v>
      </c>
      <c r="AW191" s="13" t="s">
        <v>38</v>
      </c>
      <c r="AX191" s="13" t="s">
        <v>76</v>
      </c>
      <c r="AY191" s="257" t="s">
        <v>194</v>
      </c>
    </row>
    <row r="192" spans="1:51" s="13" customFormat="1" ht="12">
      <c r="A192" s="13"/>
      <c r="B192" s="247"/>
      <c r="C192" s="248"/>
      <c r="D192" s="242" t="s">
        <v>208</v>
      </c>
      <c r="E192" s="249" t="s">
        <v>21</v>
      </c>
      <c r="F192" s="250" t="s">
        <v>2406</v>
      </c>
      <c r="G192" s="248"/>
      <c r="H192" s="251">
        <v>5.7</v>
      </c>
      <c r="I192" s="252"/>
      <c r="J192" s="248"/>
      <c r="K192" s="248"/>
      <c r="L192" s="253"/>
      <c r="M192" s="254"/>
      <c r="N192" s="255"/>
      <c r="O192" s="255"/>
      <c r="P192" s="255"/>
      <c r="Q192" s="255"/>
      <c r="R192" s="255"/>
      <c r="S192" s="255"/>
      <c r="T192" s="256"/>
      <c r="U192" s="13"/>
      <c r="V192" s="13"/>
      <c r="W192" s="13"/>
      <c r="X192" s="13"/>
      <c r="Y192" s="13"/>
      <c r="Z192" s="13"/>
      <c r="AA192" s="13"/>
      <c r="AB192" s="13"/>
      <c r="AC192" s="13"/>
      <c r="AD192" s="13"/>
      <c r="AE192" s="13"/>
      <c r="AT192" s="257" t="s">
        <v>208</v>
      </c>
      <c r="AU192" s="257" t="s">
        <v>86</v>
      </c>
      <c r="AV192" s="13" t="s">
        <v>86</v>
      </c>
      <c r="AW192" s="13" t="s">
        <v>38</v>
      </c>
      <c r="AX192" s="13" t="s">
        <v>76</v>
      </c>
      <c r="AY192" s="257" t="s">
        <v>194</v>
      </c>
    </row>
    <row r="193" spans="1:51" s="13" customFormat="1" ht="12">
      <c r="A193" s="13"/>
      <c r="B193" s="247"/>
      <c r="C193" s="248"/>
      <c r="D193" s="242" t="s">
        <v>208</v>
      </c>
      <c r="E193" s="249" t="s">
        <v>21</v>
      </c>
      <c r="F193" s="250" t="s">
        <v>2407</v>
      </c>
      <c r="G193" s="248"/>
      <c r="H193" s="251">
        <v>5.7</v>
      </c>
      <c r="I193" s="252"/>
      <c r="J193" s="248"/>
      <c r="K193" s="248"/>
      <c r="L193" s="253"/>
      <c r="M193" s="254"/>
      <c r="N193" s="255"/>
      <c r="O193" s="255"/>
      <c r="P193" s="255"/>
      <c r="Q193" s="255"/>
      <c r="R193" s="255"/>
      <c r="S193" s="255"/>
      <c r="T193" s="256"/>
      <c r="U193" s="13"/>
      <c r="V193" s="13"/>
      <c r="W193" s="13"/>
      <c r="X193" s="13"/>
      <c r="Y193" s="13"/>
      <c r="Z193" s="13"/>
      <c r="AA193" s="13"/>
      <c r="AB193" s="13"/>
      <c r="AC193" s="13"/>
      <c r="AD193" s="13"/>
      <c r="AE193" s="13"/>
      <c r="AT193" s="257" t="s">
        <v>208</v>
      </c>
      <c r="AU193" s="257" t="s">
        <v>86</v>
      </c>
      <c r="AV193" s="13" t="s">
        <v>86</v>
      </c>
      <c r="AW193" s="13" t="s">
        <v>38</v>
      </c>
      <c r="AX193" s="13" t="s">
        <v>76</v>
      </c>
      <c r="AY193" s="257" t="s">
        <v>194</v>
      </c>
    </row>
    <row r="194" spans="1:51" s="13" customFormat="1" ht="12">
      <c r="A194" s="13"/>
      <c r="B194" s="247"/>
      <c r="C194" s="248"/>
      <c r="D194" s="242" t="s">
        <v>208</v>
      </c>
      <c r="E194" s="249" t="s">
        <v>21</v>
      </c>
      <c r="F194" s="250" t="s">
        <v>2408</v>
      </c>
      <c r="G194" s="248"/>
      <c r="H194" s="251">
        <v>11.4</v>
      </c>
      <c r="I194" s="252"/>
      <c r="J194" s="248"/>
      <c r="K194" s="248"/>
      <c r="L194" s="253"/>
      <c r="M194" s="254"/>
      <c r="N194" s="255"/>
      <c r="O194" s="255"/>
      <c r="P194" s="255"/>
      <c r="Q194" s="255"/>
      <c r="R194" s="255"/>
      <c r="S194" s="255"/>
      <c r="T194" s="256"/>
      <c r="U194" s="13"/>
      <c r="V194" s="13"/>
      <c r="W194" s="13"/>
      <c r="X194" s="13"/>
      <c r="Y194" s="13"/>
      <c r="Z194" s="13"/>
      <c r="AA194" s="13"/>
      <c r="AB194" s="13"/>
      <c r="AC194" s="13"/>
      <c r="AD194" s="13"/>
      <c r="AE194" s="13"/>
      <c r="AT194" s="257" t="s">
        <v>208</v>
      </c>
      <c r="AU194" s="257" t="s">
        <v>86</v>
      </c>
      <c r="AV194" s="13" t="s">
        <v>86</v>
      </c>
      <c r="AW194" s="13" t="s">
        <v>38</v>
      </c>
      <c r="AX194" s="13" t="s">
        <v>76</v>
      </c>
      <c r="AY194" s="257" t="s">
        <v>194</v>
      </c>
    </row>
    <row r="195" spans="1:51" s="13" customFormat="1" ht="12">
      <c r="A195" s="13"/>
      <c r="B195" s="247"/>
      <c r="C195" s="248"/>
      <c r="D195" s="242" t="s">
        <v>208</v>
      </c>
      <c r="E195" s="249" t="s">
        <v>21</v>
      </c>
      <c r="F195" s="250" t="s">
        <v>2409</v>
      </c>
      <c r="G195" s="248"/>
      <c r="H195" s="251">
        <v>9.25</v>
      </c>
      <c r="I195" s="252"/>
      <c r="J195" s="248"/>
      <c r="K195" s="248"/>
      <c r="L195" s="253"/>
      <c r="M195" s="254"/>
      <c r="N195" s="255"/>
      <c r="O195" s="255"/>
      <c r="P195" s="255"/>
      <c r="Q195" s="255"/>
      <c r="R195" s="255"/>
      <c r="S195" s="255"/>
      <c r="T195" s="256"/>
      <c r="U195" s="13"/>
      <c r="V195" s="13"/>
      <c r="W195" s="13"/>
      <c r="X195" s="13"/>
      <c r="Y195" s="13"/>
      <c r="Z195" s="13"/>
      <c r="AA195" s="13"/>
      <c r="AB195" s="13"/>
      <c r="AC195" s="13"/>
      <c r="AD195" s="13"/>
      <c r="AE195" s="13"/>
      <c r="AT195" s="257" t="s">
        <v>208</v>
      </c>
      <c r="AU195" s="257" t="s">
        <v>86</v>
      </c>
      <c r="AV195" s="13" t="s">
        <v>86</v>
      </c>
      <c r="AW195" s="13" t="s">
        <v>38</v>
      </c>
      <c r="AX195" s="13" t="s">
        <v>76</v>
      </c>
      <c r="AY195" s="257" t="s">
        <v>194</v>
      </c>
    </row>
    <row r="196" spans="1:51" s="14" customFormat="1" ht="12">
      <c r="A196" s="14"/>
      <c r="B196" s="258"/>
      <c r="C196" s="259"/>
      <c r="D196" s="242" t="s">
        <v>208</v>
      </c>
      <c r="E196" s="260" t="s">
        <v>21</v>
      </c>
      <c r="F196" s="261" t="s">
        <v>210</v>
      </c>
      <c r="G196" s="259"/>
      <c r="H196" s="262">
        <v>97.2</v>
      </c>
      <c r="I196" s="263"/>
      <c r="J196" s="259"/>
      <c r="K196" s="259"/>
      <c r="L196" s="264"/>
      <c r="M196" s="265"/>
      <c r="N196" s="266"/>
      <c r="O196" s="266"/>
      <c r="P196" s="266"/>
      <c r="Q196" s="266"/>
      <c r="R196" s="266"/>
      <c r="S196" s="266"/>
      <c r="T196" s="267"/>
      <c r="U196" s="14"/>
      <c r="V196" s="14"/>
      <c r="W196" s="14"/>
      <c r="X196" s="14"/>
      <c r="Y196" s="14"/>
      <c r="Z196" s="14"/>
      <c r="AA196" s="14"/>
      <c r="AB196" s="14"/>
      <c r="AC196" s="14"/>
      <c r="AD196" s="14"/>
      <c r="AE196" s="14"/>
      <c r="AT196" s="268" t="s">
        <v>208</v>
      </c>
      <c r="AU196" s="268" t="s">
        <v>86</v>
      </c>
      <c r="AV196" s="14" t="s">
        <v>202</v>
      </c>
      <c r="AW196" s="14" t="s">
        <v>38</v>
      </c>
      <c r="AX196" s="14" t="s">
        <v>84</v>
      </c>
      <c r="AY196" s="268" t="s">
        <v>194</v>
      </c>
    </row>
    <row r="197" spans="1:65" s="2" customFormat="1" ht="16.5" customHeight="1">
      <c r="A197" s="40"/>
      <c r="B197" s="41"/>
      <c r="C197" s="229" t="s">
        <v>436</v>
      </c>
      <c r="D197" s="229" t="s">
        <v>197</v>
      </c>
      <c r="E197" s="230" t="s">
        <v>2503</v>
      </c>
      <c r="F197" s="231" t="s">
        <v>2504</v>
      </c>
      <c r="G197" s="232" t="s">
        <v>215</v>
      </c>
      <c r="H197" s="233">
        <v>0.181</v>
      </c>
      <c r="I197" s="234"/>
      <c r="J197" s="235">
        <f>ROUND(I197*H197,2)</f>
        <v>0</v>
      </c>
      <c r="K197" s="231" t="s">
        <v>201</v>
      </c>
      <c r="L197" s="46"/>
      <c r="M197" s="236" t="s">
        <v>21</v>
      </c>
      <c r="N197" s="237" t="s">
        <v>47</v>
      </c>
      <c r="O197" s="86"/>
      <c r="P197" s="238">
        <f>O197*H197</f>
        <v>0</v>
      </c>
      <c r="Q197" s="238">
        <v>0</v>
      </c>
      <c r="R197" s="238">
        <f>Q197*H197</f>
        <v>0</v>
      </c>
      <c r="S197" s="238">
        <v>0</v>
      </c>
      <c r="T197" s="239">
        <f>S197*H197</f>
        <v>0</v>
      </c>
      <c r="U197" s="40"/>
      <c r="V197" s="40"/>
      <c r="W197" s="40"/>
      <c r="X197" s="40"/>
      <c r="Y197" s="40"/>
      <c r="Z197" s="40"/>
      <c r="AA197" s="40"/>
      <c r="AB197" s="40"/>
      <c r="AC197" s="40"/>
      <c r="AD197" s="40"/>
      <c r="AE197" s="40"/>
      <c r="AR197" s="240" t="s">
        <v>245</v>
      </c>
      <c r="AT197" s="240" t="s">
        <v>197</v>
      </c>
      <c r="AU197" s="240" t="s">
        <v>86</v>
      </c>
      <c r="AY197" s="19" t="s">
        <v>194</v>
      </c>
      <c r="BE197" s="241">
        <f>IF(N197="základní",J197,0)</f>
        <v>0</v>
      </c>
      <c r="BF197" s="241">
        <f>IF(N197="snížená",J197,0)</f>
        <v>0</v>
      </c>
      <c r="BG197" s="241">
        <f>IF(N197="zákl. přenesená",J197,0)</f>
        <v>0</v>
      </c>
      <c r="BH197" s="241">
        <f>IF(N197="sníž. přenesená",J197,0)</f>
        <v>0</v>
      </c>
      <c r="BI197" s="241">
        <f>IF(N197="nulová",J197,0)</f>
        <v>0</v>
      </c>
      <c r="BJ197" s="19" t="s">
        <v>84</v>
      </c>
      <c r="BK197" s="241">
        <f>ROUND(I197*H197,2)</f>
        <v>0</v>
      </c>
      <c r="BL197" s="19" t="s">
        <v>245</v>
      </c>
      <c r="BM197" s="240" t="s">
        <v>2505</v>
      </c>
    </row>
    <row r="198" spans="1:47" s="2" customFormat="1" ht="12">
      <c r="A198" s="40"/>
      <c r="B198" s="41"/>
      <c r="C198" s="42"/>
      <c r="D198" s="242" t="s">
        <v>204</v>
      </c>
      <c r="E198" s="42"/>
      <c r="F198" s="243" t="s">
        <v>2506</v>
      </c>
      <c r="G198" s="42"/>
      <c r="H198" s="42"/>
      <c r="I198" s="149"/>
      <c r="J198" s="42"/>
      <c r="K198" s="42"/>
      <c r="L198" s="46"/>
      <c r="M198" s="244"/>
      <c r="N198" s="245"/>
      <c r="O198" s="86"/>
      <c r="P198" s="86"/>
      <c r="Q198" s="86"/>
      <c r="R198" s="86"/>
      <c r="S198" s="86"/>
      <c r="T198" s="87"/>
      <c r="U198" s="40"/>
      <c r="V198" s="40"/>
      <c r="W198" s="40"/>
      <c r="X198" s="40"/>
      <c r="Y198" s="40"/>
      <c r="Z198" s="40"/>
      <c r="AA198" s="40"/>
      <c r="AB198" s="40"/>
      <c r="AC198" s="40"/>
      <c r="AD198" s="40"/>
      <c r="AE198" s="40"/>
      <c r="AT198" s="19" t="s">
        <v>204</v>
      </c>
      <c r="AU198" s="19" t="s">
        <v>86</v>
      </c>
    </row>
    <row r="199" spans="1:47" s="2" customFormat="1" ht="12">
      <c r="A199" s="40"/>
      <c r="B199" s="41"/>
      <c r="C199" s="42"/>
      <c r="D199" s="242" t="s">
        <v>206</v>
      </c>
      <c r="E199" s="42"/>
      <c r="F199" s="246" t="s">
        <v>899</v>
      </c>
      <c r="G199" s="42"/>
      <c r="H199" s="42"/>
      <c r="I199" s="149"/>
      <c r="J199" s="42"/>
      <c r="K199" s="42"/>
      <c r="L199" s="46"/>
      <c r="M199" s="244"/>
      <c r="N199" s="245"/>
      <c r="O199" s="86"/>
      <c r="P199" s="86"/>
      <c r="Q199" s="86"/>
      <c r="R199" s="86"/>
      <c r="S199" s="86"/>
      <c r="T199" s="87"/>
      <c r="U199" s="40"/>
      <c r="V199" s="40"/>
      <c r="W199" s="40"/>
      <c r="X199" s="40"/>
      <c r="Y199" s="40"/>
      <c r="Z199" s="40"/>
      <c r="AA199" s="40"/>
      <c r="AB199" s="40"/>
      <c r="AC199" s="40"/>
      <c r="AD199" s="40"/>
      <c r="AE199" s="40"/>
      <c r="AT199" s="19" t="s">
        <v>206</v>
      </c>
      <c r="AU199" s="19" t="s">
        <v>86</v>
      </c>
    </row>
    <row r="200" spans="1:63" s="12" customFormat="1" ht="22.8" customHeight="1">
      <c r="A200" s="12"/>
      <c r="B200" s="213"/>
      <c r="C200" s="214"/>
      <c r="D200" s="215" t="s">
        <v>75</v>
      </c>
      <c r="E200" s="227" t="s">
        <v>239</v>
      </c>
      <c r="F200" s="227" t="s">
        <v>240</v>
      </c>
      <c r="G200" s="214"/>
      <c r="H200" s="214"/>
      <c r="I200" s="217"/>
      <c r="J200" s="228">
        <f>BK200</f>
        <v>0</v>
      </c>
      <c r="K200" s="214"/>
      <c r="L200" s="219"/>
      <c r="M200" s="220"/>
      <c r="N200" s="221"/>
      <c r="O200" s="221"/>
      <c r="P200" s="222">
        <f>SUM(P201:P261)</f>
        <v>0</v>
      </c>
      <c r="Q200" s="221"/>
      <c r="R200" s="222">
        <f>SUM(R201:R261)</f>
        <v>0.26044</v>
      </c>
      <c r="S200" s="221"/>
      <c r="T200" s="223">
        <f>SUM(T201:T261)</f>
        <v>0</v>
      </c>
      <c r="U200" s="12"/>
      <c r="V200" s="12"/>
      <c r="W200" s="12"/>
      <c r="X200" s="12"/>
      <c r="Y200" s="12"/>
      <c r="Z200" s="12"/>
      <c r="AA200" s="12"/>
      <c r="AB200" s="12"/>
      <c r="AC200" s="12"/>
      <c r="AD200" s="12"/>
      <c r="AE200" s="12"/>
      <c r="AR200" s="224" t="s">
        <v>86</v>
      </c>
      <c r="AT200" s="225" t="s">
        <v>75</v>
      </c>
      <c r="AU200" s="225" t="s">
        <v>84</v>
      </c>
      <c r="AY200" s="224" t="s">
        <v>194</v>
      </c>
      <c r="BK200" s="226">
        <f>SUM(BK201:BK261)</f>
        <v>0</v>
      </c>
    </row>
    <row r="201" spans="1:65" s="2" customFormat="1" ht="16.5" customHeight="1">
      <c r="A201" s="40"/>
      <c r="B201" s="41"/>
      <c r="C201" s="229" t="s">
        <v>443</v>
      </c>
      <c r="D201" s="229" t="s">
        <v>197</v>
      </c>
      <c r="E201" s="230" t="s">
        <v>2507</v>
      </c>
      <c r="F201" s="231" t="s">
        <v>2508</v>
      </c>
      <c r="G201" s="232" t="s">
        <v>244</v>
      </c>
      <c r="H201" s="233">
        <v>1</v>
      </c>
      <c r="I201" s="234"/>
      <c r="J201" s="235">
        <f>ROUND(I201*H201,2)</f>
        <v>0</v>
      </c>
      <c r="K201" s="231" t="s">
        <v>201</v>
      </c>
      <c r="L201" s="46"/>
      <c r="M201" s="236" t="s">
        <v>21</v>
      </c>
      <c r="N201" s="237" t="s">
        <v>47</v>
      </c>
      <c r="O201" s="86"/>
      <c r="P201" s="238">
        <f>O201*H201</f>
        <v>0</v>
      </c>
      <c r="Q201" s="238">
        <v>0.01475</v>
      </c>
      <c r="R201" s="238">
        <f>Q201*H201</f>
        <v>0.01475</v>
      </c>
      <c r="S201" s="238">
        <v>0</v>
      </c>
      <c r="T201" s="239">
        <f>S201*H201</f>
        <v>0</v>
      </c>
      <c r="U201" s="40"/>
      <c r="V201" s="40"/>
      <c r="W201" s="40"/>
      <c r="X201" s="40"/>
      <c r="Y201" s="40"/>
      <c r="Z201" s="40"/>
      <c r="AA201" s="40"/>
      <c r="AB201" s="40"/>
      <c r="AC201" s="40"/>
      <c r="AD201" s="40"/>
      <c r="AE201" s="40"/>
      <c r="AR201" s="240" t="s">
        <v>245</v>
      </c>
      <c r="AT201" s="240" t="s">
        <v>197</v>
      </c>
      <c r="AU201" s="240" t="s">
        <v>86</v>
      </c>
      <c r="AY201" s="19" t="s">
        <v>194</v>
      </c>
      <c r="BE201" s="241">
        <f>IF(N201="základní",J201,0)</f>
        <v>0</v>
      </c>
      <c r="BF201" s="241">
        <f>IF(N201="snížená",J201,0)</f>
        <v>0</v>
      </c>
      <c r="BG201" s="241">
        <f>IF(N201="zákl. přenesená",J201,0)</f>
        <v>0</v>
      </c>
      <c r="BH201" s="241">
        <f>IF(N201="sníž. přenesená",J201,0)</f>
        <v>0</v>
      </c>
      <c r="BI201" s="241">
        <f>IF(N201="nulová",J201,0)</f>
        <v>0</v>
      </c>
      <c r="BJ201" s="19" t="s">
        <v>84</v>
      </c>
      <c r="BK201" s="241">
        <f>ROUND(I201*H201,2)</f>
        <v>0</v>
      </c>
      <c r="BL201" s="19" t="s">
        <v>245</v>
      </c>
      <c r="BM201" s="240" t="s">
        <v>2509</v>
      </c>
    </row>
    <row r="202" spans="1:47" s="2" customFormat="1" ht="12">
      <c r="A202" s="40"/>
      <c r="B202" s="41"/>
      <c r="C202" s="42"/>
      <c r="D202" s="242" t="s">
        <v>204</v>
      </c>
      <c r="E202" s="42"/>
      <c r="F202" s="243" t="s">
        <v>2510</v>
      </c>
      <c r="G202" s="42"/>
      <c r="H202" s="42"/>
      <c r="I202" s="149"/>
      <c r="J202" s="42"/>
      <c r="K202" s="42"/>
      <c r="L202" s="46"/>
      <c r="M202" s="244"/>
      <c r="N202" s="245"/>
      <c r="O202" s="86"/>
      <c r="P202" s="86"/>
      <c r="Q202" s="86"/>
      <c r="R202" s="86"/>
      <c r="S202" s="86"/>
      <c r="T202" s="87"/>
      <c r="U202" s="40"/>
      <c r="V202" s="40"/>
      <c r="W202" s="40"/>
      <c r="X202" s="40"/>
      <c r="Y202" s="40"/>
      <c r="Z202" s="40"/>
      <c r="AA202" s="40"/>
      <c r="AB202" s="40"/>
      <c r="AC202" s="40"/>
      <c r="AD202" s="40"/>
      <c r="AE202" s="40"/>
      <c r="AT202" s="19" t="s">
        <v>204</v>
      </c>
      <c r="AU202" s="19" t="s">
        <v>86</v>
      </c>
    </row>
    <row r="203" spans="1:65" s="2" customFormat="1" ht="16.5" customHeight="1">
      <c r="A203" s="40"/>
      <c r="B203" s="41"/>
      <c r="C203" s="229" t="s">
        <v>450</v>
      </c>
      <c r="D203" s="229" t="s">
        <v>197</v>
      </c>
      <c r="E203" s="230" t="s">
        <v>2511</v>
      </c>
      <c r="F203" s="231" t="s">
        <v>2512</v>
      </c>
      <c r="G203" s="232" t="s">
        <v>244</v>
      </c>
      <c r="H203" s="233">
        <v>1</v>
      </c>
      <c r="I203" s="234"/>
      <c r="J203" s="235">
        <f>ROUND(I203*H203,2)</f>
        <v>0</v>
      </c>
      <c r="K203" s="231" t="s">
        <v>201</v>
      </c>
      <c r="L203" s="46"/>
      <c r="M203" s="236" t="s">
        <v>21</v>
      </c>
      <c r="N203" s="237" t="s">
        <v>47</v>
      </c>
      <c r="O203" s="86"/>
      <c r="P203" s="238">
        <f>O203*H203</f>
        <v>0</v>
      </c>
      <c r="Q203" s="238">
        <v>0.00172</v>
      </c>
      <c r="R203" s="238">
        <f>Q203*H203</f>
        <v>0.00172</v>
      </c>
      <c r="S203" s="238">
        <v>0</v>
      </c>
      <c r="T203" s="239">
        <f>S203*H203</f>
        <v>0</v>
      </c>
      <c r="U203" s="40"/>
      <c r="V203" s="40"/>
      <c r="W203" s="40"/>
      <c r="X203" s="40"/>
      <c r="Y203" s="40"/>
      <c r="Z203" s="40"/>
      <c r="AA203" s="40"/>
      <c r="AB203" s="40"/>
      <c r="AC203" s="40"/>
      <c r="AD203" s="40"/>
      <c r="AE203" s="40"/>
      <c r="AR203" s="240" t="s">
        <v>245</v>
      </c>
      <c r="AT203" s="240" t="s">
        <v>197</v>
      </c>
      <c r="AU203" s="240" t="s">
        <v>86</v>
      </c>
      <c r="AY203" s="19" t="s">
        <v>194</v>
      </c>
      <c r="BE203" s="241">
        <f>IF(N203="základní",J203,0)</f>
        <v>0</v>
      </c>
      <c r="BF203" s="241">
        <f>IF(N203="snížená",J203,0)</f>
        <v>0</v>
      </c>
      <c r="BG203" s="241">
        <f>IF(N203="zákl. přenesená",J203,0)</f>
        <v>0</v>
      </c>
      <c r="BH203" s="241">
        <f>IF(N203="sníž. přenesená",J203,0)</f>
        <v>0</v>
      </c>
      <c r="BI203" s="241">
        <f>IF(N203="nulová",J203,0)</f>
        <v>0</v>
      </c>
      <c r="BJ203" s="19" t="s">
        <v>84</v>
      </c>
      <c r="BK203" s="241">
        <f>ROUND(I203*H203,2)</f>
        <v>0</v>
      </c>
      <c r="BL203" s="19" t="s">
        <v>245</v>
      </c>
      <c r="BM203" s="240" t="s">
        <v>2513</v>
      </c>
    </row>
    <row r="204" spans="1:47" s="2" customFormat="1" ht="12">
      <c r="A204" s="40"/>
      <c r="B204" s="41"/>
      <c r="C204" s="42"/>
      <c r="D204" s="242" t="s">
        <v>204</v>
      </c>
      <c r="E204" s="42"/>
      <c r="F204" s="243" t="s">
        <v>2514</v>
      </c>
      <c r="G204" s="42"/>
      <c r="H204" s="42"/>
      <c r="I204" s="149"/>
      <c r="J204" s="42"/>
      <c r="K204" s="42"/>
      <c r="L204" s="46"/>
      <c r="M204" s="244"/>
      <c r="N204" s="245"/>
      <c r="O204" s="86"/>
      <c r="P204" s="86"/>
      <c r="Q204" s="86"/>
      <c r="R204" s="86"/>
      <c r="S204" s="86"/>
      <c r="T204" s="87"/>
      <c r="U204" s="40"/>
      <c r="V204" s="40"/>
      <c r="W204" s="40"/>
      <c r="X204" s="40"/>
      <c r="Y204" s="40"/>
      <c r="Z204" s="40"/>
      <c r="AA204" s="40"/>
      <c r="AB204" s="40"/>
      <c r="AC204" s="40"/>
      <c r="AD204" s="40"/>
      <c r="AE204" s="40"/>
      <c r="AT204" s="19" t="s">
        <v>204</v>
      </c>
      <c r="AU204" s="19" t="s">
        <v>86</v>
      </c>
    </row>
    <row r="205" spans="1:47" s="2" customFormat="1" ht="12">
      <c r="A205" s="40"/>
      <c r="B205" s="41"/>
      <c r="C205" s="42"/>
      <c r="D205" s="242" t="s">
        <v>206</v>
      </c>
      <c r="E205" s="42"/>
      <c r="F205" s="246" t="s">
        <v>2515</v>
      </c>
      <c r="G205" s="42"/>
      <c r="H205" s="42"/>
      <c r="I205" s="149"/>
      <c r="J205" s="42"/>
      <c r="K205" s="42"/>
      <c r="L205" s="46"/>
      <c r="M205" s="244"/>
      <c r="N205" s="245"/>
      <c r="O205" s="86"/>
      <c r="P205" s="86"/>
      <c r="Q205" s="86"/>
      <c r="R205" s="86"/>
      <c r="S205" s="86"/>
      <c r="T205" s="87"/>
      <c r="U205" s="40"/>
      <c r="V205" s="40"/>
      <c r="W205" s="40"/>
      <c r="X205" s="40"/>
      <c r="Y205" s="40"/>
      <c r="Z205" s="40"/>
      <c r="AA205" s="40"/>
      <c r="AB205" s="40"/>
      <c r="AC205" s="40"/>
      <c r="AD205" s="40"/>
      <c r="AE205" s="40"/>
      <c r="AT205" s="19" t="s">
        <v>206</v>
      </c>
      <c r="AU205" s="19" t="s">
        <v>86</v>
      </c>
    </row>
    <row r="206" spans="1:65" s="2" customFormat="1" ht="16.5" customHeight="1">
      <c r="A206" s="40"/>
      <c r="B206" s="41"/>
      <c r="C206" s="229" t="s">
        <v>7</v>
      </c>
      <c r="D206" s="229" t="s">
        <v>197</v>
      </c>
      <c r="E206" s="230" t="s">
        <v>2516</v>
      </c>
      <c r="F206" s="231" t="s">
        <v>2517</v>
      </c>
      <c r="G206" s="232" t="s">
        <v>268</v>
      </c>
      <c r="H206" s="233">
        <v>1</v>
      </c>
      <c r="I206" s="234"/>
      <c r="J206" s="235">
        <f>ROUND(I206*H206,2)</f>
        <v>0</v>
      </c>
      <c r="K206" s="231" t="s">
        <v>201</v>
      </c>
      <c r="L206" s="46"/>
      <c r="M206" s="236" t="s">
        <v>21</v>
      </c>
      <c r="N206" s="237" t="s">
        <v>47</v>
      </c>
      <c r="O206" s="86"/>
      <c r="P206" s="238">
        <f>O206*H206</f>
        <v>0</v>
      </c>
      <c r="Q206" s="238">
        <v>0.00109</v>
      </c>
      <c r="R206" s="238">
        <f>Q206*H206</f>
        <v>0.00109</v>
      </c>
      <c r="S206" s="238">
        <v>0</v>
      </c>
      <c r="T206" s="239">
        <f>S206*H206</f>
        <v>0</v>
      </c>
      <c r="U206" s="40"/>
      <c r="V206" s="40"/>
      <c r="W206" s="40"/>
      <c r="X206" s="40"/>
      <c r="Y206" s="40"/>
      <c r="Z206" s="40"/>
      <c r="AA206" s="40"/>
      <c r="AB206" s="40"/>
      <c r="AC206" s="40"/>
      <c r="AD206" s="40"/>
      <c r="AE206" s="40"/>
      <c r="AR206" s="240" t="s">
        <v>245</v>
      </c>
      <c r="AT206" s="240" t="s">
        <v>197</v>
      </c>
      <c r="AU206" s="240" t="s">
        <v>86</v>
      </c>
      <c r="AY206" s="19" t="s">
        <v>194</v>
      </c>
      <c r="BE206" s="241">
        <f>IF(N206="základní",J206,0)</f>
        <v>0</v>
      </c>
      <c r="BF206" s="241">
        <f>IF(N206="snížená",J206,0)</f>
        <v>0</v>
      </c>
      <c r="BG206" s="241">
        <f>IF(N206="zákl. přenesená",J206,0)</f>
        <v>0</v>
      </c>
      <c r="BH206" s="241">
        <f>IF(N206="sníž. přenesená",J206,0)</f>
        <v>0</v>
      </c>
      <c r="BI206" s="241">
        <f>IF(N206="nulová",J206,0)</f>
        <v>0</v>
      </c>
      <c r="BJ206" s="19" t="s">
        <v>84</v>
      </c>
      <c r="BK206" s="241">
        <f>ROUND(I206*H206,2)</f>
        <v>0</v>
      </c>
      <c r="BL206" s="19" t="s">
        <v>245</v>
      </c>
      <c r="BM206" s="240" t="s">
        <v>2518</v>
      </c>
    </row>
    <row r="207" spans="1:47" s="2" customFormat="1" ht="12">
      <c r="A207" s="40"/>
      <c r="B207" s="41"/>
      <c r="C207" s="42"/>
      <c r="D207" s="242" t="s">
        <v>204</v>
      </c>
      <c r="E207" s="42"/>
      <c r="F207" s="243" t="s">
        <v>2519</v>
      </c>
      <c r="G207" s="42"/>
      <c r="H207" s="42"/>
      <c r="I207" s="149"/>
      <c r="J207" s="42"/>
      <c r="K207" s="42"/>
      <c r="L207" s="46"/>
      <c r="M207" s="244"/>
      <c r="N207" s="245"/>
      <c r="O207" s="86"/>
      <c r="P207" s="86"/>
      <c r="Q207" s="86"/>
      <c r="R207" s="86"/>
      <c r="S207" s="86"/>
      <c r="T207" s="87"/>
      <c r="U207" s="40"/>
      <c r="V207" s="40"/>
      <c r="W207" s="40"/>
      <c r="X207" s="40"/>
      <c r="Y207" s="40"/>
      <c r="Z207" s="40"/>
      <c r="AA207" s="40"/>
      <c r="AB207" s="40"/>
      <c r="AC207" s="40"/>
      <c r="AD207" s="40"/>
      <c r="AE207" s="40"/>
      <c r="AT207" s="19" t="s">
        <v>204</v>
      </c>
      <c r="AU207" s="19" t="s">
        <v>86</v>
      </c>
    </row>
    <row r="208" spans="1:51" s="13" customFormat="1" ht="12">
      <c r="A208" s="13"/>
      <c r="B208" s="247"/>
      <c r="C208" s="248"/>
      <c r="D208" s="242" t="s">
        <v>208</v>
      </c>
      <c r="E208" s="249" t="s">
        <v>21</v>
      </c>
      <c r="F208" s="250" t="s">
        <v>2453</v>
      </c>
      <c r="G208" s="248"/>
      <c r="H208" s="251">
        <v>1</v>
      </c>
      <c r="I208" s="252"/>
      <c r="J208" s="248"/>
      <c r="K208" s="248"/>
      <c r="L208" s="253"/>
      <c r="M208" s="254"/>
      <c r="N208" s="255"/>
      <c r="O208" s="255"/>
      <c r="P208" s="255"/>
      <c r="Q208" s="255"/>
      <c r="R208" s="255"/>
      <c r="S208" s="255"/>
      <c r="T208" s="256"/>
      <c r="U208" s="13"/>
      <c r="V208" s="13"/>
      <c r="W208" s="13"/>
      <c r="X208" s="13"/>
      <c r="Y208" s="13"/>
      <c r="Z208" s="13"/>
      <c r="AA208" s="13"/>
      <c r="AB208" s="13"/>
      <c r="AC208" s="13"/>
      <c r="AD208" s="13"/>
      <c r="AE208" s="13"/>
      <c r="AT208" s="257" t="s">
        <v>208</v>
      </c>
      <c r="AU208" s="257" t="s">
        <v>86</v>
      </c>
      <c r="AV208" s="13" t="s">
        <v>86</v>
      </c>
      <c r="AW208" s="13" t="s">
        <v>38</v>
      </c>
      <c r="AX208" s="13" t="s">
        <v>76</v>
      </c>
      <c r="AY208" s="257" t="s">
        <v>194</v>
      </c>
    </row>
    <row r="209" spans="1:51" s="14" customFormat="1" ht="12">
      <c r="A209" s="14"/>
      <c r="B209" s="258"/>
      <c r="C209" s="259"/>
      <c r="D209" s="242" t="s">
        <v>208</v>
      </c>
      <c r="E209" s="260" t="s">
        <v>21</v>
      </c>
      <c r="F209" s="261" t="s">
        <v>210</v>
      </c>
      <c r="G209" s="259"/>
      <c r="H209" s="262">
        <v>1</v>
      </c>
      <c r="I209" s="263"/>
      <c r="J209" s="259"/>
      <c r="K209" s="259"/>
      <c r="L209" s="264"/>
      <c r="M209" s="265"/>
      <c r="N209" s="266"/>
      <c r="O209" s="266"/>
      <c r="P209" s="266"/>
      <c r="Q209" s="266"/>
      <c r="R209" s="266"/>
      <c r="S209" s="266"/>
      <c r="T209" s="267"/>
      <c r="U209" s="14"/>
      <c r="V209" s="14"/>
      <c r="W209" s="14"/>
      <c r="X209" s="14"/>
      <c r="Y209" s="14"/>
      <c r="Z209" s="14"/>
      <c r="AA209" s="14"/>
      <c r="AB209" s="14"/>
      <c r="AC209" s="14"/>
      <c r="AD209" s="14"/>
      <c r="AE209" s="14"/>
      <c r="AT209" s="268" t="s">
        <v>208</v>
      </c>
      <c r="AU209" s="268" t="s">
        <v>86</v>
      </c>
      <c r="AV209" s="14" t="s">
        <v>202</v>
      </c>
      <c r="AW209" s="14" t="s">
        <v>38</v>
      </c>
      <c r="AX209" s="14" t="s">
        <v>84</v>
      </c>
      <c r="AY209" s="268" t="s">
        <v>194</v>
      </c>
    </row>
    <row r="210" spans="1:65" s="2" customFormat="1" ht="16.5" customHeight="1">
      <c r="A210" s="40"/>
      <c r="B210" s="41"/>
      <c r="C210" s="229" t="s">
        <v>461</v>
      </c>
      <c r="D210" s="229" t="s">
        <v>197</v>
      </c>
      <c r="E210" s="230" t="s">
        <v>2520</v>
      </c>
      <c r="F210" s="231" t="s">
        <v>2521</v>
      </c>
      <c r="G210" s="232" t="s">
        <v>244</v>
      </c>
      <c r="H210" s="233">
        <v>2</v>
      </c>
      <c r="I210" s="234"/>
      <c r="J210" s="235">
        <f>ROUND(I210*H210,2)</f>
        <v>0</v>
      </c>
      <c r="K210" s="231" t="s">
        <v>201</v>
      </c>
      <c r="L210" s="46"/>
      <c r="M210" s="236" t="s">
        <v>21</v>
      </c>
      <c r="N210" s="237" t="s">
        <v>47</v>
      </c>
      <c r="O210" s="86"/>
      <c r="P210" s="238">
        <f>O210*H210</f>
        <v>0</v>
      </c>
      <c r="Q210" s="238">
        <v>0.01697</v>
      </c>
      <c r="R210" s="238">
        <f>Q210*H210</f>
        <v>0.03394</v>
      </c>
      <c r="S210" s="238">
        <v>0</v>
      </c>
      <c r="T210" s="239">
        <f>S210*H210</f>
        <v>0</v>
      </c>
      <c r="U210" s="40"/>
      <c r="V210" s="40"/>
      <c r="W210" s="40"/>
      <c r="X210" s="40"/>
      <c r="Y210" s="40"/>
      <c r="Z210" s="40"/>
      <c r="AA210" s="40"/>
      <c r="AB210" s="40"/>
      <c r="AC210" s="40"/>
      <c r="AD210" s="40"/>
      <c r="AE210" s="40"/>
      <c r="AR210" s="240" t="s">
        <v>245</v>
      </c>
      <c r="AT210" s="240" t="s">
        <v>197</v>
      </c>
      <c r="AU210" s="240" t="s">
        <v>86</v>
      </c>
      <c r="AY210" s="19" t="s">
        <v>194</v>
      </c>
      <c r="BE210" s="241">
        <f>IF(N210="základní",J210,0)</f>
        <v>0</v>
      </c>
      <c r="BF210" s="241">
        <f>IF(N210="snížená",J210,0)</f>
        <v>0</v>
      </c>
      <c r="BG210" s="241">
        <f>IF(N210="zákl. přenesená",J210,0)</f>
        <v>0</v>
      </c>
      <c r="BH210" s="241">
        <f>IF(N210="sníž. přenesená",J210,0)</f>
        <v>0</v>
      </c>
      <c r="BI210" s="241">
        <f>IF(N210="nulová",J210,0)</f>
        <v>0</v>
      </c>
      <c r="BJ210" s="19" t="s">
        <v>84</v>
      </c>
      <c r="BK210" s="241">
        <f>ROUND(I210*H210,2)</f>
        <v>0</v>
      </c>
      <c r="BL210" s="19" t="s">
        <v>245</v>
      </c>
      <c r="BM210" s="240" t="s">
        <v>2522</v>
      </c>
    </row>
    <row r="211" spans="1:47" s="2" customFormat="1" ht="12">
      <c r="A211" s="40"/>
      <c r="B211" s="41"/>
      <c r="C211" s="42"/>
      <c r="D211" s="242" t="s">
        <v>204</v>
      </c>
      <c r="E211" s="42"/>
      <c r="F211" s="243" t="s">
        <v>2523</v>
      </c>
      <c r="G211" s="42"/>
      <c r="H211" s="42"/>
      <c r="I211" s="149"/>
      <c r="J211" s="42"/>
      <c r="K211" s="42"/>
      <c r="L211" s="46"/>
      <c r="M211" s="244"/>
      <c r="N211" s="245"/>
      <c r="O211" s="86"/>
      <c r="P211" s="86"/>
      <c r="Q211" s="86"/>
      <c r="R211" s="86"/>
      <c r="S211" s="86"/>
      <c r="T211" s="87"/>
      <c r="U211" s="40"/>
      <c r="V211" s="40"/>
      <c r="W211" s="40"/>
      <c r="X211" s="40"/>
      <c r="Y211" s="40"/>
      <c r="Z211" s="40"/>
      <c r="AA211" s="40"/>
      <c r="AB211" s="40"/>
      <c r="AC211" s="40"/>
      <c r="AD211" s="40"/>
      <c r="AE211" s="40"/>
      <c r="AT211" s="19" t="s">
        <v>204</v>
      </c>
      <c r="AU211" s="19" t="s">
        <v>86</v>
      </c>
    </row>
    <row r="212" spans="1:47" s="2" customFormat="1" ht="12">
      <c r="A212" s="40"/>
      <c r="B212" s="41"/>
      <c r="C212" s="42"/>
      <c r="D212" s="242" t="s">
        <v>206</v>
      </c>
      <c r="E212" s="42"/>
      <c r="F212" s="246" t="s">
        <v>1820</v>
      </c>
      <c r="G212" s="42"/>
      <c r="H212" s="42"/>
      <c r="I212" s="149"/>
      <c r="J212" s="42"/>
      <c r="K212" s="42"/>
      <c r="L212" s="46"/>
      <c r="M212" s="244"/>
      <c r="N212" s="245"/>
      <c r="O212" s="86"/>
      <c r="P212" s="86"/>
      <c r="Q212" s="86"/>
      <c r="R212" s="86"/>
      <c r="S212" s="86"/>
      <c r="T212" s="87"/>
      <c r="U212" s="40"/>
      <c r="V212" s="40"/>
      <c r="W212" s="40"/>
      <c r="X212" s="40"/>
      <c r="Y212" s="40"/>
      <c r="Z212" s="40"/>
      <c r="AA212" s="40"/>
      <c r="AB212" s="40"/>
      <c r="AC212" s="40"/>
      <c r="AD212" s="40"/>
      <c r="AE212" s="40"/>
      <c r="AT212" s="19" t="s">
        <v>206</v>
      </c>
      <c r="AU212" s="19" t="s">
        <v>86</v>
      </c>
    </row>
    <row r="213" spans="1:51" s="13" customFormat="1" ht="12">
      <c r="A213" s="13"/>
      <c r="B213" s="247"/>
      <c r="C213" s="248"/>
      <c r="D213" s="242" t="s">
        <v>208</v>
      </c>
      <c r="E213" s="249" t="s">
        <v>21</v>
      </c>
      <c r="F213" s="250" t="s">
        <v>2524</v>
      </c>
      <c r="G213" s="248"/>
      <c r="H213" s="251">
        <v>1</v>
      </c>
      <c r="I213" s="252"/>
      <c r="J213" s="248"/>
      <c r="K213" s="248"/>
      <c r="L213" s="253"/>
      <c r="M213" s="254"/>
      <c r="N213" s="255"/>
      <c r="O213" s="255"/>
      <c r="P213" s="255"/>
      <c r="Q213" s="255"/>
      <c r="R213" s="255"/>
      <c r="S213" s="255"/>
      <c r="T213" s="256"/>
      <c r="U213" s="13"/>
      <c r="V213" s="13"/>
      <c r="W213" s="13"/>
      <c r="X213" s="13"/>
      <c r="Y213" s="13"/>
      <c r="Z213" s="13"/>
      <c r="AA213" s="13"/>
      <c r="AB213" s="13"/>
      <c r="AC213" s="13"/>
      <c r="AD213" s="13"/>
      <c r="AE213" s="13"/>
      <c r="AT213" s="257" t="s">
        <v>208</v>
      </c>
      <c r="AU213" s="257" t="s">
        <v>86</v>
      </c>
      <c r="AV213" s="13" t="s">
        <v>86</v>
      </c>
      <c r="AW213" s="13" t="s">
        <v>38</v>
      </c>
      <c r="AX213" s="13" t="s">
        <v>76</v>
      </c>
      <c r="AY213" s="257" t="s">
        <v>194</v>
      </c>
    </row>
    <row r="214" spans="1:51" s="13" customFormat="1" ht="12">
      <c r="A214" s="13"/>
      <c r="B214" s="247"/>
      <c r="C214" s="248"/>
      <c r="D214" s="242" t="s">
        <v>208</v>
      </c>
      <c r="E214" s="249" t="s">
        <v>21</v>
      </c>
      <c r="F214" s="250" t="s">
        <v>2456</v>
      </c>
      <c r="G214" s="248"/>
      <c r="H214" s="251">
        <v>1</v>
      </c>
      <c r="I214" s="252"/>
      <c r="J214" s="248"/>
      <c r="K214" s="248"/>
      <c r="L214" s="253"/>
      <c r="M214" s="254"/>
      <c r="N214" s="255"/>
      <c r="O214" s="255"/>
      <c r="P214" s="255"/>
      <c r="Q214" s="255"/>
      <c r="R214" s="255"/>
      <c r="S214" s="255"/>
      <c r="T214" s="256"/>
      <c r="U214" s="13"/>
      <c r="V214" s="13"/>
      <c r="W214" s="13"/>
      <c r="X214" s="13"/>
      <c r="Y214" s="13"/>
      <c r="Z214" s="13"/>
      <c r="AA214" s="13"/>
      <c r="AB214" s="13"/>
      <c r="AC214" s="13"/>
      <c r="AD214" s="13"/>
      <c r="AE214" s="13"/>
      <c r="AT214" s="257" t="s">
        <v>208</v>
      </c>
      <c r="AU214" s="257" t="s">
        <v>86</v>
      </c>
      <c r="AV214" s="13" t="s">
        <v>86</v>
      </c>
      <c r="AW214" s="13" t="s">
        <v>38</v>
      </c>
      <c r="AX214" s="13" t="s">
        <v>76</v>
      </c>
      <c r="AY214" s="257" t="s">
        <v>194</v>
      </c>
    </row>
    <row r="215" spans="1:51" s="14" customFormat="1" ht="12">
      <c r="A215" s="14"/>
      <c r="B215" s="258"/>
      <c r="C215" s="259"/>
      <c r="D215" s="242" t="s">
        <v>208</v>
      </c>
      <c r="E215" s="260" t="s">
        <v>21</v>
      </c>
      <c r="F215" s="261" t="s">
        <v>210</v>
      </c>
      <c r="G215" s="259"/>
      <c r="H215" s="262">
        <v>2</v>
      </c>
      <c r="I215" s="263"/>
      <c r="J215" s="259"/>
      <c r="K215" s="259"/>
      <c r="L215" s="264"/>
      <c r="M215" s="265"/>
      <c r="N215" s="266"/>
      <c r="O215" s="266"/>
      <c r="P215" s="266"/>
      <c r="Q215" s="266"/>
      <c r="R215" s="266"/>
      <c r="S215" s="266"/>
      <c r="T215" s="267"/>
      <c r="U215" s="14"/>
      <c r="V215" s="14"/>
      <c r="W215" s="14"/>
      <c r="X215" s="14"/>
      <c r="Y215" s="14"/>
      <c r="Z215" s="14"/>
      <c r="AA215" s="14"/>
      <c r="AB215" s="14"/>
      <c r="AC215" s="14"/>
      <c r="AD215" s="14"/>
      <c r="AE215" s="14"/>
      <c r="AT215" s="268" t="s">
        <v>208</v>
      </c>
      <c r="AU215" s="268" t="s">
        <v>86</v>
      </c>
      <c r="AV215" s="14" t="s">
        <v>202</v>
      </c>
      <c r="AW215" s="14" t="s">
        <v>38</v>
      </c>
      <c r="AX215" s="14" t="s">
        <v>84</v>
      </c>
      <c r="AY215" s="268" t="s">
        <v>194</v>
      </c>
    </row>
    <row r="216" spans="1:65" s="2" customFormat="1" ht="16.5" customHeight="1">
      <c r="A216" s="40"/>
      <c r="B216" s="41"/>
      <c r="C216" s="229" t="s">
        <v>467</v>
      </c>
      <c r="D216" s="229" t="s">
        <v>197</v>
      </c>
      <c r="E216" s="230" t="s">
        <v>1848</v>
      </c>
      <c r="F216" s="231" t="s">
        <v>1849</v>
      </c>
      <c r="G216" s="232" t="s">
        <v>244</v>
      </c>
      <c r="H216" s="233">
        <v>2</v>
      </c>
      <c r="I216" s="234"/>
      <c r="J216" s="235">
        <f>ROUND(I216*H216,2)</f>
        <v>0</v>
      </c>
      <c r="K216" s="231" t="s">
        <v>201</v>
      </c>
      <c r="L216" s="46"/>
      <c r="M216" s="236" t="s">
        <v>21</v>
      </c>
      <c r="N216" s="237" t="s">
        <v>47</v>
      </c>
      <c r="O216" s="86"/>
      <c r="P216" s="238">
        <f>O216*H216</f>
        <v>0</v>
      </c>
      <c r="Q216" s="238">
        <v>0.00052</v>
      </c>
      <c r="R216" s="238">
        <f>Q216*H216</f>
        <v>0.00104</v>
      </c>
      <c r="S216" s="238">
        <v>0</v>
      </c>
      <c r="T216" s="239">
        <f>S216*H216</f>
        <v>0</v>
      </c>
      <c r="U216" s="40"/>
      <c r="V216" s="40"/>
      <c r="W216" s="40"/>
      <c r="X216" s="40"/>
      <c r="Y216" s="40"/>
      <c r="Z216" s="40"/>
      <c r="AA216" s="40"/>
      <c r="AB216" s="40"/>
      <c r="AC216" s="40"/>
      <c r="AD216" s="40"/>
      <c r="AE216" s="40"/>
      <c r="AR216" s="240" t="s">
        <v>245</v>
      </c>
      <c r="AT216" s="240" t="s">
        <v>197</v>
      </c>
      <c r="AU216" s="240" t="s">
        <v>86</v>
      </c>
      <c r="AY216" s="19" t="s">
        <v>194</v>
      </c>
      <c r="BE216" s="241">
        <f>IF(N216="základní",J216,0)</f>
        <v>0</v>
      </c>
      <c r="BF216" s="241">
        <f>IF(N216="snížená",J216,0)</f>
        <v>0</v>
      </c>
      <c r="BG216" s="241">
        <f>IF(N216="zákl. přenesená",J216,0)</f>
        <v>0</v>
      </c>
      <c r="BH216" s="241">
        <f>IF(N216="sníž. přenesená",J216,0)</f>
        <v>0</v>
      </c>
      <c r="BI216" s="241">
        <f>IF(N216="nulová",J216,0)</f>
        <v>0</v>
      </c>
      <c r="BJ216" s="19" t="s">
        <v>84</v>
      </c>
      <c r="BK216" s="241">
        <f>ROUND(I216*H216,2)</f>
        <v>0</v>
      </c>
      <c r="BL216" s="19" t="s">
        <v>245</v>
      </c>
      <c r="BM216" s="240" t="s">
        <v>2525</v>
      </c>
    </row>
    <row r="217" spans="1:47" s="2" customFormat="1" ht="12">
      <c r="A217" s="40"/>
      <c r="B217" s="41"/>
      <c r="C217" s="42"/>
      <c r="D217" s="242" t="s">
        <v>204</v>
      </c>
      <c r="E217" s="42"/>
      <c r="F217" s="243" t="s">
        <v>1851</v>
      </c>
      <c r="G217" s="42"/>
      <c r="H217" s="42"/>
      <c r="I217" s="149"/>
      <c r="J217" s="42"/>
      <c r="K217" s="42"/>
      <c r="L217" s="46"/>
      <c r="M217" s="244"/>
      <c r="N217" s="245"/>
      <c r="O217" s="86"/>
      <c r="P217" s="86"/>
      <c r="Q217" s="86"/>
      <c r="R217" s="86"/>
      <c r="S217" s="86"/>
      <c r="T217" s="87"/>
      <c r="U217" s="40"/>
      <c r="V217" s="40"/>
      <c r="W217" s="40"/>
      <c r="X217" s="40"/>
      <c r="Y217" s="40"/>
      <c r="Z217" s="40"/>
      <c r="AA217" s="40"/>
      <c r="AB217" s="40"/>
      <c r="AC217" s="40"/>
      <c r="AD217" s="40"/>
      <c r="AE217" s="40"/>
      <c r="AT217" s="19" t="s">
        <v>204</v>
      </c>
      <c r="AU217" s="19" t="s">
        <v>86</v>
      </c>
    </row>
    <row r="218" spans="1:65" s="2" customFormat="1" ht="16.5" customHeight="1">
      <c r="A218" s="40"/>
      <c r="B218" s="41"/>
      <c r="C218" s="229" t="s">
        <v>474</v>
      </c>
      <c r="D218" s="229" t="s">
        <v>197</v>
      </c>
      <c r="E218" s="230" t="s">
        <v>2526</v>
      </c>
      <c r="F218" s="231" t="s">
        <v>2527</v>
      </c>
      <c r="G218" s="232" t="s">
        <v>244</v>
      </c>
      <c r="H218" s="233">
        <v>2</v>
      </c>
      <c r="I218" s="234"/>
      <c r="J218" s="235">
        <f>ROUND(I218*H218,2)</f>
        <v>0</v>
      </c>
      <c r="K218" s="231" t="s">
        <v>201</v>
      </c>
      <c r="L218" s="46"/>
      <c r="M218" s="236" t="s">
        <v>21</v>
      </c>
      <c r="N218" s="237" t="s">
        <v>47</v>
      </c>
      <c r="O218" s="86"/>
      <c r="P218" s="238">
        <f>O218*H218</f>
        <v>0</v>
      </c>
      <c r="Q218" s="238">
        <v>0.03503</v>
      </c>
      <c r="R218" s="238">
        <f>Q218*H218</f>
        <v>0.07006</v>
      </c>
      <c r="S218" s="238">
        <v>0</v>
      </c>
      <c r="T218" s="239">
        <f>S218*H218</f>
        <v>0</v>
      </c>
      <c r="U218" s="40"/>
      <c r="V218" s="40"/>
      <c r="W218" s="40"/>
      <c r="X218" s="40"/>
      <c r="Y218" s="40"/>
      <c r="Z218" s="40"/>
      <c r="AA218" s="40"/>
      <c r="AB218" s="40"/>
      <c r="AC218" s="40"/>
      <c r="AD218" s="40"/>
      <c r="AE218" s="40"/>
      <c r="AR218" s="240" t="s">
        <v>245</v>
      </c>
      <c r="AT218" s="240" t="s">
        <v>197</v>
      </c>
      <c r="AU218" s="240" t="s">
        <v>86</v>
      </c>
      <c r="AY218" s="19" t="s">
        <v>194</v>
      </c>
      <c r="BE218" s="241">
        <f>IF(N218="základní",J218,0)</f>
        <v>0</v>
      </c>
      <c r="BF218" s="241">
        <f>IF(N218="snížená",J218,0)</f>
        <v>0</v>
      </c>
      <c r="BG218" s="241">
        <f>IF(N218="zákl. přenesená",J218,0)</f>
        <v>0</v>
      </c>
      <c r="BH218" s="241">
        <f>IF(N218="sníž. přenesená",J218,0)</f>
        <v>0</v>
      </c>
      <c r="BI218" s="241">
        <f>IF(N218="nulová",J218,0)</f>
        <v>0</v>
      </c>
      <c r="BJ218" s="19" t="s">
        <v>84</v>
      </c>
      <c r="BK218" s="241">
        <f>ROUND(I218*H218,2)</f>
        <v>0</v>
      </c>
      <c r="BL218" s="19" t="s">
        <v>245</v>
      </c>
      <c r="BM218" s="240" t="s">
        <v>2528</v>
      </c>
    </row>
    <row r="219" spans="1:47" s="2" customFormat="1" ht="12">
      <c r="A219" s="40"/>
      <c r="B219" s="41"/>
      <c r="C219" s="42"/>
      <c r="D219" s="242" t="s">
        <v>204</v>
      </c>
      <c r="E219" s="42"/>
      <c r="F219" s="243" t="s">
        <v>2529</v>
      </c>
      <c r="G219" s="42"/>
      <c r="H219" s="42"/>
      <c r="I219" s="149"/>
      <c r="J219" s="42"/>
      <c r="K219" s="42"/>
      <c r="L219" s="46"/>
      <c r="M219" s="244"/>
      <c r="N219" s="245"/>
      <c r="O219" s="86"/>
      <c r="P219" s="86"/>
      <c r="Q219" s="86"/>
      <c r="R219" s="86"/>
      <c r="S219" s="86"/>
      <c r="T219" s="87"/>
      <c r="U219" s="40"/>
      <c r="V219" s="40"/>
      <c r="W219" s="40"/>
      <c r="X219" s="40"/>
      <c r="Y219" s="40"/>
      <c r="Z219" s="40"/>
      <c r="AA219" s="40"/>
      <c r="AB219" s="40"/>
      <c r="AC219" s="40"/>
      <c r="AD219" s="40"/>
      <c r="AE219" s="40"/>
      <c r="AT219" s="19" t="s">
        <v>204</v>
      </c>
      <c r="AU219" s="19" t="s">
        <v>86</v>
      </c>
    </row>
    <row r="220" spans="1:47" s="2" customFormat="1" ht="12">
      <c r="A220" s="40"/>
      <c r="B220" s="41"/>
      <c r="C220" s="42"/>
      <c r="D220" s="242" t="s">
        <v>206</v>
      </c>
      <c r="E220" s="42"/>
      <c r="F220" s="246" t="s">
        <v>2530</v>
      </c>
      <c r="G220" s="42"/>
      <c r="H220" s="42"/>
      <c r="I220" s="149"/>
      <c r="J220" s="42"/>
      <c r="K220" s="42"/>
      <c r="L220" s="46"/>
      <c r="M220" s="244"/>
      <c r="N220" s="245"/>
      <c r="O220" s="86"/>
      <c r="P220" s="86"/>
      <c r="Q220" s="86"/>
      <c r="R220" s="86"/>
      <c r="S220" s="86"/>
      <c r="T220" s="87"/>
      <c r="U220" s="40"/>
      <c r="V220" s="40"/>
      <c r="W220" s="40"/>
      <c r="X220" s="40"/>
      <c r="Y220" s="40"/>
      <c r="Z220" s="40"/>
      <c r="AA220" s="40"/>
      <c r="AB220" s="40"/>
      <c r="AC220" s="40"/>
      <c r="AD220" s="40"/>
      <c r="AE220" s="40"/>
      <c r="AT220" s="19" t="s">
        <v>206</v>
      </c>
      <c r="AU220" s="19" t="s">
        <v>86</v>
      </c>
    </row>
    <row r="221" spans="1:65" s="2" customFormat="1" ht="16.5" customHeight="1">
      <c r="A221" s="40"/>
      <c r="B221" s="41"/>
      <c r="C221" s="229" t="s">
        <v>478</v>
      </c>
      <c r="D221" s="229" t="s">
        <v>197</v>
      </c>
      <c r="E221" s="230" t="s">
        <v>2531</v>
      </c>
      <c r="F221" s="231" t="s">
        <v>2532</v>
      </c>
      <c r="G221" s="232" t="s">
        <v>268</v>
      </c>
      <c r="H221" s="233">
        <v>2</v>
      </c>
      <c r="I221" s="234"/>
      <c r="J221" s="235">
        <f>ROUND(I221*H221,2)</f>
        <v>0</v>
      </c>
      <c r="K221" s="231" t="s">
        <v>201</v>
      </c>
      <c r="L221" s="46"/>
      <c r="M221" s="236" t="s">
        <v>21</v>
      </c>
      <c r="N221" s="237" t="s">
        <v>47</v>
      </c>
      <c r="O221" s="86"/>
      <c r="P221" s="238">
        <f>O221*H221</f>
        <v>0</v>
      </c>
      <c r="Q221" s="238">
        <v>0.00075</v>
      </c>
      <c r="R221" s="238">
        <f>Q221*H221</f>
        <v>0.0015</v>
      </c>
      <c r="S221" s="238">
        <v>0</v>
      </c>
      <c r="T221" s="239">
        <f>S221*H221</f>
        <v>0</v>
      </c>
      <c r="U221" s="40"/>
      <c r="V221" s="40"/>
      <c r="W221" s="40"/>
      <c r="X221" s="40"/>
      <c r="Y221" s="40"/>
      <c r="Z221" s="40"/>
      <c r="AA221" s="40"/>
      <c r="AB221" s="40"/>
      <c r="AC221" s="40"/>
      <c r="AD221" s="40"/>
      <c r="AE221" s="40"/>
      <c r="AR221" s="240" t="s">
        <v>245</v>
      </c>
      <c r="AT221" s="240" t="s">
        <v>197</v>
      </c>
      <c r="AU221" s="240" t="s">
        <v>86</v>
      </c>
      <c r="AY221" s="19" t="s">
        <v>194</v>
      </c>
      <c r="BE221" s="241">
        <f>IF(N221="základní",J221,0)</f>
        <v>0</v>
      </c>
      <c r="BF221" s="241">
        <f>IF(N221="snížená",J221,0)</f>
        <v>0</v>
      </c>
      <c r="BG221" s="241">
        <f>IF(N221="zákl. přenesená",J221,0)</f>
        <v>0</v>
      </c>
      <c r="BH221" s="241">
        <f>IF(N221="sníž. přenesená",J221,0)</f>
        <v>0</v>
      </c>
      <c r="BI221" s="241">
        <f>IF(N221="nulová",J221,0)</f>
        <v>0</v>
      </c>
      <c r="BJ221" s="19" t="s">
        <v>84</v>
      </c>
      <c r="BK221" s="241">
        <f>ROUND(I221*H221,2)</f>
        <v>0</v>
      </c>
      <c r="BL221" s="19" t="s">
        <v>245</v>
      </c>
      <c r="BM221" s="240" t="s">
        <v>2533</v>
      </c>
    </row>
    <row r="222" spans="1:47" s="2" customFormat="1" ht="12">
      <c r="A222" s="40"/>
      <c r="B222" s="41"/>
      <c r="C222" s="42"/>
      <c r="D222" s="242" t="s">
        <v>204</v>
      </c>
      <c r="E222" s="42"/>
      <c r="F222" s="243" t="s">
        <v>2534</v>
      </c>
      <c r="G222" s="42"/>
      <c r="H222" s="42"/>
      <c r="I222" s="149"/>
      <c r="J222" s="42"/>
      <c r="K222" s="42"/>
      <c r="L222" s="46"/>
      <c r="M222" s="244"/>
      <c r="N222" s="245"/>
      <c r="O222" s="86"/>
      <c r="P222" s="86"/>
      <c r="Q222" s="86"/>
      <c r="R222" s="86"/>
      <c r="S222" s="86"/>
      <c r="T222" s="87"/>
      <c r="U222" s="40"/>
      <c r="V222" s="40"/>
      <c r="W222" s="40"/>
      <c r="X222" s="40"/>
      <c r="Y222" s="40"/>
      <c r="Z222" s="40"/>
      <c r="AA222" s="40"/>
      <c r="AB222" s="40"/>
      <c r="AC222" s="40"/>
      <c r="AD222" s="40"/>
      <c r="AE222" s="40"/>
      <c r="AT222" s="19" t="s">
        <v>204</v>
      </c>
      <c r="AU222" s="19" t="s">
        <v>86</v>
      </c>
    </row>
    <row r="223" spans="1:47" s="2" customFormat="1" ht="12">
      <c r="A223" s="40"/>
      <c r="B223" s="41"/>
      <c r="C223" s="42"/>
      <c r="D223" s="242" t="s">
        <v>206</v>
      </c>
      <c r="E223" s="42"/>
      <c r="F223" s="246" t="s">
        <v>1840</v>
      </c>
      <c r="G223" s="42"/>
      <c r="H223" s="42"/>
      <c r="I223" s="149"/>
      <c r="J223" s="42"/>
      <c r="K223" s="42"/>
      <c r="L223" s="46"/>
      <c r="M223" s="244"/>
      <c r="N223" s="245"/>
      <c r="O223" s="86"/>
      <c r="P223" s="86"/>
      <c r="Q223" s="86"/>
      <c r="R223" s="86"/>
      <c r="S223" s="86"/>
      <c r="T223" s="87"/>
      <c r="U223" s="40"/>
      <c r="V223" s="40"/>
      <c r="W223" s="40"/>
      <c r="X223" s="40"/>
      <c r="Y223" s="40"/>
      <c r="Z223" s="40"/>
      <c r="AA223" s="40"/>
      <c r="AB223" s="40"/>
      <c r="AC223" s="40"/>
      <c r="AD223" s="40"/>
      <c r="AE223" s="40"/>
      <c r="AT223" s="19" t="s">
        <v>206</v>
      </c>
      <c r="AU223" s="19" t="s">
        <v>86</v>
      </c>
    </row>
    <row r="224" spans="1:65" s="2" customFormat="1" ht="16.5" customHeight="1">
      <c r="A224" s="40"/>
      <c r="B224" s="41"/>
      <c r="C224" s="229" t="s">
        <v>485</v>
      </c>
      <c r="D224" s="229" t="s">
        <v>197</v>
      </c>
      <c r="E224" s="230" t="s">
        <v>2535</v>
      </c>
      <c r="F224" s="231" t="s">
        <v>2536</v>
      </c>
      <c r="G224" s="232" t="s">
        <v>244</v>
      </c>
      <c r="H224" s="233">
        <v>2</v>
      </c>
      <c r="I224" s="234"/>
      <c r="J224" s="235">
        <f>ROUND(I224*H224,2)</f>
        <v>0</v>
      </c>
      <c r="K224" s="231" t="s">
        <v>201</v>
      </c>
      <c r="L224" s="46"/>
      <c r="M224" s="236" t="s">
        <v>21</v>
      </c>
      <c r="N224" s="237" t="s">
        <v>47</v>
      </c>
      <c r="O224" s="86"/>
      <c r="P224" s="238">
        <f>O224*H224</f>
        <v>0</v>
      </c>
      <c r="Q224" s="238">
        <v>0.03237</v>
      </c>
      <c r="R224" s="238">
        <f>Q224*H224</f>
        <v>0.06474</v>
      </c>
      <c r="S224" s="238">
        <v>0</v>
      </c>
      <c r="T224" s="239">
        <f>S224*H224</f>
        <v>0</v>
      </c>
      <c r="U224" s="40"/>
      <c r="V224" s="40"/>
      <c r="W224" s="40"/>
      <c r="X224" s="40"/>
      <c r="Y224" s="40"/>
      <c r="Z224" s="40"/>
      <c r="AA224" s="40"/>
      <c r="AB224" s="40"/>
      <c r="AC224" s="40"/>
      <c r="AD224" s="40"/>
      <c r="AE224" s="40"/>
      <c r="AR224" s="240" t="s">
        <v>245</v>
      </c>
      <c r="AT224" s="240" t="s">
        <v>197</v>
      </c>
      <c r="AU224" s="240" t="s">
        <v>86</v>
      </c>
      <c r="AY224" s="19" t="s">
        <v>194</v>
      </c>
      <c r="BE224" s="241">
        <f>IF(N224="základní",J224,0)</f>
        <v>0</v>
      </c>
      <c r="BF224" s="241">
        <f>IF(N224="snížená",J224,0)</f>
        <v>0</v>
      </c>
      <c r="BG224" s="241">
        <f>IF(N224="zákl. přenesená",J224,0)</f>
        <v>0</v>
      </c>
      <c r="BH224" s="241">
        <f>IF(N224="sníž. přenesená",J224,0)</f>
        <v>0</v>
      </c>
      <c r="BI224" s="241">
        <f>IF(N224="nulová",J224,0)</f>
        <v>0</v>
      </c>
      <c r="BJ224" s="19" t="s">
        <v>84</v>
      </c>
      <c r="BK224" s="241">
        <f>ROUND(I224*H224,2)</f>
        <v>0</v>
      </c>
      <c r="BL224" s="19" t="s">
        <v>245</v>
      </c>
      <c r="BM224" s="240" t="s">
        <v>2537</v>
      </c>
    </row>
    <row r="225" spans="1:47" s="2" customFormat="1" ht="12">
      <c r="A225" s="40"/>
      <c r="B225" s="41"/>
      <c r="C225" s="42"/>
      <c r="D225" s="242" t="s">
        <v>204</v>
      </c>
      <c r="E225" s="42"/>
      <c r="F225" s="243" t="s">
        <v>2538</v>
      </c>
      <c r="G225" s="42"/>
      <c r="H225" s="42"/>
      <c r="I225" s="149"/>
      <c r="J225" s="42"/>
      <c r="K225" s="42"/>
      <c r="L225" s="46"/>
      <c r="M225" s="244"/>
      <c r="N225" s="245"/>
      <c r="O225" s="86"/>
      <c r="P225" s="86"/>
      <c r="Q225" s="86"/>
      <c r="R225" s="86"/>
      <c r="S225" s="86"/>
      <c r="T225" s="87"/>
      <c r="U225" s="40"/>
      <c r="V225" s="40"/>
      <c r="W225" s="40"/>
      <c r="X225" s="40"/>
      <c r="Y225" s="40"/>
      <c r="Z225" s="40"/>
      <c r="AA225" s="40"/>
      <c r="AB225" s="40"/>
      <c r="AC225" s="40"/>
      <c r="AD225" s="40"/>
      <c r="AE225" s="40"/>
      <c r="AT225" s="19" t="s">
        <v>204</v>
      </c>
      <c r="AU225" s="19" t="s">
        <v>86</v>
      </c>
    </row>
    <row r="226" spans="1:47" s="2" customFormat="1" ht="12">
      <c r="A226" s="40"/>
      <c r="B226" s="41"/>
      <c r="C226" s="42"/>
      <c r="D226" s="242" t="s">
        <v>206</v>
      </c>
      <c r="E226" s="42"/>
      <c r="F226" s="246" t="s">
        <v>2539</v>
      </c>
      <c r="G226" s="42"/>
      <c r="H226" s="42"/>
      <c r="I226" s="149"/>
      <c r="J226" s="42"/>
      <c r="K226" s="42"/>
      <c r="L226" s="46"/>
      <c r="M226" s="244"/>
      <c r="N226" s="245"/>
      <c r="O226" s="86"/>
      <c r="P226" s="86"/>
      <c r="Q226" s="86"/>
      <c r="R226" s="86"/>
      <c r="S226" s="86"/>
      <c r="T226" s="87"/>
      <c r="U226" s="40"/>
      <c r="V226" s="40"/>
      <c r="W226" s="40"/>
      <c r="X226" s="40"/>
      <c r="Y226" s="40"/>
      <c r="Z226" s="40"/>
      <c r="AA226" s="40"/>
      <c r="AB226" s="40"/>
      <c r="AC226" s="40"/>
      <c r="AD226" s="40"/>
      <c r="AE226" s="40"/>
      <c r="AT226" s="19" t="s">
        <v>206</v>
      </c>
      <c r="AU226" s="19" t="s">
        <v>86</v>
      </c>
    </row>
    <row r="227" spans="1:65" s="2" customFormat="1" ht="16.5" customHeight="1">
      <c r="A227" s="40"/>
      <c r="B227" s="41"/>
      <c r="C227" s="229" t="s">
        <v>491</v>
      </c>
      <c r="D227" s="229" t="s">
        <v>197</v>
      </c>
      <c r="E227" s="230" t="s">
        <v>2540</v>
      </c>
      <c r="F227" s="231" t="s">
        <v>2541</v>
      </c>
      <c r="G227" s="232" t="s">
        <v>244</v>
      </c>
      <c r="H227" s="233">
        <v>2</v>
      </c>
      <c r="I227" s="234"/>
      <c r="J227" s="235">
        <f>ROUND(I227*H227,2)</f>
        <v>0</v>
      </c>
      <c r="K227" s="231" t="s">
        <v>201</v>
      </c>
      <c r="L227" s="46"/>
      <c r="M227" s="236" t="s">
        <v>21</v>
      </c>
      <c r="N227" s="237" t="s">
        <v>47</v>
      </c>
      <c r="O227" s="86"/>
      <c r="P227" s="238">
        <f>O227*H227</f>
        <v>0</v>
      </c>
      <c r="Q227" s="238">
        <v>0.00184</v>
      </c>
      <c r="R227" s="238">
        <f>Q227*H227</f>
        <v>0.00368</v>
      </c>
      <c r="S227" s="238">
        <v>0</v>
      </c>
      <c r="T227" s="239">
        <f>S227*H227</f>
        <v>0</v>
      </c>
      <c r="U227" s="40"/>
      <c r="V227" s="40"/>
      <c r="W227" s="40"/>
      <c r="X227" s="40"/>
      <c r="Y227" s="40"/>
      <c r="Z227" s="40"/>
      <c r="AA227" s="40"/>
      <c r="AB227" s="40"/>
      <c r="AC227" s="40"/>
      <c r="AD227" s="40"/>
      <c r="AE227" s="40"/>
      <c r="AR227" s="240" t="s">
        <v>245</v>
      </c>
      <c r="AT227" s="240" t="s">
        <v>197</v>
      </c>
      <c r="AU227" s="240" t="s">
        <v>86</v>
      </c>
      <c r="AY227" s="19" t="s">
        <v>194</v>
      </c>
      <c r="BE227" s="241">
        <f>IF(N227="základní",J227,0)</f>
        <v>0</v>
      </c>
      <c r="BF227" s="241">
        <f>IF(N227="snížená",J227,0)</f>
        <v>0</v>
      </c>
      <c r="BG227" s="241">
        <f>IF(N227="zákl. přenesená",J227,0)</f>
        <v>0</v>
      </c>
      <c r="BH227" s="241">
        <f>IF(N227="sníž. přenesená",J227,0)</f>
        <v>0</v>
      </c>
      <c r="BI227" s="241">
        <f>IF(N227="nulová",J227,0)</f>
        <v>0</v>
      </c>
      <c r="BJ227" s="19" t="s">
        <v>84</v>
      </c>
      <c r="BK227" s="241">
        <f>ROUND(I227*H227,2)</f>
        <v>0</v>
      </c>
      <c r="BL227" s="19" t="s">
        <v>245</v>
      </c>
      <c r="BM227" s="240" t="s">
        <v>2542</v>
      </c>
    </row>
    <row r="228" spans="1:47" s="2" customFormat="1" ht="12">
      <c r="A228" s="40"/>
      <c r="B228" s="41"/>
      <c r="C228" s="42"/>
      <c r="D228" s="242" t="s">
        <v>204</v>
      </c>
      <c r="E228" s="42"/>
      <c r="F228" s="243" t="s">
        <v>2543</v>
      </c>
      <c r="G228" s="42"/>
      <c r="H228" s="42"/>
      <c r="I228" s="149"/>
      <c r="J228" s="42"/>
      <c r="K228" s="42"/>
      <c r="L228" s="46"/>
      <c r="M228" s="244"/>
      <c r="N228" s="245"/>
      <c r="O228" s="86"/>
      <c r="P228" s="86"/>
      <c r="Q228" s="86"/>
      <c r="R228" s="86"/>
      <c r="S228" s="86"/>
      <c r="T228" s="87"/>
      <c r="U228" s="40"/>
      <c r="V228" s="40"/>
      <c r="W228" s="40"/>
      <c r="X228" s="40"/>
      <c r="Y228" s="40"/>
      <c r="Z228" s="40"/>
      <c r="AA228" s="40"/>
      <c r="AB228" s="40"/>
      <c r="AC228" s="40"/>
      <c r="AD228" s="40"/>
      <c r="AE228" s="40"/>
      <c r="AT228" s="19" t="s">
        <v>204</v>
      </c>
      <c r="AU228" s="19" t="s">
        <v>86</v>
      </c>
    </row>
    <row r="229" spans="1:47" s="2" customFormat="1" ht="12">
      <c r="A229" s="40"/>
      <c r="B229" s="41"/>
      <c r="C229" s="42"/>
      <c r="D229" s="242" t="s">
        <v>206</v>
      </c>
      <c r="E229" s="42"/>
      <c r="F229" s="246" t="s">
        <v>2544</v>
      </c>
      <c r="G229" s="42"/>
      <c r="H229" s="42"/>
      <c r="I229" s="149"/>
      <c r="J229" s="42"/>
      <c r="K229" s="42"/>
      <c r="L229" s="46"/>
      <c r="M229" s="244"/>
      <c r="N229" s="245"/>
      <c r="O229" s="86"/>
      <c r="P229" s="86"/>
      <c r="Q229" s="86"/>
      <c r="R229" s="86"/>
      <c r="S229" s="86"/>
      <c r="T229" s="87"/>
      <c r="U229" s="40"/>
      <c r="V229" s="40"/>
      <c r="W229" s="40"/>
      <c r="X229" s="40"/>
      <c r="Y229" s="40"/>
      <c r="Z229" s="40"/>
      <c r="AA229" s="40"/>
      <c r="AB229" s="40"/>
      <c r="AC229" s="40"/>
      <c r="AD229" s="40"/>
      <c r="AE229" s="40"/>
      <c r="AT229" s="19" t="s">
        <v>206</v>
      </c>
      <c r="AU229" s="19" t="s">
        <v>86</v>
      </c>
    </row>
    <row r="230" spans="1:65" s="2" customFormat="1" ht="16.5" customHeight="1">
      <c r="A230" s="40"/>
      <c r="B230" s="41"/>
      <c r="C230" s="272" t="s">
        <v>497</v>
      </c>
      <c r="D230" s="272" t="s">
        <v>347</v>
      </c>
      <c r="E230" s="273" t="s">
        <v>2545</v>
      </c>
      <c r="F230" s="274" t="s">
        <v>2546</v>
      </c>
      <c r="G230" s="275" t="s">
        <v>268</v>
      </c>
      <c r="H230" s="276">
        <v>2</v>
      </c>
      <c r="I230" s="277"/>
      <c r="J230" s="278">
        <f>ROUND(I230*H230,2)</f>
        <v>0</v>
      </c>
      <c r="K230" s="274" t="s">
        <v>201</v>
      </c>
      <c r="L230" s="279"/>
      <c r="M230" s="280" t="s">
        <v>21</v>
      </c>
      <c r="N230" s="281" t="s">
        <v>47</v>
      </c>
      <c r="O230" s="86"/>
      <c r="P230" s="238">
        <f>O230*H230</f>
        <v>0</v>
      </c>
      <c r="Q230" s="238">
        <v>0.0011</v>
      </c>
      <c r="R230" s="238">
        <f>Q230*H230</f>
        <v>0.0022</v>
      </c>
      <c r="S230" s="238">
        <v>0</v>
      </c>
      <c r="T230" s="239">
        <f>S230*H230</f>
        <v>0</v>
      </c>
      <c r="U230" s="40"/>
      <c r="V230" s="40"/>
      <c r="W230" s="40"/>
      <c r="X230" s="40"/>
      <c r="Y230" s="40"/>
      <c r="Z230" s="40"/>
      <c r="AA230" s="40"/>
      <c r="AB230" s="40"/>
      <c r="AC230" s="40"/>
      <c r="AD230" s="40"/>
      <c r="AE230" s="40"/>
      <c r="AR230" s="240" t="s">
        <v>525</v>
      </c>
      <c r="AT230" s="240" t="s">
        <v>347</v>
      </c>
      <c r="AU230" s="240" t="s">
        <v>86</v>
      </c>
      <c r="AY230" s="19" t="s">
        <v>194</v>
      </c>
      <c r="BE230" s="241">
        <f>IF(N230="základní",J230,0)</f>
        <v>0</v>
      </c>
      <c r="BF230" s="241">
        <f>IF(N230="snížená",J230,0)</f>
        <v>0</v>
      </c>
      <c r="BG230" s="241">
        <f>IF(N230="zákl. přenesená",J230,0)</f>
        <v>0</v>
      </c>
      <c r="BH230" s="241">
        <f>IF(N230="sníž. přenesená",J230,0)</f>
        <v>0</v>
      </c>
      <c r="BI230" s="241">
        <f>IF(N230="nulová",J230,0)</f>
        <v>0</v>
      </c>
      <c r="BJ230" s="19" t="s">
        <v>84</v>
      </c>
      <c r="BK230" s="241">
        <f>ROUND(I230*H230,2)</f>
        <v>0</v>
      </c>
      <c r="BL230" s="19" t="s">
        <v>245</v>
      </c>
      <c r="BM230" s="240" t="s">
        <v>2547</v>
      </c>
    </row>
    <row r="231" spans="1:47" s="2" customFormat="1" ht="12">
      <c r="A231" s="40"/>
      <c r="B231" s="41"/>
      <c r="C231" s="42"/>
      <c r="D231" s="242" t="s">
        <v>204</v>
      </c>
      <c r="E231" s="42"/>
      <c r="F231" s="243" t="s">
        <v>2546</v>
      </c>
      <c r="G231" s="42"/>
      <c r="H231" s="42"/>
      <c r="I231" s="149"/>
      <c r="J231" s="42"/>
      <c r="K231" s="42"/>
      <c r="L231" s="46"/>
      <c r="M231" s="244"/>
      <c r="N231" s="245"/>
      <c r="O231" s="86"/>
      <c r="P231" s="86"/>
      <c r="Q231" s="86"/>
      <c r="R231" s="86"/>
      <c r="S231" s="86"/>
      <c r="T231" s="87"/>
      <c r="U231" s="40"/>
      <c r="V231" s="40"/>
      <c r="W231" s="40"/>
      <c r="X231" s="40"/>
      <c r="Y231" s="40"/>
      <c r="Z231" s="40"/>
      <c r="AA231" s="40"/>
      <c r="AB231" s="40"/>
      <c r="AC231" s="40"/>
      <c r="AD231" s="40"/>
      <c r="AE231" s="40"/>
      <c r="AT231" s="19" t="s">
        <v>204</v>
      </c>
      <c r="AU231" s="19" t="s">
        <v>86</v>
      </c>
    </row>
    <row r="232" spans="1:65" s="2" customFormat="1" ht="16.5" customHeight="1">
      <c r="A232" s="40"/>
      <c r="B232" s="41"/>
      <c r="C232" s="272" t="s">
        <v>505</v>
      </c>
      <c r="D232" s="272" t="s">
        <v>347</v>
      </c>
      <c r="E232" s="273" t="s">
        <v>2548</v>
      </c>
      <c r="F232" s="274" t="s">
        <v>2549</v>
      </c>
      <c r="G232" s="275" t="s">
        <v>268</v>
      </c>
      <c r="H232" s="276">
        <v>2</v>
      </c>
      <c r="I232" s="277"/>
      <c r="J232" s="278">
        <f>ROUND(I232*H232,2)</f>
        <v>0</v>
      </c>
      <c r="K232" s="274" t="s">
        <v>201</v>
      </c>
      <c r="L232" s="279"/>
      <c r="M232" s="280" t="s">
        <v>21</v>
      </c>
      <c r="N232" s="281" t="s">
        <v>47</v>
      </c>
      <c r="O232" s="86"/>
      <c r="P232" s="238">
        <f>O232*H232</f>
        <v>0</v>
      </c>
      <c r="Q232" s="238">
        <v>0.0003</v>
      </c>
      <c r="R232" s="238">
        <f>Q232*H232</f>
        <v>0.0006</v>
      </c>
      <c r="S232" s="238">
        <v>0</v>
      </c>
      <c r="T232" s="239">
        <f>S232*H232</f>
        <v>0</v>
      </c>
      <c r="U232" s="40"/>
      <c r="V232" s="40"/>
      <c r="W232" s="40"/>
      <c r="X232" s="40"/>
      <c r="Y232" s="40"/>
      <c r="Z232" s="40"/>
      <c r="AA232" s="40"/>
      <c r="AB232" s="40"/>
      <c r="AC232" s="40"/>
      <c r="AD232" s="40"/>
      <c r="AE232" s="40"/>
      <c r="AR232" s="240" t="s">
        <v>525</v>
      </c>
      <c r="AT232" s="240" t="s">
        <v>347</v>
      </c>
      <c r="AU232" s="240" t="s">
        <v>86</v>
      </c>
      <c r="AY232" s="19" t="s">
        <v>194</v>
      </c>
      <c r="BE232" s="241">
        <f>IF(N232="základní",J232,0)</f>
        <v>0</v>
      </c>
      <c r="BF232" s="241">
        <f>IF(N232="snížená",J232,0)</f>
        <v>0</v>
      </c>
      <c r="BG232" s="241">
        <f>IF(N232="zákl. přenesená",J232,0)</f>
        <v>0</v>
      </c>
      <c r="BH232" s="241">
        <f>IF(N232="sníž. přenesená",J232,0)</f>
        <v>0</v>
      </c>
      <c r="BI232" s="241">
        <f>IF(N232="nulová",J232,0)</f>
        <v>0</v>
      </c>
      <c r="BJ232" s="19" t="s">
        <v>84</v>
      </c>
      <c r="BK232" s="241">
        <f>ROUND(I232*H232,2)</f>
        <v>0</v>
      </c>
      <c r="BL232" s="19" t="s">
        <v>245</v>
      </c>
      <c r="BM232" s="240" t="s">
        <v>2550</v>
      </c>
    </row>
    <row r="233" spans="1:47" s="2" customFormat="1" ht="12">
      <c r="A233" s="40"/>
      <c r="B233" s="41"/>
      <c r="C233" s="42"/>
      <c r="D233" s="242" t="s">
        <v>204</v>
      </c>
      <c r="E233" s="42"/>
      <c r="F233" s="243" t="s">
        <v>2549</v>
      </c>
      <c r="G233" s="42"/>
      <c r="H233" s="42"/>
      <c r="I233" s="149"/>
      <c r="J233" s="42"/>
      <c r="K233" s="42"/>
      <c r="L233" s="46"/>
      <c r="M233" s="244"/>
      <c r="N233" s="245"/>
      <c r="O233" s="86"/>
      <c r="P233" s="86"/>
      <c r="Q233" s="86"/>
      <c r="R233" s="86"/>
      <c r="S233" s="86"/>
      <c r="T233" s="87"/>
      <c r="U233" s="40"/>
      <c r="V233" s="40"/>
      <c r="W233" s="40"/>
      <c r="X233" s="40"/>
      <c r="Y233" s="40"/>
      <c r="Z233" s="40"/>
      <c r="AA233" s="40"/>
      <c r="AB233" s="40"/>
      <c r="AC233" s="40"/>
      <c r="AD233" s="40"/>
      <c r="AE233" s="40"/>
      <c r="AT233" s="19" t="s">
        <v>204</v>
      </c>
      <c r="AU233" s="19" t="s">
        <v>86</v>
      </c>
    </row>
    <row r="234" spans="1:65" s="2" customFormat="1" ht="16.5" customHeight="1">
      <c r="A234" s="40"/>
      <c r="B234" s="41"/>
      <c r="C234" s="229" t="s">
        <v>511</v>
      </c>
      <c r="D234" s="229" t="s">
        <v>197</v>
      </c>
      <c r="E234" s="230" t="s">
        <v>1826</v>
      </c>
      <c r="F234" s="231" t="s">
        <v>1827</v>
      </c>
      <c r="G234" s="232" t="s">
        <v>244</v>
      </c>
      <c r="H234" s="233">
        <v>4</v>
      </c>
      <c r="I234" s="234"/>
      <c r="J234" s="235">
        <f>ROUND(I234*H234,2)</f>
        <v>0</v>
      </c>
      <c r="K234" s="231" t="s">
        <v>201</v>
      </c>
      <c r="L234" s="46"/>
      <c r="M234" s="236" t="s">
        <v>21</v>
      </c>
      <c r="N234" s="237" t="s">
        <v>47</v>
      </c>
      <c r="O234" s="86"/>
      <c r="P234" s="238">
        <f>O234*H234</f>
        <v>0</v>
      </c>
      <c r="Q234" s="238">
        <v>0.01197</v>
      </c>
      <c r="R234" s="238">
        <f>Q234*H234</f>
        <v>0.04788</v>
      </c>
      <c r="S234" s="238">
        <v>0</v>
      </c>
      <c r="T234" s="239">
        <f>S234*H234</f>
        <v>0</v>
      </c>
      <c r="U234" s="40"/>
      <c r="V234" s="40"/>
      <c r="W234" s="40"/>
      <c r="X234" s="40"/>
      <c r="Y234" s="40"/>
      <c r="Z234" s="40"/>
      <c r="AA234" s="40"/>
      <c r="AB234" s="40"/>
      <c r="AC234" s="40"/>
      <c r="AD234" s="40"/>
      <c r="AE234" s="40"/>
      <c r="AR234" s="240" t="s">
        <v>245</v>
      </c>
      <c r="AT234" s="240" t="s">
        <v>197</v>
      </c>
      <c r="AU234" s="240" t="s">
        <v>86</v>
      </c>
      <c r="AY234" s="19" t="s">
        <v>194</v>
      </c>
      <c r="BE234" s="241">
        <f>IF(N234="základní",J234,0)</f>
        <v>0</v>
      </c>
      <c r="BF234" s="241">
        <f>IF(N234="snížená",J234,0)</f>
        <v>0</v>
      </c>
      <c r="BG234" s="241">
        <f>IF(N234="zákl. přenesená",J234,0)</f>
        <v>0</v>
      </c>
      <c r="BH234" s="241">
        <f>IF(N234="sníž. přenesená",J234,0)</f>
        <v>0</v>
      </c>
      <c r="BI234" s="241">
        <f>IF(N234="nulová",J234,0)</f>
        <v>0</v>
      </c>
      <c r="BJ234" s="19" t="s">
        <v>84</v>
      </c>
      <c r="BK234" s="241">
        <f>ROUND(I234*H234,2)</f>
        <v>0</v>
      </c>
      <c r="BL234" s="19" t="s">
        <v>245</v>
      </c>
      <c r="BM234" s="240" t="s">
        <v>2551</v>
      </c>
    </row>
    <row r="235" spans="1:47" s="2" customFormat="1" ht="12">
      <c r="A235" s="40"/>
      <c r="B235" s="41"/>
      <c r="C235" s="42"/>
      <c r="D235" s="242" t="s">
        <v>204</v>
      </c>
      <c r="E235" s="42"/>
      <c r="F235" s="243" t="s">
        <v>1829</v>
      </c>
      <c r="G235" s="42"/>
      <c r="H235" s="42"/>
      <c r="I235" s="149"/>
      <c r="J235" s="42"/>
      <c r="K235" s="42"/>
      <c r="L235" s="46"/>
      <c r="M235" s="244"/>
      <c r="N235" s="245"/>
      <c r="O235" s="86"/>
      <c r="P235" s="86"/>
      <c r="Q235" s="86"/>
      <c r="R235" s="86"/>
      <c r="S235" s="86"/>
      <c r="T235" s="87"/>
      <c r="U235" s="40"/>
      <c r="V235" s="40"/>
      <c r="W235" s="40"/>
      <c r="X235" s="40"/>
      <c r="Y235" s="40"/>
      <c r="Z235" s="40"/>
      <c r="AA235" s="40"/>
      <c r="AB235" s="40"/>
      <c r="AC235" s="40"/>
      <c r="AD235" s="40"/>
      <c r="AE235" s="40"/>
      <c r="AT235" s="19" t="s">
        <v>204</v>
      </c>
      <c r="AU235" s="19" t="s">
        <v>86</v>
      </c>
    </row>
    <row r="236" spans="1:47" s="2" customFormat="1" ht="12">
      <c r="A236" s="40"/>
      <c r="B236" s="41"/>
      <c r="C236" s="42"/>
      <c r="D236" s="242" t="s">
        <v>206</v>
      </c>
      <c r="E236" s="42"/>
      <c r="F236" s="246" t="s">
        <v>1830</v>
      </c>
      <c r="G236" s="42"/>
      <c r="H236" s="42"/>
      <c r="I236" s="149"/>
      <c r="J236" s="42"/>
      <c r="K236" s="42"/>
      <c r="L236" s="46"/>
      <c r="M236" s="244"/>
      <c r="N236" s="245"/>
      <c r="O236" s="86"/>
      <c r="P236" s="86"/>
      <c r="Q236" s="86"/>
      <c r="R236" s="86"/>
      <c r="S236" s="86"/>
      <c r="T236" s="87"/>
      <c r="U236" s="40"/>
      <c r="V236" s="40"/>
      <c r="W236" s="40"/>
      <c r="X236" s="40"/>
      <c r="Y236" s="40"/>
      <c r="Z236" s="40"/>
      <c r="AA236" s="40"/>
      <c r="AB236" s="40"/>
      <c r="AC236" s="40"/>
      <c r="AD236" s="40"/>
      <c r="AE236" s="40"/>
      <c r="AT236" s="19" t="s">
        <v>206</v>
      </c>
      <c r="AU236" s="19" t="s">
        <v>86</v>
      </c>
    </row>
    <row r="237" spans="1:51" s="13" customFormat="1" ht="12">
      <c r="A237" s="13"/>
      <c r="B237" s="247"/>
      <c r="C237" s="248"/>
      <c r="D237" s="242" t="s">
        <v>208</v>
      </c>
      <c r="E237" s="249" t="s">
        <v>21</v>
      </c>
      <c r="F237" s="250" t="s">
        <v>2552</v>
      </c>
      <c r="G237" s="248"/>
      <c r="H237" s="251">
        <v>2</v>
      </c>
      <c r="I237" s="252"/>
      <c r="J237" s="248"/>
      <c r="K237" s="248"/>
      <c r="L237" s="253"/>
      <c r="M237" s="254"/>
      <c r="N237" s="255"/>
      <c r="O237" s="255"/>
      <c r="P237" s="255"/>
      <c r="Q237" s="255"/>
      <c r="R237" s="255"/>
      <c r="S237" s="255"/>
      <c r="T237" s="256"/>
      <c r="U237" s="13"/>
      <c r="V237" s="13"/>
      <c r="W237" s="13"/>
      <c r="X237" s="13"/>
      <c r="Y237" s="13"/>
      <c r="Z237" s="13"/>
      <c r="AA237" s="13"/>
      <c r="AB237" s="13"/>
      <c r="AC237" s="13"/>
      <c r="AD237" s="13"/>
      <c r="AE237" s="13"/>
      <c r="AT237" s="257" t="s">
        <v>208</v>
      </c>
      <c r="AU237" s="257" t="s">
        <v>86</v>
      </c>
      <c r="AV237" s="13" t="s">
        <v>86</v>
      </c>
      <c r="AW237" s="13" t="s">
        <v>38</v>
      </c>
      <c r="AX237" s="13" t="s">
        <v>76</v>
      </c>
      <c r="AY237" s="257" t="s">
        <v>194</v>
      </c>
    </row>
    <row r="238" spans="1:51" s="13" customFormat="1" ht="12">
      <c r="A238" s="13"/>
      <c r="B238" s="247"/>
      <c r="C238" s="248"/>
      <c r="D238" s="242" t="s">
        <v>208</v>
      </c>
      <c r="E238" s="249" t="s">
        <v>21</v>
      </c>
      <c r="F238" s="250" t="s">
        <v>2454</v>
      </c>
      <c r="G238" s="248"/>
      <c r="H238" s="251">
        <v>1</v>
      </c>
      <c r="I238" s="252"/>
      <c r="J238" s="248"/>
      <c r="K238" s="248"/>
      <c r="L238" s="253"/>
      <c r="M238" s="254"/>
      <c r="N238" s="255"/>
      <c r="O238" s="255"/>
      <c r="P238" s="255"/>
      <c r="Q238" s="255"/>
      <c r="R238" s="255"/>
      <c r="S238" s="255"/>
      <c r="T238" s="256"/>
      <c r="U238" s="13"/>
      <c r="V238" s="13"/>
      <c r="W238" s="13"/>
      <c r="X238" s="13"/>
      <c r="Y238" s="13"/>
      <c r="Z238" s="13"/>
      <c r="AA238" s="13"/>
      <c r="AB238" s="13"/>
      <c r="AC238" s="13"/>
      <c r="AD238" s="13"/>
      <c r="AE238" s="13"/>
      <c r="AT238" s="257" t="s">
        <v>208</v>
      </c>
      <c r="AU238" s="257" t="s">
        <v>86</v>
      </c>
      <c r="AV238" s="13" t="s">
        <v>86</v>
      </c>
      <c r="AW238" s="13" t="s">
        <v>38</v>
      </c>
      <c r="AX238" s="13" t="s">
        <v>76</v>
      </c>
      <c r="AY238" s="257" t="s">
        <v>194</v>
      </c>
    </row>
    <row r="239" spans="1:51" s="13" customFormat="1" ht="12">
      <c r="A239" s="13"/>
      <c r="B239" s="247"/>
      <c r="C239" s="248"/>
      <c r="D239" s="242" t="s">
        <v>208</v>
      </c>
      <c r="E239" s="249" t="s">
        <v>21</v>
      </c>
      <c r="F239" s="250" t="s">
        <v>2456</v>
      </c>
      <c r="G239" s="248"/>
      <c r="H239" s="251">
        <v>1</v>
      </c>
      <c r="I239" s="252"/>
      <c r="J239" s="248"/>
      <c r="K239" s="248"/>
      <c r="L239" s="253"/>
      <c r="M239" s="254"/>
      <c r="N239" s="255"/>
      <c r="O239" s="255"/>
      <c r="P239" s="255"/>
      <c r="Q239" s="255"/>
      <c r="R239" s="255"/>
      <c r="S239" s="255"/>
      <c r="T239" s="256"/>
      <c r="U239" s="13"/>
      <c r="V239" s="13"/>
      <c r="W239" s="13"/>
      <c r="X239" s="13"/>
      <c r="Y239" s="13"/>
      <c r="Z239" s="13"/>
      <c r="AA239" s="13"/>
      <c r="AB239" s="13"/>
      <c r="AC239" s="13"/>
      <c r="AD239" s="13"/>
      <c r="AE239" s="13"/>
      <c r="AT239" s="257" t="s">
        <v>208</v>
      </c>
      <c r="AU239" s="257" t="s">
        <v>86</v>
      </c>
      <c r="AV239" s="13" t="s">
        <v>86</v>
      </c>
      <c r="AW239" s="13" t="s">
        <v>38</v>
      </c>
      <c r="AX239" s="13" t="s">
        <v>76</v>
      </c>
      <c r="AY239" s="257" t="s">
        <v>194</v>
      </c>
    </row>
    <row r="240" spans="1:51" s="14" customFormat="1" ht="12">
      <c r="A240" s="14"/>
      <c r="B240" s="258"/>
      <c r="C240" s="259"/>
      <c r="D240" s="242" t="s">
        <v>208</v>
      </c>
      <c r="E240" s="260" t="s">
        <v>21</v>
      </c>
      <c r="F240" s="261" t="s">
        <v>210</v>
      </c>
      <c r="G240" s="259"/>
      <c r="H240" s="262">
        <v>4</v>
      </c>
      <c r="I240" s="263"/>
      <c r="J240" s="259"/>
      <c r="K240" s="259"/>
      <c r="L240" s="264"/>
      <c r="M240" s="265"/>
      <c r="N240" s="266"/>
      <c r="O240" s="266"/>
      <c r="P240" s="266"/>
      <c r="Q240" s="266"/>
      <c r="R240" s="266"/>
      <c r="S240" s="266"/>
      <c r="T240" s="267"/>
      <c r="U240" s="14"/>
      <c r="V240" s="14"/>
      <c r="W240" s="14"/>
      <c r="X240" s="14"/>
      <c r="Y240" s="14"/>
      <c r="Z240" s="14"/>
      <c r="AA240" s="14"/>
      <c r="AB240" s="14"/>
      <c r="AC240" s="14"/>
      <c r="AD240" s="14"/>
      <c r="AE240" s="14"/>
      <c r="AT240" s="268" t="s">
        <v>208</v>
      </c>
      <c r="AU240" s="268" t="s">
        <v>86</v>
      </c>
      <c r="AV240" s="14" t="s">
        <v>202</v>
      </c>
      <c r="AW240" s="14" t="s">
        <v>38</v>
      </c>
      <c r="AX240" s="14" t="s">
        <v>84</v>
      </c>
      <c r="AY240" s="268" t="s">
        <v>194</v>
      </c>
    </row>
    <row r="241" spans="1:65" s="2" customFormat="1" ht="16.5" customHeight="1">
      <c r="A241" s="40"/>
      <c r="B241" s="41"/>
      <c r="C241" s="229" t="s">
        <v>519</v>
      </c>
      <c r="D241" s="229" t="s">
        <v>197</v>
      </c>
      <c r="E241" s="230" t="s">
        <v>1831</v>
      </c>
      <c r="F241" s="231" t="s">
        <v>1832</v>
      </c>
      <c r="G241" s="232" t="s">
        <v>244</v>
      </c>
      <c r="H241" s="233">
        <v>4</v>
      </c>
      <c r="I241" s="234"/>
      <c r="J241" s="235">
        <f>ROUND(I241*H241,2)</f>
        <v>0</v>
      </c>
      <c r="K241" s="231" t="s">
        <v>201</v>
      </c>
      <c r="L241" s="46"/>
      <c r="M241" s="236" t="s">
        <v>21</v>
      </c>
      <c r="N241" s="237" t="s">
        <v>47</v>
      </c>
      <c r="O241" s="86"/>
      <c r="P241" s="238">
        <f>O241*H241</f>
        <v>0</v>
      </c>
      <c r="Q241" s="238">
        <v>0.00184</v>
      </c>
      <c r="R241" s="238">
        <f>Q241*H241</f>
        <v>0.00736</v>
      </c>
      <c r="S241" s="238">
        <v>0</v>
      </c>
      <c r="T241" s="239">
        <f>S241*H241</f>
        <v>0</v>
      </c>
      <c r="U241" s="40"/>
      <c r="V241" s="40"/>
      <c r="W241" s="40"/>
      <c r="X241" s="40"/>
      <c r="Y241" s="40"/>
      <c r="Z241" s="40"/>
      <c r="AA241" s="40"/>
      <c r="AB241" s="40"/>
      <c r="AC241" s="40"/>
      <c r="AD241" s="40"/>
      <c r="AE241" s="40"/>
      <c r="AR241" s="240" t="s">
        <v>245</v>
      </c>
      <c r="AT241" s="240" t="s">
        <v>197</v>
      </c>
      <c r="AU241" s="240" t="s">
        <v>86</v>
      </c>
      <c r="AY241" s="19" t="s">
        <v>194</v>
      </c>
      <c r="BE241" s="241">
        <f>IF(N241="základní",J241,0)</f>
        <v>0</v>
      </c>
      <c r="BF241" s="241">
        <f>IF(N241="snížená",J241,0)</f>
        <v>0</v>
      </c>
      <c r="BG241" s="241">
        <f>IF(N241="zákl. přenesená",J241,0)</f>
        <v>0</v>
      </c>
      <c r="BH241" s="241">
        <f>IF(N241="sníž. přenesená",J241,0)</f>
        <v>0</v>
      </c>
      <c r="BI241" s="241">
        <f>IF(N241="nulová",J241,0)</f>
        <v>0</v>
      </c>
      <c r="BJ241" s="19" t="s">
        <v>84</v>
      </c>
      <c r="BK241" s="241">
        <f>ROUND(I241*H241,2)</f>
        <v>0</v>
      </c>
      <c r="BL241" s="19" t="s">
        <v>245</v>
      </c>
      <c r="BM241" s="240" t="s">
        <v>2553</v>
      </c>
    </row>
    <row r="242" spans="1:47" s="2" customFormat="1" ht="12">
      <c r="A242" s="40"/>
      <c r="B242" s="41"/>
      <c r="C242" s="42"/>
      <c r="D242" s="242" t="s">
        <v>204</v>
      </c>
      <c r="E242" s="42"/>
      <c r="F242" s="243" t="s">
        <v>1834</v>
      </c>
      <c r="G242" s="42"/>
      <c r="H242" s="42"/>
      <c r="I242" s="149"/>
      <c r="J242" s="42"/>
      <c r="K242" s="42"/>
      <c r="L242" s="46"/>
      <c r="M242" s="244"/>
      <c r="N242" s="245"/>
      <c r="O242" s="86"/>
      <c r="P242" s="86"/>
      <c r="Q242" s="86"/>
      <c r="R242" s="86"/>
      <c r="S242" s="86"/>
      <c r="T242" s="87"/>
      <c r="U242" s="40"/>
      <c r="V242" s="40"/>
      <c r="W242" s="40"/>
      <c r="X242" s="40"/>
      <c r="Y242" s="40"/>
      <c r="Z242" s="40"/>
      <c r="AA242" s="40"/>
      <c r="AB242" s="40"/>
      <c r="AC242" s="40"/>
      <c r="AD242" s="40"/>
      <c r="AE242" s="40"/>
      <c r="AT242" s="19" t="s">
        <v>204</v>
      </c>
      <c r="AU242" s="19" t="s">
        <v>86</v>
      </c>
    </row>
    <row r="243" spans="1:47" s="2" customFormat="1" ht="12">
      <c r="A243" s="40"/>
      <c r="B243" s="41"/>
      <c r="C243" s="42"/>
      <c r="D243" s="242" t="s">
        <v>206</v>
      </c>
      <c r="E243" s="42"/>
      <c r="F243" s="246" t="s">
        <v>1835</v>
      </c>
      <c r="G243" s="42"/>
      <c r="H243" s="42"/>
      <c r="I243" s="149"/>
      <c r="J243" s="42"/>
      <c r="K243" s="42"/>
      <c r="L243" s="46"/>
      <c r="M243" s="244"/>
      <c r="N243" s="245"/>
      <c r="O243" s="86"/>
      <c r="P243" s="86"/>
      <c r="Q243" s="86"/>
      <c r="R243" s="86"/>
      <c r="S243" s="86"/>
      <c r="T243" s="87"/>
      <c r="U243" s="40"/>
      <c r="V243" s="40"/>
      <c r="W243" s="40"/>
      <c r="X243" s="40"/>
      <c r="Y243" s="40"/>
      <c r="Z243" s="40"/>
      <c r="AA243" s="40"/>
      <c r="AB243" s="40"/>
      <c r="AC243" s="40"/>
      <c r="AD243" s="40"/>
      <c r="AE243" s="40"/>
      <c r="AT243" s="19" t="s">
        <v>206</v>
      </c>
      <c r="AU243" s="19" t="s">
        <v>86</v>
      </c>
    </row>
    <row r="244" spans="1:65" s="2" customFormat="1" ht="16.5" customHeight="1">
      <c r="A244" s="40"/>
      <c r="B244" s="41"/>
      <c r="C244" s="229" t="s">
        <v>525</v>
      </c>
      <c r="D244" s="229" t="s">
        <v>197</v>
      </c>
      <c r="E244" s="230" t="s">
        <v>1836</v>
      </c>
      <c r="F244" s="231" t="s">
        <v>1837</v>
      </c>
      <c r="G244" s="232" t="s">
        <v>268</v>
      </c>
      <c r="H244" s="233">
        <v>4</v>
      </c>
      <c r="I244" s="234"/>
      <c r="J244" s="235">
        <f>ROUND(I244*H244,2)</f>
        <v>0</v>
      </c>
      <c r="K244" s="231" t="s">
        <v>201</v>
      </c>
      <c r="L244" s="46"/>
      <c r="M244" s="236" t="s">
        <v>21</v>
      </c>
      <c r="N244" s="237" t="s">
        <v>47</v>
      </c>
      <c r="O244" s="86"/>
      <c r="P244" s="238">
        <f>O244*H244</f>
        <v>0</v>
      </c>
      <c r="Q244" s="238">
        <v>0.00014</v>
      </c>
      <c r="R244" s="238">
        <f>Q244*H244</f>
        <v>0.00056</v>
      </c>
      <c r="S244" s="238">
        <v>0</v>
      </c>
      <c r="T244" s="239">
        <f>S244*H244</f>
        <v>0</v>
      </c>
      <c r="U244" s="40"/>
      <c r="V244" s="40"/>
      <c r="W244" s="40"/>
      <c r="X244" s="40"/>
      <c r="Y244" s="40"/>
      <c r="Z244" s="40"/>
      <c r="AA244" s="40"/>
      <c r="AB244" s="40"/>
      <c r="AC244" s="40"/>
      <c r="AD244" s="40"/>
      <c r="AE244" s="40"/>
      <c r="AR244" s="240" t="s">
        <v>245</v>
      </c>
      <c r="AT244" s="240" t="s">
        <v>197</v>
      </c>
      <c r="AU244" s="240" t="s">
        <v>86</v>
      </c>
      <c r="AY244" s="19" t="s">
        <v>194</v>
      </c>
      <c r="BE244" s="241">
        <f>IF(N244="základní",J244,0)</f>
        <v>0</v>
      </c>
      <c r="BF244" s="241">
        <f>IF(N244="snížená",J244,0)</f>
        <v>0</v>
      </c>
      <c r="BG244" s="241">
        <f>IF(N244="zákl. přenesená",J244,0)</f>
        <v>0</v>
      </c>
      <c r="BH244" s="241">
        <f>IF(N244="sníž. přenesená",J244,0)</f>
        <v>0</v>
      </c>
      <c r="BI244" s="241">
        <f>IF(N244="nulová",J244,0)</f>
        <v>0</v>
      </c>
      <c r="BJ244" s="19" t="s">
        <v>84</v>
      </c>
      <c r="BK244" s="241">
        <f>ROUND(I244*H244,2)</f>
        <v>0</v>
      </c>
      <c r="BL244" s="19" t="s">
        <v>245</v>
      </c>
      <c r="BM244" s="240" t="s">
        <v>2554</v>
      </c>
    </row>
    <row r="245" spans="1:47" s="2" customFormat="1" ht="12">
      <c r="A245" s="40"/>
      <c r="B245" s="41"/>
      <c r="C245" s="42"/>
      <c r="D245" s="242" t="s">
        <v>204</v>
      </c>
      <c r="E245" s="42"/>
      <c r="F245" s="243" t="s">
        <v>1839</v>
      </c>
      <c r="G245" s="42"/>
      <c r="H245" s="42"/>
      <c r="I245" s="149"/>
      <c r="J245" s="42"/>
      <c r="K245" s="42"/>
      <c r="L245" s="46"/>
      <c r="M245" s="244"/>
      <c r="N245" s="245"/>
      <c r="O245" s="86"/>
      <c r="P245" s="86"/>
      <c r="Q245" s="86"/>
      <c r="R245" s="86"/>
      <c r="S245" s="86"/>
      <c r="T245" s="87"/>
      <c r="U245" s="40"/>
      <c r="V245" s="40"/>
      <c r="W245" s="40"/>
      <c r="X245" s="40"/>
      <c r="Y245" s="40"/>
      <c r="Z245" s="40"/>
      <c r="AA245" s="40"/>
      <c r="AB245" s="40"/>
      <c r="AC245" s="40"/>
      <c r="AD245" s="40"/>
      <c r="AE245" s="40"/>
      <c r="AT245" s="19" t="s">
        <v>204</v>
      </c>
      <c r="AU245" s="19" t="s">
        <v>86</v>
      </c>
    </row>
    <row r="246" spans="1:47" s="2" customFormat="1" ht="12">
      <c r="A246" s="40"/>
      <c r="B246" s="41"/>
      <c r="C246" s="42"/>
      <c r="D246" s="242" t="s">
        <v>206</v>
      </c>
      <c r="E246" s="42"/>
      <c r="F246" s="246" t="s">
        <v>1840</v>
      </c>
      <c r="G246" s="42"/>
      <c r="H246" s="42"/>
      <c r="I246" s="149"/>
      <c r="J246" s="42"/>
      <c r="K246" s="42"/>
      <c r="L246" s="46"/>
      <c r="M246" s="244"/>
      <c r="N246" s="245"/>
      <c r="O246" s="86"/>
      <c r="P246" s="86"/>
      <c r="Q246" s="86"/>
      <c r="R246" s="86"/>
      <c r="S246" s="86"/>
      <c r="T246" s="87"/>
      <c r="U246" s="40"/>
      <c r="V246" s="40"/>
      <c r="W246" s="40"/>
      <c r="X246" s="40"/>
      <c r="Y246" s="40"/>
      <c r="Z246" s="40"/>
      <c r="AA246" s="40"/>
      <c r="AB246" s="40"/>
      <c r="AC246" s="40"/>
      <c r="AD246" s="40"/>
      <c r="AE246" s="40"/>
      <c r="AT246" s="19" t="s">
        <v>206</v>
      </c>
      <c r="AU246" s="19" t="s">
        <v>86</v>
      </c>
    </row>
    <row r="247" spans="1:65" s="2" customFormat="1" ht="16.5" customHeight="1">
      <c r="A247" s="40"/>
      <c r="B247" s="41"/>
      <c r="C247" s="272" t="s">
        <v>532</v>
      </c>
      <c r="D247" s="272" t="s">
        <v>347</v>
      </c>
      <c r="E247" s="273" t="s">
        <v>1841</v>
      </c>
      <c r="F247" s="274" t="s">
        <v>1842</v>
      </c>
      <c r="G247" s="275" t="s">
        <v>268</v>
      </c>
      <c r="H247" s="276">
        <v>4</v>
      </c>
      <c r="I247" s="277"/>
      <c r="J247" s="278">
        <f>ROUND(I247*H247,2)</f>
        <v>0</v>
      </c>
      <c r="K247" s="274" t="s">
        <v>201</v>
      </c>
      <c r="L247" s="279"/>
      <c r="M247" s="280" t="s">
        <v>21</v>
      </c>
      <c r="N247" s="281" t="s">
        <v>47</v>
      </c>
      <c r="O247" s="86"/>
      <c r="P247" s="238">
        <f>O247*H247</f>
        <v>0</v>
      </c>
      <c r="Q247" s="238">
        <v>0.00022</v>
      </c>
      <c r="R247" s="238">
        <f>Q247*H247</f>
        <v>0.00088</v>
      </c>
      <c r="S247" s="238">
        <v>0</v>
      </c>
      <c r="T247" s="239">
        <f>S247*H247</f>
        <v>0</v>
      </c>
      <c r="U247" s="40"/>
      <c r="V247" s="40"/>
      <c r="W247" s="40"/>
      <c r="X247" s="40"/>
      <c r="Y247" s="40"/>
      <c r="Z247" s="40"/>
      <c r="AA247" s="40"/>
      <c r="AB247" s="40"/>
      <c r="AC247" s="40"/>
      <c r="AD247" s="40"/>
      <c r="AE247" s="40"/>
      <c r="AR247" s="240" t="s">
        <v>525</v>
      </c>
      <c r="AT247" s="240" t="s">
        <v>347</v>
      </c>
      <c r="AU247" s="240" t="s">
        <v>86</v>
      </c>
      <c r="AY247" s="19" t="s">
        <v>194</v>
      </c>
      <c r="BE247" s="241">
        <f>IF(N247="základní",J247,0)</f>
        <v>0</v>
      </c>
      <c r="BF247" s="241">
        <f>IF(N247="snížená",J247,0)</f>
        <v>0</v>
      </c>
      <c r="BG247" s="241">
        <f>IF(N247="zákl. přenesená",J247,0)</f>
        <v>0</v>
      </c>
      <c r="BH247" s="241">
        <f>IF(N247="sníž. přenesená",J247,0)</f>
        <v>0</v>
      </c>
      <c r="BI247" s="241">
        <f>IF(N247="nulová",J247,0)</f>
        <v>0</v>
      </c>
      <c r="BJ247" s="19" t="s">
        <v>84</v>
      </c>
      <c r="BK247" s="241">
        <f>ROUND(I247*H247,2)</f>
        <v>0</v>
      </c>
      <c r="BL247" s="19" t="s">
        <v>245</v>
      </c>
      <c r="BM247" s="240" t="s">
        <v>2555</v>
      </c>
    </row>
    <row r="248" spans="1:47" s="2" customFormat="1" ht="12">
      <c r="A248" s="40"/>
      <c r="B248" s="41"/>
      <c r="C248" s="42"/>
      <c r="D248" s="242" t="s">
        <v>204</v>
      </c>
      <c r="E248" s="42"/>
      <c r="F248" s="243" t="s">
        <v>1842</v>
      </c>
      <c r="G248" s="42"/>
      <c r="H248" s="42"/>
      <c r="I248" s="149"/>
      <c r="J248" s="42"/>
      <c r="K248" s="42"/>
      <c r="L248" s="46"/>
      <c r="M248" s="244"/>
      <c r="N248" s="245"/>
      <c r="O248" s="86"/>
      <c r="P248" s="86"/>
      <c r="Q248" s="86"/>
      <c r="R248" s="86"/>
      <c r="S248" s="86"/>
      <c r="T248" s="87"/>
      <c r="U248" s="40"/>
      <c r="V248" s="40"/>
      <c r="W248" s="40"/>
      <c r="X248" s="40"/>
      <c r="Y248" s="40"/>
      <c r="Z248" s="40"/>
      <c r="AA248" s="40"/>
      <c r="AB248" s="40"/>
      <c r="AC248" s="40"/>
      <c r="AD248" s="40"/>
      <c r="AE248" s="40"/>
      <c r="AT248" s="19" t="s">
        <v>204</v>
      </c>
      <c r="AU248" s="19" t="s">
        <v>86</v>
      </c>
    </row>
    <row r="249" spans="1:65" s="2" customFormat="1" ht="16.5" customHeight="1">
      <c r="A249" s="40"/>
      <c r="B249" s="41"/>
      <c r="C249" s="272" t="s">
        <v>538</v>
      </c>
      <c r="D249" s="272" t="s">
        <v>347</v>
      </c>
      <c r="E249" s="273" t="s">
        <v>1844</v>
      </c>
      <c r="F249" s="274" t="s">
        <v>1845</v>
      </c>
      <c r="G249" s="275" t="s">
        <v>268</v>
      </c>
      <c r="H249" s="276">
        <v>8</v>
      </c>
      <c r="I249" s="277"/>
      <c r="J249" s="278">
        <f>ROUND(I249*H249,2)</f>
        <v>0</v>
      </c>
      <c r="K249" s="274" t="s">
        <v>201</v>
      </c>
      <c r="L249" s="279"/>
      <c r="M249" s="280" t="s">
        <v>21</v>
      </c>
      <c r="N249" s="281" t="s">
        <v>47</v>
      </c>
      <c r="O249" s="86"/>
      <c r="P249" s="238">
        <f>O249*H249</f>
        <v>0</v>
      </c>
      <c r="Q249" s="238">
        <v>0.00031</v>
      </c>
      <c r="R249" s="238">
        <f>Q249*H249</f>
        <v>0.00248</v>
      </c>
      <c r="S249" s="238">
        <v>0</v>
      </c>
      <c r="T249" s="239">
        <f>S249*H249</f>
        <v>0</v>
      </c>
      <c r="U249" s="40"/>
      <c r="V249" s="40"/>
      <c r="W249" s="40"/>
      <c r="X249" s="40"/>
      <c r="Y249" s="40"/>
      <c r="Z249" s="40"/>
      <c r="AA249" s="40"/>
      <c r="AB249" s="40"/>
      <c r="AC249" s="40"/>
      <c r="AD249" s="40"/>
      <c r="AE249" s="40"/>
      <c r="AR249" s="240" t="s">
        <v>525</v>
      </c>
      <c r="AT249" s="240" t="s">
        <v>347</v>
      </c>
      <c r="AU249" s="240" t="s">
        <v>86</v>
      </c>
      <c r="AY249" s="19" t="s">
        <v>194</v>
      </c>
      <c r="BE249" s="241">
        <f>IF(N249="základní",J249,0)</f>
        <v>0</v>
      </c>
      <c r="BF249" s="241">
        <f>IF(N249="snížená",J249,0)</f>
        <v>0</v>
      </c>
      <c r="BG249" s="241">
        <f>IF(N249="zákl. přenesená",J249,0)</f>
        <v>0</v>
      </c>
      <c r="BH249" s="241">
        <f>IF(N249="sníž. přenesená",J249,0)</f>
        <v>0</v>
      </c>
      <c r="BI249" s="241">
        <f>IF(N249="nulová",J249,0)</f>
        <v>0</v>
      </c>
      <c r="BJ249" s="19" t="s">
        <v>84</v>
      </c>
      <c r="BK249" s="241">
        <f>ROUND(I249*H249,2)</f>
        <v>0</v>
      </c>
      <c r="BL249" s="19" t="s">
        <v>245</v>
      </c>
      <c r="BM249" s="240" t="s">
        <v>2556</v>
      </c>
    </row>
    <row r="250" spans="1:47" s="2" customFormat="1" ht="12">
      <c r="A250" s="40"/>
      <c r="B250" s="41"/>
      <c r="C250" s="42"/>
      <c r="D250" s="242" t="s">
        <v>204</v>
      </c>
      <c r="E250" s="42"/>
      <c r="F250" s="243" t="s">
        <v>1845</v>
      </c>
      <c r="G250" s="42"/>
      <c r="H250" s="42"/>
      <c r="I250" s="149"/>
      <c r="J250" s="42"/>
      <c r="K250" s="42"/>
      <c r="L250" s="46"/>
      <c r="M250" s="244"/>
      <c r="N250" s="245"/>
      <c r="O250" s="86"/>
      <c r="P250" s="86"/>
      <c r="Q250" s="86"/>
      <c r="R250" s="86"/>
      <c r="S250" s="86"/>
      <c r="T250" s="87"/>
      <c r="U250" s="40"/>
      <c r="V250" s="40"/>
      <c r="W250" s="40"/>
      <c r="X250" s="40"/>
      <c r="Y250" s="40"/>
      <c r="Z250" s="40"/>
      <c r="AA250" s="40"/>
      <c r="AB250" s="40"/>
      <c r="AC250" s="40"/>
      <c r="AD250" s="40"/>
      <c r="AE250" s="40"/>
      <c r="AT250" s="19" t="s">
        <v>204</v>
      </c>
      <c r="AU250" s="19" t="s">
        <v>86</v>
      </c>
    </row>
    <row r="251" spans="1:51" s="13" customFormat="1" ht="12">
      <c r="A251" s="13"/>
      <c r="B251" s="247"/>
      <c r="C251" s="248"/>
      <c r="D251" s="242" t="s">
        <v>208</v>
      </c>
      <c r="E251" s="249" t="s">
        <v>21</v>
      </c>
      <c r="F251" s="250" t="s">
        <v>2557</v>
      </c>
      <c r="G251" s="248"/>
      <c r="H251" s="251">
        <v>8</v>
      </c>
      <c r="I251" s="252"/>
      <c r="J251" s="248"/>
      <c r="K251" s="248"/>
      <c r="L251" s="253"/>
      <c r="M251" s="254"/>
      <c r="N251" s="255"/>
      <c r="O251" s="255"/>
      <c r="P251" s="255"/>
      <c r="Q251" s="255"/>
      <c r="R251" s="255"/>
      <c r="S251" s="255"/>
      <c r="T251" s="256"/>
      <c r="U251" s="13"/>
      <c r="V251" s="13"/>
      <c r="W251" s="13"/>
      <c r="X251" s="13"/>
      <c r="Y251" s="13"/>
      <c r="Z251" s="13"/>
      <c r="AA251" s="13"/>
      <c r="AB251" s="13"/>
      <c r="AC251" s="13"/>
      <c r="AD251" s="13"/>
      <c r="AE251" s="13"/>
      <c r="AT251" s="257" t="s">
        <v>208</v>
      </c>
      <c r="AU251" s="257" t="s">
        <v>86</v>
      </c>
      <c r="AV251" s="13" t="s">
        <v>86</v>
      </c>
      <c r="AW251" s="13" t="s">
        <v>38</v>
      </c>
      <c r="AX251" s="13" t="s">
        <v>76</v>
      </c>
      <c r="AY251" s="257" t="s">
        <v>194</v>
      </c>
    </row>
    <row r="252" spans="1:51" s="14" customFormat="1" ht="12">
      <c r="A252" s="14"/>
      <c r="B252" s="258"/>
      <c r="C252" s="259"/>
      <c r="D252" s="242" t="s">
        <v>208</v>
      </c>
      <c r="E252" s="260" t="s">
        <v>21</v>
      </c>
      <c r="F252" s="261" t="s">
        <v>210</v>
      </c>
      <c r="G252" s="259"/>
      <c r="H252" s="262">
        <v>8</v>
      </c>
      <c r="I252" s="263"/>
      <c r="J252" s="259"/>
      <c r="K252" s="259"/>
      <c r="L252" s="264"/>
      <c r="M252" s="265"/>
      <c r="N252" s="266"/>
      <c r="O252" s="266"/>
      <c r="P252" s="266"/>
      <c r="Q252" s="266"/>
      <c r="R252" s="266"/>
      <c r="S252" s="266"/>
      <c r="T252" s="267"/>
      <c r="U252" s="14"/>
      <c r="V252" s="14"/>
      <c r="W252" s="14"/>
      <c r="X252" s="14"/>
      <c r="Y252" s="14"/>
      <c r="Z252" s="14"/>
      <c r="AA252" s="14"/>
      <c r="AB252" s="14"/>
      <c r="AC252" s="14"/>
      <c r="AD252" s="14"/>
      <c r="AE252" s="14"/>
      <c r="AT252" s="268" t="s">
        <v>208</v>
      </c>
      <c r="AU252" s="268" t="s">
        <v>86</v>
      </c>
      <c r="AV252" s="14" t="s">
        <v>202</v>
      </c>
      <c r="AW252" s="14" t="s">
        <v>38</v>
      </c>
      <c r="AX252" s="14" t="s">
        <v>84</v>
      </c>
      <c r="AY252" s="268" t="s">
        <v>194</v>
      </c>
    </row>
    <row r="253" spans="1:65" s="2" customFormat="1" ht="16.5" customHeight="1">
      <c r="A253" s="40"/>
      <c r="B253" s="41"/>
      <c r="C253" s="272" t="s">
        <v>543</v>
      </c>
      <c r="D253" s="272" t="s">
        <v>347</v>
      </c>
      <c r="E253" s="273" t="s">
        <v>1858</v>
      </c>
      <c r="F253" s="274" t="s">
        <v>1859</v>
      </c>
      <c r="G253" s="275" t="s">
        <v>268</v>
      </c>
      <c r="H253" s="276">
        <v>4</v>
      </c>
      <c r="I253" s="277"/>
      <c r="J253" s="278">
        <f>ROUND(I253*H253,2)</f>
        <v>0</v>
      </c>
      <c r="K253" s="274" t="s">
        <v>201</v>
      </c>
      <c r="L253" s="279"/>
      <c r="M253" s="280" t="s">
        <v>21</v>
      </c>
      <c r="N253" s="281" t="s">
        <v>47</v>
      </c>
      <c r="O253" s="86"/>
      <c r="P253" s="238">
        <f>O253*H253</f>
        <v>0</v>
      </c>
      <c r="Q253" s="238">
        <v>0.0005</v>
      </c>
      <c r="R253" s="238">
        <f>Q253*H253</f>
        <v>0.002</v>
      </c>
      <c r="S253" s="238">
        <v>0</v>
      </c>
      <c r="T253" s="239">
        <f>S253*H253</f>
        <v>0</v>
      </c>
      <c r="U253" s="40"/>
      <c r="V253" s="40"/>
      <c r="W253" s="40"/>
      <c r="X253" s="40"/>
      <c r="Y253" s="40"/>
      <c r="Z253" s="40"/>
      <c r="AA253" s="40"/>
      <c r="AB253" s="40"/>
      <c r="AC253" s="40"/>
      <c r="AD253" s="40"/>
      <c r="AE253" s="40"/>
      <c r="AR253" s="240" t="s">
        <v>525</v>
      </c>
      <c r="AT253" s="240" t="s">
        <v>347</v>
      </c>
      <c r="AU253" s="240" t="s">
        <v>86</v>
      </c>
      <c r="AY253" s="19" t="s">
        <v>194</v>
      </c>
      <c r="BE253" s="241">
        <f>IF(N253="základní",J253,0)</f>
        <v>0</v>
      </c>
      <c r="BF253" s="241">
        <f>IF(N253="snížená",J253,0)</f>
        <v>0</v>
      </c>
      <c r="BG253" s="241">
        <f>IF(N253="zákl. přenesená",J253,0)</f>
        <v>0</v>
      </c>
      <c r="BH253" s="241">
        <f>IF(N253="sníž. přenesená",J253,0)</f>
        <v>0</v>
      </c>
      <c r="BI253" s="241">
        <f>IF(N253="nulová",J253,0)</f>
        <v>0</v>
      </c>
      <c r="BJ253" s="19" t="s">
        <v>84</v>
      </c>
      <c r="BK253" s="241">
        <f>ROUND(I253*H253,2)</f>
        <v>0</v>
      </c>
      <c r="BL253" s="19" t="s">
        <v>245</v>
      </c>
      <c r="BM253" s="240" t="s">
        <v>2558</v>
      </c>
    </row>
    <row r="254" spans="1:47" s="2" customFormat="1" ht="12">
      <c r="A254" s="40"/>
      <c r="B254" s="41"/>
      <c r="C254" s="42"/>
      <c r="D254" s="242" t="s">
        <v>204</v>
      </c>
      <c r="E254" s="42"/>
      <c r="F254" s="243" t="s">
        <v>1859</v>
      </c>
      <c r="G254" s="42"/>
      <c r="H254" s="42"/>
      <c r="I254" s="149"/>
      <c r="J254" s="42"/>
      <c r="K254" s="42"/>
      <c r="L254" s="46"/>
      <c r="M254" s="244"/>
      <c r="N254" s="245"/>
      <c r="O254" s="86"/>
      <c r="P254" s="86"/>
      <c r="Q254" s="86"/>
      <c r="R254" s="86"/>
      <c r="S254" s="86"/>
      <c r="T254" s="87"/>
      <c r="U254" s="40"/>
      <c r="V254" s="40"/>
      <c r="W254" s="40"/>
      <c r="X254" s="40"/>
      <c r="Y254" s="40"/>
      <c r="Z254" s="40"/>
      <c r="AA254" s="40"/>
      <c r="AB254" s="40"/>
      <c r="AC254" s="40"/>
      <c r="AD254" s="40"/>
      <c r="AE254" s="40"/>
      <c r="AT254" s="19" t="s">
        <v>204</v>
      </c>
      <c r="AU254" s="19" t="s">
        <v>86</v>
      </c>
    </row>
    <row r="255" spans="1:65" s="2" customFormat="1" ht="16.5" customHeight="1">
      <c r="A255" s="40"/>
      <c r="B255" s="41"/>
      <c r="C255" s="229" t="s">
        <v>550</v>
      </c>
      <c r="D255" s="229" t="s">
        <v>197</v>
      </c>
      <c r="E255" s="230" t="s">
        <v>1852</v>
      </c>
      <c r="F255" s="231" t="s">
        <v>1853</v>
      </c>
      <c r="G255" s="232" t="s">
        <v>244</v>
      </c>
      <c r="H255" s="233">
        <v>3</v>
      </c>
      <c r="I255" s="234"/>
      <c r="J255" s="235">
        <f>ROUND(I255*H255,2)</f>
        <v>0</v>
      </c>
      <c r="K255" s="231" t="s">
        <v>201</v>
      </c>
      <c r="L255" s="46"/>
      <c r="M255" s="236" t="s">
        <v>21</v>
      </c>
      <c r="N255" s="237" t="s">
        <v>47</v>
      </c>
      <c r="O255" s="86"/>
      <c r="P255" s="238">
        <f>O255*H255</f>
        <v>0</v>
      </c>
      <c r="Q255" s="238">
        <v>0.00052</v>
      </c>
      <c r="R255" s="238">
        <f>Q255*H255</f>
        <v>0.0015599999999999998</v>
      </c>
      <c r="S255" s="238">
        <v>0</v>
      </c>
      <c r="T255" s="239">
        <f>S255*H255</f>
        <v>0</v>
      </c>
      <c r="U255" s="40"/>
      <c r="V255" s="40"/>
      <c r="W255" s="40"/>
      <c r="X255" s="40"/>
      <c r="Y255" s="40"/>
      <c r="Z255" s="40"/>
      <c r="AA255" s="40"/>
      <c r="AB255" s="40"/>
      <c r="AC255" s="40"/>
      <c r="AD255" s="40"/>
      <c r="AE255" s="40"/>
      <c r="AR255" s="240" t="s">
        <v>245</v>
      </c>
      <c r="AT255" s="240" t="s">
        <v>197</v>
      </c>
      <c r="AU255" s="240" t="s">
        <v>86</v>
      </c>
      <c r="AY255" s="19" t="s">
        <v>194</v>
      </c>
      <c r="BE255" s="241">
        <f>IF(N255="základní",J255,0)</f>
        <v>0</v>
      </c>
      <c r="BF255" s="241">
        <f>IF(N255="snížená",J255,0)</f>
        <v>0</v>
      </c>
      <c r="BG255" s="241">
        <f>IF(N255="zákl. přenesená",J255,0)</f>
        <v>0</v>
      </c>
      <c r="BH255" s="241">
        <f>IF(N255="sníž. přenesená",J255,0)</f>
        <v>0</v>
      </c>
      <c r="BI255" s="241">
        <f>IF(N255="nulová",J255,0)</f>
        <v>0</v>
      </c>
      <c r="BJ255" s="19" t="s">
        <v>84</v>
      </c>
      <c r="BK255" s="241">
        <f>ROUND(I255*H255,2)</f>
        <v>0</v>
      </c>
      <c r="BL255" s="19" t="s">
        <v>245</v>
      </c>
      <c r="BM255" s="240" t="s">
        <v>2559</v>
      </c>
    </row>
    <row r="256" spans="1:47" s="2" customFormat="1" ht="12">
      <c r="A256" s="40"/>
      <c r="B256" s="41"/>
      <c r="C256" s="42"/>
      <c r="D256" s="242" t="s">
        <v>204</v>
      </c>
      <c r="E256" s="42"/>
      <c r="F256" s="243" t="s">
        <v>1853</v>
      </c>
      <c r="G256" s="42"/>
      <c r="H256" s="42"/>
      <c r="I256" s="149"/>
      <c r="J256" s="42"/>
      <c r="K256" s="42"/>
      <c r="L256" s="46"/>
      <c r="M256" s="244"/>
      <c r="N256" s="245"/>
      <c r="O256" s="86"/>
      <c r="P256" s="86"/>
      <c r="Q256" s="86"/>
      <c r="R256" s="86"/>
      <c r="S256" s="86"/>
      <c r="T256" s="87"/>
      <c r="U256" s="40"/>
      <c r="V256" s="40"/>
      <c r="W256" s="40"/>
      <c r="X256" s="40"/>
      <c r="Y256" s="40"/>
      <c r="Z256" s="40"/>
      <c r="AA256" s="40"/>
      <c r="AB256" s="40"/>
      <c r="AC256" s="40"/>
      <c r="AD256" s="40"/>
      <c r="AE256" s="40"/>
      <c r="AT256" s="19" t="s">
        <v>204</v>
      </c>
      <c r="AU256" s="19" t="s">
        <v>86</v>
      </c>
    </row>
    <row r="257" spans="1:65" s="2" customFormat="1" ht="16.5" customHeight="1">
      <c r="A257" s="40"/>
      <c r="B257" s="41"/>
      <c r="C257" s="272" t="s">
        <v>557</v>
      </c>
      <c r="D257" s="272" t="s">
        <v>347</v>
      </c>
      <c r="E257" s="273" t="s">
        <v>1855</v>
      </c>
      <c r="F257" s="274" t="s">
        <v>1856</v>
      </c>
      <c r="G257" s="275" t="s">
        <v>268</v>
      </c>
      <c r="H257" s="276">
        <v>3</v>
      </c>
      <c r="I257" s="277"/>
      <c r="J257" s="278">
        <f>ROUND(I257*H257,2)</f>
        <v>0</v>
      </c>
      <c r="K257" s="274" t="s">
        <v>201</v>
      </c>
      <c r="L257" s="279"/>
      <c r="M257" s="280" t="s">
        <v>21</v>
      </c>
      <c r="N257" s="281" t="s">
        <v>47</v>
      </c>
      <c r="O257" s="86"/>
      <c r="P257" s="238">
        <f>O257*H257</f>
        <v>0</v>
      </c>
      <c r="Q257" s="238">
        <v>0.0008</v>
      </c>
      <c r="R257" s="238">
        <f>Q257*H257</f>
        <v>0.0024000000000000002</v>
      </c>
      <c r="S257" s="238">
        <v>0</v>
      </c>
      <c r="T257" s="239">
        <f>S257*H257</f>
        <v>0</v>
      </c>
      <c r="U257" s="40"/>
      <c r="V257" s="40"/>
      <c r="W257" s="40"/>
      <c r="X257" s="40"/>
      <c r="Y257" s="40"/>
      <c r="Z257" s="40"/>
      <c r="AA257" s="40"/>
      <c r="AB257" s="40"/>
      <c r="AC257" s="40"/>
      <c r="AD257" s="40"/>
      <c r="AE257" s="40"/>
      <c r="AR257" s="240" t="s">
        <v>525</v>
      </c>
      <c r="AT257" s="240" t="s">
        <v>347</v>
      </c>
      <c r="AU257" s="240" t="s">
        <v>86</v>
      </c>
      <c r="AY257" s="19" t="s">
        <v>194</v>
      </c>
      <c r="BE257" s="241">
        <f>IF(N257="základní",J257,0)</f>
        <v>0</v>
      </c>
      <c r="BF257" s="241">
        <f>IF(N257="snížená",J257,0)</f>
        <v>0</v>
      </c>
      <c r="BG257" s="241">
        <f>IF(N257="zákl. přenesená",J257,0)</f>
        <v>0</v>
      </c>
      <c r="BH257" s="241">
        <f>IF(N257="sníž. přenesená",J257,0)</f>
        <v>0</v>
      </c>
      <c r="BI257" s="241">
        <f>IF(N257="nulová",J257,0)</f>
        <v>0</v>
      </c>
      <c r="BJ257" s="19" t="s">
        <v>84</v>
      </c>
      <c r="BK257" s="241">
        <f>ROUND(I257*H257,2)</f>
        <v>0</v>
      </c>
      <c r="BL257" s="19" t="s">
        <v>245</v>
      </c>
      <c r="BM257" s="240" t="s">
        <v>2560</v>
      </c>
    </row>
    <row r="258" spans="1:47" s="2" customFormat="1" ht="12">
      <c r="A258" s="40"/>
      <c r="B258" s="41"/>
      <c r="C258" s="42"/>
      <c r="D258" s="242" t="s">
        <v>204</v>
      </c>
      <c r="E258" s="42"/>
      <c r="F258" s="243" t="s">
        <v>1856</v>
      </c>
      <c r="G258" s="42"/>
      <c r="H258" s="42"/>
      <c r="I258" s="149"/>
      <c r="J258" s="42"/>
      <c r="K258" s="42"/>
      <c r="L258" s="46"/>
      <c r="M258" s="244"/>
      <c r="N258" s="245"/>
      <c r="O258" s="86"/>
      <c r="P258" s="86"/>
      <c r="Q258" s="86"/>
      <c r="R258" s="86"/>
      <c r="S258" s="86"/>
      <c r="T258" s="87"/>
      <c r="U258" s="40"/>
      <c r="V258" s="40"/>
      <c r="W258" s="40"/>
      <c r="X258" s="40"/>
      <c r="Y258" s="40"/>
      <c r="Z258" s="40"/>
      <c r="AA258" s="40"/>
      <c r="AB258" s="40"/>
      <c r="AC258" s="40"/>
      <c r="AD258" s="40"/>
      <c r="AE258" s="40"/>
      <c r="AT258" s="19" t="s">
        <v>204</v>
      </c>
      <c r="AU258" s="19" t="s">
        <v>86</v>
      </c>
    </row>
    <row r="259" spans="1:65" s="2" customFormat="1" ht="16.5" customHeight="1">
      <c r="A259" s="40"/>
      <c r="B259" s="41"/>
      <c r="C259" s="229" t="s">
        <v>564</v>
      </c>
      <c r="D259" s="229" t="s">
        <v>197</v>
      </c>
      <c r="E259" s="230" t="s">
        <v>1861</v>
      </c>
      <c r="F259" s="231" t="s">
        <v>1862</v>
      </c>
      <c r="G259" s="232" t="s">
        <v>215</v>
      </c>
      <c r="H259" s="233">
        <v>0.26</v>
      </c>
      <c r="I259" s="234"/>
      <c r="J259" s="235">
        <f>ROUND(I259*H259,2)</f>
        <v>0</v>
      </c>
      <c r="K259" s="231" t="s">
        <v>201</v>
      </c>
      <c r="L259" s="46"/>
      <c r="M259" s="236" t="s">
        <v>21</v>
      </c>
      <c r="N259" s="237" t="s">
        <v>47</v>
      </c>
      <c r="O259" s="86"/>
      <c r="P259" s="238">
        <f>O259*H259</f>
        <v>0</v>
      </c>
      <c r="Q259" s="238">
        <v>0</v>
      </c>
      <c r="R259" s="238">
        <f>Q259*H259</f>
        <v>0</v>
      </c>
      <c r="S259" s="238">
        <v>0</v>
      </c>
      <c r="T259" s="239">
        <f>S259*H259</f>
        <v>0</v>
      </c>
      <c r="U259" s="40"/>
      <c r="V259" s="40"/>
      <c r="W259" s="40"/>
      <c r="X259" s="40"/>
      <c r="Y259" s="40"/>
      <c r="Z259" s="40"/>
      <c r="AA259" s="40"/>
      <c r="AB259" s="40"/>
      <c r="AC259" s="40"/>
      <c r="AD259" s="40"/>
      <c r="AE259" s="40"/>
      <c r="AR259" s="240" t="s">
        <v>245</v>
      </c>
      <c r="AT259" s="240" t="s">
        <v>197</v>
      </c>
      <c r="AU259" s="240" t="s">
        <v>86</v>
      </c>
      <c r="AY259" s="19" t="s">
        <v>194</v>
      </c>
      <c r="BE259" s="241">
        <f>IF(N259="základní",J259,0)</f>
        <v>0</v>
      </c>
      <c r="BF259" s="241">
        <f>IF(N259="snížená",J259,0)</f>
        <v>0</v>
      </c>
      <c r="BG259" s="241">
        <f>IF(N259="zákl. přenesená",J259,0)</f>
        <v>0</v>
      </c>
      <c r="BH259" s="241">
        <f>IF(N259="sníž. přenesená",J259,0)</f>
        <v>0</v>
      </c>
      <c r="BI259" s="241">
        <f>IF(N259="nulová",J259,0)</f>
        <v>0</v>
      </c>
      <c r="BJ259" s="19" t="s">
        <v>84</v>
      </c>
      <c r="BK259" s="241">
        <f>ROUND(I259*H259,2)</f>
        <v>0</v>
      </c>
      <c r="BL259" s="19" t="s">
        <v>245</v>
      </c>
      <c r="BM259" s="240" t="s">
        <v>2561</v>
      </c>
    </row>
    <row r="260" spans="1:47" s="2" customFormat="1" ht="12">
      <c r="A260" s="40"/>
      <c r="B260" s="41"/>
      <c r="C260" s="42"/>
      <c r="D260" s="242" t="s">
        <v>204</v>
      </c>
      <c r="E260" s="42"/>
      <c r="F260" s="243" t="s">
        <v>1864</v>
      </c>
      <c r="G260" s="42"/>
      <c r="H260" s="42"/>
      <c r="I260" s="149"/>
      <c r="J260" s="42"/>
      <c r="K260" s="42"/>
      <c r="L260" s="46"/>
      <c r="M260" s="244"/>
      <c r="N260" s="245"/>
      <c r="O260" s="86"/>
      <c r="P260" s="86"/>
      <c r="Q260" s="86"/>
      <c r="R260" s="86"/>
      <c r="S260" s="86"/>
      <c r="T260" s="87"/>
      <c r="U260" s="40"/>
      <c r="V260" s="40"/>
      <c r="W260" s="40"/>
      <c r="X260" s="40"/>
      <c r="Y260" s="40"/>
      <c r="Z260" s="40"/>
      <c r="AA260" s="40"/>
      <c r="AB260" s="40"/>
      <c r="AC260" s="40"/>
      <c r="AD260" s="40"/>
      <c r="AE260" s="40"/>
      <c r="AT260" s="19" t="s">
        <v>204</v>
      </c>
      <c r="AU260" s="19" t="s">
        <v>86</v>
      </c>
    </row>
    <row r="261" spans="1:47" s="2" customFormat="1" ht="12">
      <c r="A261" s="40"/>
      <c r="B261" s="41"/>
      <c r="C261" s="42"/>
      <c r="D261" s="242" t="s">
        <v>206</v>
      </c>
      <c r="E261" s="42"/>
      <c r="F261" s="246" t="s">
        <v>1865</v>
      </c>
      <c r="G261" s="42"/>
      <c r="H261" s="42"/>
      <c r="I261" s="149"/>
      <c r="J261" s="42"/>
      <c r="K261" s="42"/>
      <c r="L261" s="46"/>
      <c r="M261" s="244"/>
      <c r="N261" s="245"/>
      <c r="O261" s="86"/>
      <c r="P261" s="86"/>
      <c r="Q261" s="86"/>
      <c r="R261" s="86"/>
      <c r="S261" s="86"/>
      <c r="T261" s="87"/>
      <c r="U261" s="40"/>
      <c r="V261" s="40"/>
      <c r="W261" s="40"/>
      <c r="X261" s="40"/>
      <c r="Y261" s="40"/>
      <c r="Z261" s="40"/>
      <c r="AA261" s="40"/>
      <c r="AB261" s="40"/>
      <c r="AC261" s="40"/>
      <c r="AD261" s="40"/>
      <c r="AE261" s="40"/>
      <c r="AT261" s="19" t="s">
        <v>206</v>
      </c>
      <c r="AU261" s="19" t="s">
        <v>86</v>
      </c>
    </row>
    <row r="262" spans="1:63" s="12" customFormat="1" ht="22.8" customHeight="1">
      <c r="A262" s="12"/>
      <c r="B262" s="213"/>
      <c r="C262" s="214"/>
      <c r="D262" s="215" t="s">
        <v>75</v>
      </c>
      <c r="E262" s="227" t="s">
        <v>2562</v>
      </c>
      <c r="F262" s="227" t="s">
        <v>2563</v>
      </c>
      <c r="G262" s="214"/>
      <c r="H262" s="214"/>
      <c r="I262" s="217"/>
      <c r="J262" s="228">
        <f>BK262</f>
        <v>0</v>
      </c>
      <c r="K262" s="214"/>
      <c r="L262" s="219"/>
      <c r="M262" s="220"/>
      <c r="N262" s="221"/>
      <c r="O262" s="221"/>
      <c r="P262" s="222">
        <f>SUM(P263:P271)</f>
        <v>0</v>
      </c>
      <c r="Q262" s="221"/>
      <c r="R262" s="222">
        <f>SUM(R263:R271)</f>
        <v>0.0184</v>
      </c>
      <c r="S262" s="221"/>
      <c r="T262" s="223">
        <f>SUM(T263:T271)</f>
        <v>0</v>
      </c>
      <c r="U262" s="12"/>
      <c r="V262" s="12"/>
      <c r="W262" s="12"/>
      <c r="X262" s="12"/>
      <c r="Y262" s="12"/>
      <c r="Z262" s="12"/>
      <c r="AA262" s="12"/>
      <c r="AB262" s="12"/>
      <c r="AC262" s="12"/>
      <c r="AD262" s="12"/>
      <c r="AE262" s="12"/>
      <c r="AR262" s="224" t="s">
        <v>86</v>
      </c>
      <c r="AT262" s="225" t="s">
        <v>75</v>
      </c>
      <c r="AU262" s="225" t="s">
        <v>84</v>
      </c>
      <c r="AY262" s="224" t="s">
        <v>194</v>
      </c>
      <c r="BK262" s="226">
        <f>SUM(BK263:BK271)</f>
        <v>0</v>
      </c>
    </row>
    <row r="263" spans="1:65" s="2" customFormat="1" ht="16.5" customHeight="1">
      <c r="A263" s="40"/>
      <c r="B263" s="41"/>
      <c r="C263" s="229" t="s">
        <v>569</v>
      </c>
      <c r="D263" s="229" t="s">
        <v>197</v>
      </c>
      <c r="E263" s="230" t="s">
        <v>2564</v>
      </c>
      <c r="F263" s="231" t="s">
        <v>2565</v>
      </c>
      <c r="G263" s="232" t="s">
        <v>244</v>
      </c>
      <c r="H263" s="233">
        <v>2</v>
      </c>
      <c r="I263" s="234"/>
      <c r="J263" s="235">
        <f>ROUND(I263*H263,2)</f>
        <v>0</v>
      </c>
      <c r="K263" s="231" t="s">
        <v>2566</v>
      </c>
      <c r="L263" s="46"/>
      <c r="M263" s="236" t="s">
        <v>21</v>
      </c>
      <c r="N263" s="237" t="s">
        <v>47</v>
      </c>
      <c r="O263" s="86"/>
      <c r="P263" s="238">
        <f>O263*H263</f>
        <v>0</v>
      </c>
      <c r="Q263" s="238">
        <v>0.0092</v>
      </c>
      <c r="R263" s="238">
        <f>Q263*H263</f>
        <v>0.0184</v>
      </c>
      <c r="S263" s="238">
        <v>0</v>
      </c>
      <c r="T263" s="239">
        <f>S263*H263</f>
        <v>0</v>
      </c>
      <c r="U263" s="40"/>
      <c r="V263" s="40"/>
      <c r="W263" s="40"/>
      <c r="X263" s="40"/>
      <c r="Y263" s="40"/>
      <c r="Z263" s="40"/>
      <c r="AA263" s="40"/>
      <c r="AB263" s="40"/>
      <c r="AC263" s="40"/>
      <c r="AD263" s="40"/>
      <c r="AE263" s="40"/>
      <c r="AR263" s="240" t="s">
        <v>245</v>
      </c>
      <c r="AT263" s="240" t="s">
        <v>197</v>
      </c>
      <c r="AU263" s="240" t="s">
        <v>86</v>
      </c>
      <c r="AY263" s="19" t="s">
        <v>194</v>
      </c>
      <c r="BE263" s="241">
        <f>IF(N263="základní",J263,0)</f>
        <v>0</v>
      </c>
      <c r="BF263" s="241">
        <f>IF(N263="snížená",J263,0)</f>
        <v>0</v>
      </c>
      <c r="BG263" s="241">
        <f>IF(N263="zákl. přenesená",J263,0)</f>
        <v>0</v>
      </c>
      <c r="BH263" s="241">
        <f>IF(N263="sníž. přenesená",J263,0)</f>
        <v>0</v>
      </c>
      <c r="BI263" s="241">
        <f>IF(N263="nulová",J263,0)</f>
        <v>0</v>
      </c>
      <c r="BJ263" s="19" t="s">
        <v>84</v>
      </c>
      <c r="BK263" s="241">
        <f>ROUND(I263*H263,2)</f>
        <v>0</v>
      </c>
      <c r="BL263" s="19" t="s">
        <v>245</v>
      </c>
      <c r="BM263" s="240" t="s">
        <v>2567</v>
      </c>
    </row>
    <row r="264" spans="1:47" s="2" customFormat="1" ht="12">
      <c r="A264" s="40"/>
      <c r="B264" s="41"/>
      <c r="C264" s="42"/>
      <c r="D264" s="242" t="s">
        <v>204</v>
      </c>
      <c r="E264" s="42"/>
      <c r="F264" s="243" t="s">
        <v>2565</v>
      </c>
      <c r="G264" s="42"/>
      <c r="H264" s="42"/>
      <c r="I264" s="149"/>
      <c r="J264" s="42"/>
      <c r="K264" s="42"/>
      <c r="L264" s="46"/>
      <c r="M264" s="244"/>
      <c r="N264" s="245"/>
      <c r="O264" s="86"/>
      <c r="P264" s="86"/>
      <c r="Q264" s="86"/>
      <c r="R264" s="86"/>
      <c r="S264" s="86"/>
      <c r="T264" s="87"/>
      <c r="U264" s="40"/>
      <c r="V264" s="40"/>
      <c r="W264" s="40"/>
      <c r="X264" s="40"/>
      <c r="Y264" s="40"/>
      <c r="Z264" s="40"/>
      <c r="AA264" s="40"/>
      <c r="AB264" s="40"/>
      <c r="AC264" s="40"/>
      <c r="AD264" s="40"/>
      <c r="AE264" s="40"/>
      <c r="AT264" s="19" t="s">
        <v>204</v>
      </c>
      <c r="AU264" s="19" t="s">
        <v>86</v>
      </c>
    </row>
    <row r="265" spans="1:47" s="2" customFormat="1" ht="12">
      <c r="A265" s="40"/>
      <c r="B265" s="41"/>
      <c r="C265" s="42"/>
      <c r="D265" s="242" t="s">
        <v>206</v>
      </c>
      <c r="E265" s="42"/>
      <c r="F265" s="246" t="s">
        <v>2568</v>
      </c>
      <c r="G265" s="42"/>
      <c r="H265" s="42"/>
      <c r="I265" s="149"/>
      <c r="J265" s="42"/>
      <c r="K265" s="42"/>
      <c r="L265" s="46"/>
      <c r="M265" s="244"/>
      <c r="N265" s="245"/>
      <c r="O265" s="86"/>
      <c r="P265" s="86"/>
      <c r="Q265" s="86"/>
      <c r="R265" s="86"/>
      <c r="S265" s="86"/>
      <c r="T265" s="87"/>
      <c r="U265" s="40"/>
      <c r="V265" s="40"/>
      <c r="W265" s="40"/>
      <c r="X265" s="40"/>
      <c r="Y265" s="40"/>
      <c r="Z265" s="40"/>
      <c r="AA265" s="40"/>
      <c r="AB265" s="40"/>
      <c r="AC265" s="40"/>
      <c r="AD265" s="40"/>
      <c r="AE265" s="40"/>
      <c r="AT265" s="19" t="s">
        <v>206</v>
      </c>
      <c r="AU265" s="19" t="s">
        <v>86</v>
      </c>
    </row>
    <row r="266" spans="1:51" s="13" customFormat="1" ht="12">
      <c r="A266" s="13"/>
      <c r="B266" s="247"/>
      <c r="C266" s="248"/>
      <c r="D266" s="242" t="s">
        <v>208</v>
      </c>
      <c r="E266" s="249" t="s">
        <v>21</v>
      </c>
      <c r="F266" s="250" t="s">
        <v>2524</v>
      </c>
      <c r="G266" s="248"/>
      <c r="H266" s="251">
        <v>1</v>
      </c>
      <c r="I266" s="252"/>
      <c r="J266" s="248"/>
      <c r="K266" s="248"/>
      <c r="L266" s="253"/>
      <c r="M266" s="254"/>
      <c r="N266" s="255"/>
      <c r="O266" s="255"/>
      <c r="P266" s="255"/>
      <c r="Q266" s="255"/>
      <c r="R266" s="255"/>
      <c r="S266" s="255"/>
      <c r="T266" s="256"/>
      <c r="U266" s="13"/>
      <c r="V266" s="13"/>
      <c r="W266" s="13"/>
      <c r="X266" s="13"/>
      <c r="Y266" s="13"/>
      <c r="Z266" s="13"/>
      <c r="AA266" s="13"/>
      <c r="AB266" s="13"/>
      <c r="AC266" s="13"/>
      <c r="AD266" s="13"/>
      <c r="AE266" s="13"/>
      <c r="AT266" s="257" t="s">
        <v>208</v>
      </c>
      <c r="AU266" s="257" t="s">
        <v>86</v>
      </c>
      <c r="AV266" s="13" t="s">
        <v>86</v>
      </c>
      <c r="AW266" s="13" t="s">
        <v>38</v>
      </c>
      <c r="AX266" s="13" t="s">
        <v>76</v>
      </c>
      <c r="AY266" s="257" t="s">
        <v>194</v>
      </c>
    </row>
    <row r="267" spans="1:51" s="13" customFormat="1" ht="12">
      <c r="A267" s="13"/>
      <c r="B267" s="247"/>
      <c r="C267" s="248"/>
      <c r="D267" s="242" t="s">
        <v>208</v>
      </c>
      <c r="E267" s="249" t="s">
        <v>21</v>
      </c>
      <c r="F267" s="250" t="s">
        <v>2456</v>
      </c>
      <c r="G267" s="248"/>
      <c r="H267" s="251">
        <v>1</v>
      </c>
      <c r="I267" s="252"/>
      <c r="J267" s="248"/>
      <c r="K267" s="248"/>
      <c r="L267" s="253"/>
      <c r="M267" s="254"/>
      <c r="N267" s="255"/>
      <c r="O267" s="255"/>
      <c r="P267" s="255"/>
      <c r="Q267" s="255"/>
      <c r="R267" s="255"/>
      <c r="S267" s="255"/>
      <c r="T267" s="256"/>
      <c r="U267" s="13"/>
      <c r="V267" s="13"/>
      <c r="W267" s="13"/>
      <c r="X267" s="13"/>
      <c r="Y267" s="13"/>
      <c r="Z267" s="13"/>
      <c r="AA267" s="13"/>
      <c r="AB267" s="13"/>
      <c r="AC267" s="13"/>
      <c r="AD267" s="13"/>
      <c r="AE267" s="13"/>
      <c r="AT267" s="257" t="s">
        <v>208</v>
      </c>
      <c r="AU267" s="257" t="s">
        <v>86</v>
      </c>
      <c r="AV267" s="13" t="s">
        <v>86</v>
      </c>
      <c r="AW267" s="13" t="s">
        <v>38</v>
      </c>
      <c r="AX267" s="13" t="s">
        <v>76</v>
      </c>
      <c r="AY267" s="257" t="s">
        <v>194</v>
      </c>
    </row>
    <row r="268" spans="1:51" s="14" customFormat="1" ht="12">
      <c r="A268" s="14"/>
      <c r="B268" s="258"/>
      <c r="C268" s="259"/>
      <c r="D268" s="242" t="s">
        <v>208</v>
      </c>
      <c r="E268" s="260" t="s">
        <v>21</v>
      </c>
      <c r="F268" s="261" t="s">
        <v>210</v>
      </c>
      <c r="G268" s="259"/>
      <c r="H268" s="262">
        <v>2</v>
      </c>
      <c r="I268" s="263"/>
      <c r="J268" s="259"/>
      <c r="K268" s="259"/>
      <c r="L268" s="264"/>
      <c r="M268" s="265"/>
      <c r="N268" s="266"/>
      <c r="O268" s="266"/>
      <c r="P268" s="266"/>
      <c r="Q268" s="266"/>
      <c r="R268" s="266"/>
      <c r="S268" s="266"/>
      <c r="T268" s="267"/>
      <c r="U268" s="14"/>
      <c r="V268" s="14"/>
      <c r="W268" s="14"/>
      <c r="X268" s="14"/>
      <c r="Y268" s="14"/>
      <c r="Z268" s="14"/>
      <c r="AA268" s="14"/>
      <c r="AB268" s="14"/>
      <c r="AC268" s="14"/>
      <c r="AD268" s="14"/>
      <c r="AE268" s="14"/>
      <c r="AT268" s="268" t="s">
        <v>208</v>
      </c>
      <c r="AU268" s="268" t="s">
        <v>86</v>
      </c>
      <c r="AV268" s="14" t="s">
        <v>202</v>
      </c>
      <c r="AW268" s="14" t="s">
        <v>38</v>
      </c>
      <c r="AX268" s="14" t="s">
        <v>84</v>
      </c>
      <c r="AY268" s="268" t="s">
        <v>194</v>
      </c>
    </row>
    <row r="269" spans="1:65" s="2" customFormat="1" ht="16.5" customHeight="1">
      <c r="A269" s="40"/>
      <c r="B269" s="41"/>
      <c r="C269" s="229" t="s">
        <v>575</v>
      </c>
      <c r="D269" s="229" t="s">
        <v>197</v>
      </c>
      <c r="E269" s="230" t="s">
        <v>2569</v>
      </c>
      <c r="F269" s="231" t="s">
        <v>2570</v>
      </c>
      <c r="G269" s="232" t="s">
        <v>215</v>
      </c>
      <c r="H269" s="233">
        <v>0.018</v>
      </c>
      <c r="I269" s="234"/>
      <c r="J269" s="235">
        <f>ROUND(I269*H269,2)</f>
        <v>0</v>
      </c>
      <c r="K269" s="231" t="s">
        <v>201</v>
      </c>
      <c r="L269" s="46"/>
      <c r="M269" s="236" t="s">
        <v>21</v>
      </c>
      <c r="N269" s="237" t="s">
        <v>47</v>
      </c>
      <c r="O269" s="86"/>
      <c r="P269" s="238">
        <f>O269*H269</f>
        <v>0</v>
      </c>
      <c r="Q269" s="238">
        <v>0</v>
      </c>
      <c r="R269" s="238">
        <f>Q269*H269</f>
        <v>0</v>
      </c>
      <c r="S269" s="238">
        <v>0</v>
      </c>
      <c r="T269" s="239">
        <f>S269*H269</f>
        <v>0</v>
      </c>
      <c r="U269" s="40"/>
      <c r="V269" s="40"/>
      <c r="W269" s="40"/>
      <c r="X269" s="40"/>
      <c r="Y269" s="40"/>
      <c r="Z269" s="40"/>
      <c r="AA269" s="40"/>
      <c r="AB269" s="40"/>
      <c r="AC269" s="40"/>
      <c r="AD269" s="40"/>
      <c r="AE269" s="40"/>
      <c r="AR269" s="240" t="s">
        <v>245</v>
      </c>
      <c r="AT269" s="240" t="s">
        <v>197</v>
      </c>
      <c r="AU269" s="240" t="s">
        <v>86</v>
      </c>
      <c r="AY269" s="19" t="s">
        <v>194</v>
      </c>
      <c r="BE269" s="241">
        <f>IF(N269="základní",J269,0)</f>
        <v>0</v>
      </c>
      <c r="BF269" s="241">
        <f>IF(N269="snížená",J269,0)</f>
        <v>0</v>
      </c>
      <c r="BG269" s="241">
        <f>IF(N269="zákl. přenesená",J269,0)</f>
        <v>0</v>
      </c>
      <c r="BH269" s="241">
        <f>IF(N269="sníž. přenesená",J269,0)</f>
        <v>0</v>
      </c>
      <c r="BI269" s="241">
        <f>IF(N269="nulová",J269,0)</f>
        <v>0</v>
      </c>
      <c r="BJ269" s="19" t="s">
        <v>84</v>
      </c>
      <c r="BK269" s="241">
        <f>ROUND(I269*H269,2)</f>
        <v>0</v>
      </c>
      <c r="BL269" s="19" t="s">
        <v>245</v>
      </c>
      <c r="BM269" s="240" t="s">
        <v>2571</v>
      </c>
    </row>
    <row r="270" spans="1:47" s="2" customFormat="1" ht="12">
      <c r="A270" s="40"/>
      <c r="B270" s="41"/>
      <c r="C270" s="42"/>
      <c r="D270" s="242" t="s">
        <v>204</v>
      </c>
      <c r="E270" s="42"/>
      <c r="F270" s="243" t="s">
        <v>2572</v>
      </c>
      <c r="G270" s="42"/>
      <c r="H270" s="42"/>
      <c r="I270" s="149"/>
      <c r="J270" s="42"/>
      <c r="K270" s="42"/>
      <c r="L270" s="46"/>
      <c r="M270" s="244"/>
      <c r="N270" s="245"/>
      <c r="O270" s="86"/>
      <c r="P270" s="86"/>
      <c r="Q270" s="86"/>
      <c r="R270" s="86"/>
      <c r="S270" s="86"/>
      <c r="T270" s="87"/>
      <c r="U270" s="40"/>
      <c r="V270" s="40"/>
      <c r="W270" s="40"/>
      <c r="X270" s="40"/>
      <c r="Y270" s="40"/>
      <c r="Z270" s="40"/>
      <c r="AA270" s="40"/>
      <c r="AB270" s="40"/>
      <c r="AC270" s="40"/>
      <c r="AD270" s="40"/>
      <c r="AE270" s="40"/>
      <c r="AT270" s="19" t="s">
        <v>204</v>
      </c>
      <c r="AU270" s="19" t="s">
        <v>86</v>
      </c>
    </row>
    <row r="271" spans="1:47" s="2" customFormat="1" ht="12">
      <c r="A271" s="40"/>
      <c r="B271" s="41"/>
      <c r="C271" s="42"/>
      <c r="D271" s="242" t="s">
        <v>206</v>
      </c>
      <c r="E271" s="42"/>
      <c r="F271" s="246" t="s">
        <v>1127</v>
      </c>
      <c r="G271" s="42"/>
      <c r="H271" s="42"/>
      <c r="I271" s="149"/>
      <c r="J271" s="42"/>
      <c r="K271" s="42"/>
      <c r="L271" s="46"/>
      <c r="M271" s="244"/>
      <c r="N271" s="245"/>
      <c r="O271" s="86"/>
      <c r="P271" s="86"/>
      <c r="Q271" s="86"/>
      <c r="R271" s="86"/>
      <c r="S271" s="86"/>
      <c r="T271" s="87"/>
      <c r="U271" s="40"/>
      <c r="V271" s="40"/>
      <c r="W271" s="40"/>
      <c r="X271" s="40"/>
      <c r="Y271" s="40"/>
      <c r="Z271" s="40"/>
      <c r="AA271" s="40"/>
      <c r="AB271" s="40"/>
      <c r="AC271" s="40"/>
      <c r="AD271" s="40"/>
      <c r="AE271" s="40"/>
      <c r="AT271" s="19" t="s">
        <v>206</v>
      </c>
      <c r="AU271" s="19" t="s">
        <v>86</v>
      </c>
    </row>
    <row r="272" spans="1:63" s="12" customFormat="1" ht="22.8" customHeight="1">
      <c r="A272" s="12"/>
      <c r="B272" s="213"/>
      <c r="C272" s="214"/>
      <c r="D272" s="215" t="s">
        <v>75</v>
      </c>
      <c r="E272" s="227" t="s">
        <v>2573</v>
      </c>
      <c r="F272" s="227" t="s">
        <v>2574</v>
      </c>
      <c r="G272" s="214"/>
      <c r="H272" s="214"/>
      <c r="I272" s="217"/>
      <c r="J272" s="228">
        <f>BK272</f>
        <v>0</v>
      </c>
      <c r="K272" s="214"/>
      <c r="L272" s="219"/>
      <c r="M272" s="220"/>
      <c r="N272" s="221"/>
      <c r="O272" s="221"/>
      <c r="P272" s="222">
        <f>SUM(P273:P279)</f>
        <v>0</v>
      </c>
      <c r="Q272" s="221"/>
      <c r="R272" s="222">
        <f>SUM(R273:R279)</f>
        <v>0.08773</v>
      </c>
      <c r="S272" s="221"/>
      <c r="T272" s="223">
        <f>SUM(T273:T279)</f>
        <v>0</v>
      </c>
      <c r="U272" s="12"/>
      <c r="V272" s="12"/>
      <c r="W272" s="12"/>
      <c r="X272" s="12"/>
      <c r="Y272" s="12"/>
      <c r="Z272" s="12"/>
      <c r="AA272" s="12"/>
      <c r="AB272" s="12"/>
      <c r="AC272" s="12"/>
      <c r="AD272" s="12"/>
      <c r="AE272" s="12"/>
      <c r="AR272" s="224" t="s">
        <v>86</v>
      </c>
      <c r="AT272" s="225" t="s">
        <v>75</v>
      </c>
      <c r="AU272" s="225" t="s">
        <v>84</v>
      </c>
      <c r="AY272" s="224" t="s">
        <v>194</v>
      </c>
      <c r="BK272" s="226">
        <f>SUM(BK273:BK279)</f>
        <v>0</v>
      </c>
    </row>
    <row r="273" spans="1:65" s="2" customFormat="1" ht="16.5" customHeight="1">
      <c r="A273" s="40"/>
      <c r="B273" s="41"/>
      <c r="C273" s="229" t="s">
        <v>582</v>
      </c>
      <c r="D273" s="229" t="s">
        <v>197</v>
      </c>
      <c r="E273" s="230" t="s">
        <v>2575</v>
      </c>
      <c r="F273" s="231" t="s">
        <v>2576</v>
      </c>
      <c r="G273" s="232" t="s">
        <v>244</v>
      </c>
      <c r="H273" s="233">
        <v>1</v>
      </c>
      <c r="I273" s="234"/>
      <c r="J273" s="235">
        <f>ROUND(I273*H273,2)</f>
        <v>0</v>
      </c>
      <c r="K273" s="231" t="s">
        <v>201</v>
      </c>
      <c r="L273" s="46"/>
      <c r="M273" s="236" t="s">
        <v>21</v>
      </c>
      <c r="N273" s="237" t="s">
        <v>47</v>
      </c>
      <c r="O273" s="86"/>
      <c r="P273" s="238">
        <f>O273*H273</f>
        <v>0</v>
      </c>
      <c r="Q273" s="238">
        <v>0.08773</v>
      </c>
      <c r="R273" s="238">
        <f>Q273*H273</f>
        <v>0.08773</v>
      </c>
      <c r="S273" s="238">
        <v>0</v>
      </c>
      <c r="T273" s="239">
        <f>S273*H273</f>
        <v>0</v>
      </c>
      <c r="U273" s="40"/>
      <c r="V273" s="40"/>
      <c r="W273" s="40"/>
      <c r="X273" s="40"/>
      <c r="Y273" s="40"/>
      <c r="Z273" s="40"/>
      <c r="AA273" s="40"/>
      <c r="AB273" s="40"/>
      <c r="AC273" s="40"/>
      <c r="AD273" s="40"/>
      <c r="AE273" s="40"/>
      <c r="AR273" s="240" t="s">
        <v>245</v>
      </c>
      <c r="AT273" s="240" t="s">
        <v>197</v>
      </c>
      <c r="AU273" s="240" t="s">
        <v>86</v>
      </c>
      <c r="AY273" s="19" t="s">
        <v>194</v>
      </c>
      <c r="BE273" s="241">
        <f>IF(N273="základní",J273,0)</f>
        <v>0</v>
      </c>
      <c r="BF273" s="241">
        <f>IF(N273="snížená",J273,0)</f>
        <v>0</v>
      </c>
      <c r="BG273" s="241">
        <f>IF(N273="zákl. přenesená",J273,0)</f>
        <v>0</v>
      </c>
      <c r="BH273" s="241">
        <f>IF(N273="sníž. přenesená",J273,0)</f>
        <v>0</v>
      </c>
      <c r="BI273" s="241">
        <f>IF(N273="nulová",J273,0)</f>
        <v>0</v>
      </c>
      <c r="BJ273" s="19" t="s">
        <v>84</v>
      </c>
      <c r="BK273" s="241">
        <f>ROUND(I273*H273,2)</f>
        <v>0</v>
      </c>
      <c r="BL273" s="19" t="s">
        <v>245</v>
      </c>
      <c r="BM273" s="240" t="s">
        <v>2577</v>
      </c>
    </row>
    <row r="274" spans="1:47" s="2" customFormat="1" ht="12">
      <c r="A274" s="40"/>
      <c r="B274" s="41"/>
      <c r="C274" s="42"/>
      <c r="D274" s="242" t="s">
        <v>204</v>
      </c>
      <c r="E274" s="42"/>
      <c r="F274" s="243" t="s">
        <v>2578</v>
      </c>
      <c r="G274" s="42"/>
      <c r="H274" s="42"/>
      <c r="I274" s="149"/>
      <c r="J274" s="42"/>
      <c r="K274" s="42"/>
      <c r="L274" s="46"/>
      <c r="M274" s="244"/>
      <c r="N274" s="245"/>
      <c r="O274" s="86"/>
      <c r="P274" s="86"/>
      <c r="Q274" s="86"/>
      <c r="R274" s="86"/>
      <c r="S274" s="86"/>
      <c r="T274" s="87"/>
      <c r="U274" s="40"/>
      <c r="V274" s="40"/>
      <c r="W274" s="40"/>
      <c r="X274" s="40"/>
      <c r="Y274" s="40"/>
      <c r="Z274" s="40"/>
      <c r="AA274" s="40"/>
      <c r="AB274" s="40"/>
      <c r="AC274" s="40"/>
      <c r="AD274" s="40"/>
      <c r="AE274" s="40"/>
      <c r="AT274" s="19" t="s">
        <v>204</v>
      </c>
      <c r="AU274" s="19" t="s">
        <v>86</v>
      </c>
    </row>
    <row r="275" spans="1:51" s="13" customFormat="1" ht="12">
      <c r="A275" s="13"/>
      <c r="B275" s="247"/>
      <c r="C275" s="248"/>
      <c r="D275" s="242" t="s">
        <v>208</v>
      </c>
      <c r="E275" s="249" t="s">
        <v>21</v>
      </c>
      <c r="F275" s="250" t="s">
        <v>2579</v>
      </c>
      <c r="G275" s="248"/>
      <c r="H275" s="251">
        <v>1</v>
      </c>
      <c r="I275" s="252"/>
      <c r="J275" s="248"/>
      <c r="K275" s="248"/>
      <c r="L275" s="253"/>
      <c r="M275" s="254"/>
      <c r="N275" s="255"/>
      <c r="O275" s="255"/>
      <c r="P275" s="255"/>
      <c r="Q275" s="255"/>
      <c r="R275" s="255"/>
      <c r="S275" s="255"/>
      <c r="T275" s="256"/>
      <c r="U275" s="13"/>
      <c r="V275" s="13"/>
      <c r="W275" s="13"/>
      <c r="X275" s="13"/>
      <c r="Y275" s="13"/>
      <c r="Z275" s="13"/>
      <c r="AA275" s="13"/>
      <c r="AB275" s="13"/>
      <c r="AC275" s="13"/>
      <c r="AD275" s="13"/>
      <c r="AE275" s="13"/>
      <c r="AT275" s="257" t="s">
        <v>208</v>
      </c>
      <c r="AU275" s="257" t="s">
        <v>86</v>
      </c>
      <c r="AV275" s="13" t="s">
        <v>86</v>
      </c>
      <c r="AW275" s="13" t="s">
        <v>38</v>
      </c>
      <c r="AX275" s="13" t="s">
        <v>76</v>
      </c>
      <c r="AY275" s="257" t="s">
        <v>194</v>
      </c>
    </row>
    <row r="276" spans="1:51" s="14" customFormat="1" ht="12">
      <c r="A276" s="14"/>
      <c r="B276" s="258"/>
      <c r="C276" s="259"/>
      <c r="D276" s="242" t="s">
        <v>208</v>
      </c>
      <c r="E276" s="260" t="s">
        <v>21</v>
      </c>
      <c r="F276" s="261" t="s">
        <v>210</v>
      </c>
      <c r="G276" s="259"/>
      <c r="H276" s="262">
        <v>1</v>
      </c>
      <c r="I276" s="263"/>
      <c r="J276" s="259"/>
      <c r="K276" s="259"/>
      <c r="L276" s="264"/>
      <c r="M276" s="265"/>
      <c r="N276" s="266"/>
      <c r="O276" s="266"/>
      <c r="P276" s="266"/>
      <c r="Q276" s="266"/>
      <c r="R276" s="266"/>
      <c r="S276" s="266"/>
      <c r="T276" s="267"/>
      <c r="U276" s="14"/>
      <c r="V276" s="14"/>
      <c r="W276" s="14"/>
      <c r="X276" s="14"/>
      <c r="Y276" s="14"/>
      <c r="Z276" s="14"/>
      <c r="AA276" s="14"/>
      <c r="AB276" s="14"/>
      <c r="AC276" s="14"/>
      <c r="AD276" s="14"/>
      <c r="AE276" s="14"/>
      <c r="AT276" s="268" t="s">
        <v>208</v>
      </c>
      <c r="AU276" s="268" t="s">
        <v>86</v>
      </c>
      <c r="AV276" s="14" t="s">
        <v>202</v>
      </c>
      <c r="AW276" s="14" t="s">
        <v>38</v>
      </c>
      <c r="AX276" s="14" t="s">
        <v>84</v>
      </c>
      <c r="AY276" s="268" t="s">
        <v>194</v>
      </c>
    </row>
    <row r="277" spans="1:65" s="2" customFormat="1" ht="16.5" customHeight="1">
      <c r="A277" s="40"/>
      <c r="B277" s="41"/>
      <c r="C277" s="229" t="s">
        <v>594</v>
      </c>
      <c r="D277" s="229" t="s">
        <v>197</v>
      </c>
      <c r="E277" s="230" t="s">
        <v>2580</v>
      </c>
      <c r="F277" s="231" t="s">
        <v>2581</v>
      </c>
      <c r="G277" s="232" t="s">
        <v>215</v>
      </c>
      <c r="H277" s="233">
        <v>0.088</v>
      </c>
      <c r="I277" s="234"/>
      <c r="J277" s="235">
        <f>ROUND(I277*H277,2)</f>
        <v>0</v>
      </c>
      <c r="K277" s="231" t="s">
        <v>201</v>
      </c>
      <c r="L277" s="46"/>
      <c r="M277" s="236" t="s">
        <v>21</v>
      </c>
      <c r="N277" s="237" t="s">
        <v>47</v>
      </c>
      <c r="O277" s="86"/>
      <c r="P277" s="238">
        <f>O277*H277</f>
        <v>0</v>
      </c>
      <c r="Q277" s="238">
        <v>0</v>
      </c>
      <c r="R277" s="238">
        <f>Q277*H277</f>
        <v>0</v>
      </c>
      <c r="S277" s="238">
        <v>0</v>
      </c>
      <c r="T277" s="239">
        <f>S277*H277</f>
        <v>0</v>
      </c>
      <c r="U277" s="40"/>
      <c r="V277" s="40"/>
      <c r="W277" s="40"/>
      <c r="X277" s="40"/>
      <c r="Y277" s="40"/>
      <c r="Z277" s="40"/>
      <c r="AA277" s="40"/>
      <c r="AB277" s="40"/>
      <c r="AC277" s="40"/>
      <c r="AD277" s="40"/>
      <c r="AE277" s="40"/>
      <c r="AR277" s="240" t="s">
        <v>245</v>
      </c>
      <c r="AT277" s="240" t="s">
        <v>197</v>
      </c>
      <c r="AU277" s="240" t="s">
        <v>86</v>
      </c>
      <c r="AY277" s="19" t="s">
        <v>194</v>
      </c>
      <c r="BE277" s="241">
        <f>IF(N277="základní",J277,0)</f>
        <v>0</v>
      </c>
      <c r="BF277" s="241">
        <f>IF(N277="snížená",J277,0)</f>
        <v>0</v>
      </c>
      <c r="BG277" s="241">
        <f>IF(N277="zákl. přenesená",J277,0)</f>
        <v>0</v>
      </c>
      <c r="BH277" s="241">
        <f>IF(N277="sníž. přenesená",J277,0)</f>
        <v>0</v>
      </c>
      <c r="BI277" s="241">
        <f>IF(N277="nulová",J277,0)</f>
        <v>0</v>
      </c>
      <c r="BJ277" s="19" t="s">
        <v>84</v>
      </c>
      <c r="BK277" s="241">
        <f>ROUND(I277*H277,2)</f>
        <v>0</v>
      </c>
      <c r="BL277" s="19" t="s">
        <v>245</v>
      </c>
      <c r="BM277" s="240" t="s">
        <v>2582</v>
      </c>
    </row>
    <row r="278" spans="1:47" s="2" customFormat="1" ht="12">
      <c r="A278" s="40"/>
      <c r="B278" s="41"/>
      <c r="C278" s="42"/>
      <c r="D278" s="242" t="s">
        <v>204</v>
      </c>
      <c r="E278" s="42"/>
      <c r="F278" s="243" t="s">
        <v>2583</v>
      </c>
      <c r="G278" s="42"/>
      <c r="H278" s="42"/>
      <c r="I278" s="149"/>
      <c r="J278" s="42"/>
      <c r="K278" s="42"/>
      <c r="L278" s="46"/>
      <c r="M278" s="244"/>
      <c r="N278" s="245"/>
      <c r="O278" s="86"/>
      <c r="P278" s="86"/>
      <c r="Q278" s="86"/>
      <c r="R278" s="86"/>
      <c r="S278" s="86"/>
      <c r="T278" s="87"/>
      <c r="U278" s="40"/>
      <c r="V278" s="40"/>
      <c r="W278" s="40"/>
      <c r="X278" s="40"/>
      <c r="Y278" s="40"/>
      <c r="Z278" s="40"/>
      <c r="AA278" s="40"/>
      <c r="AB278" s="40"/>
      <c r="AC278" s="40"/>
      <c r="AD278" s="40"/>
      <c r="AE278" s="40"/>
      <c r="AT278" s="19" t="s">
        <v>204</v>
      </c>
      <c r="AU278" s="19" t="s">
        <v>86</v>
      </c>
    </row>
    <row r="279" spans="1:47" s="2" customFormat="1" ht="12">
      <c r="A279" s="40"/>
      <c r="B279" s="41"/>
      <c r="C279" s="42"/>
      <c r="D279" s="242" t="s">
        <v>206</v>
      </c>
      <c r="E279" s="42"/>
      <c r="F279" s="246" t="s">
        <v>899</v>
      </c>
      <c r="G279" s="42"/>
      <c r="H279" s="42"/>
      <c r="I279" s="149"/>
      <c r="J279" s="42"/>
      <c r="K279" s="42"/>
      <c r="L279" s="46"/>
      <c r="M279" s="303"/>
      <c r="N279" s="304"/>
      <c r="O279" s="305"/>
      <c r="P279" s="305"/>
      <c r="Q279" s="305"/>
      <c r="R279" s="305"/>
      <c r="S279" s="305"/>
      <c r="T279" s="306"/>
      <c r="U279" s="40"/>
      <c r="V279" s="40"/>
      <c r="W279" s="40"/>
      <c r="X279" s="40"/>
      <c r="Y279" s="40"/>
      <c r="Z279" s="40"/>
      <c r="AA279" s="40"/>
      <c r="AB279" s="40"/>
      <c r="AC279" s="40"/>
      <c r="AD279" s="40"/>
      <c r="AE279" s="40"/>
      <c r="AT279" s="19" t="s">
        <v>206</v>
      </c>
      <c r="AU279" s="19" t="s">
        <v>86</v>
      </c>
    </row>
    <row r="280" spans="1:31" s="2" customFormat="1" ht="6.95" customHeight="1">
      <c r="A280" s="40"/>
      <c r="B280" s="61"/>
      <c r="C280" s="62"/>
      <c r="D280" s="62"/>
      <c r="E280" s="62"/>
      <c r="F280" s="62"/>
      <c r="G280" s="62"/>
      <c r="H280" s="62"/>
      <c r="I280" s="178"/>
      <c r="J280" s="62"/>
      <c r="K280" s="62"/>
      <c r="L280" s="46"/>
      <c r="M280" s="40"/>
      <c r="O280" s="40"/>
      <c r="P280" s="40"/>
      <c r="Q280" s="40"/>
      <c r="R280" s="40"/>
      <c r="S280" s="40"/>
      <c r="T280" s="40"/>
      <c r="U280" s="40"/>
      <c r="V280" s="40"/>
      <c r="W280" s="40"/>
      <c r="X280" s="40"/>
      <c r="Y280" s="40"/>
      <c r="Z280" s="40"/>
      <c r="AA280" s="40"/>
      <c r="AB280" s="40"/>
      <c r="AC280" s="40"/>
      <c r="AD280" s="40"/>
      <c r="AE280" s="40"/>
    </row>
  </sheetData>
  <sheetProtection password="CC35" sheet="1" objects="1" scenarios="1" formatColumns="0" formatRows="0" autoFilter="0"/>
  <autoFilter ref="C89:K27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149</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2094</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2584</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2585</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ROUND(J98,2)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ROUND((SUM(BE98:BE281)),2)</f>
        <v>0</v>
      </c>
      <c r="G37" s="40"/>
      <c r="H37" s="40"/>
      <c r="I37" s="167">
        <v>0.21</v>
      </c>
      <c r="J37" s="166">
        <f>ROUND(((SUM(BE98:BE281))*I37),2)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ROUND((SUM(BF98:BF281)),2)</f>
        <v>0</v>
      </c>
      <c r="G38" s="40"/>
      <c r="H38" s="40"/>
      <c r="I38" s="167">
        <v>0.15</v>
      </c>
      <c r="J38" s="166">
        <f>ROUND(((SUM(BF98:BF281))*I38),2)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ROUND((SUM(BG98:BG281)),2)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ROUND((SUM(BH98:BH281)),2)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ROUND((SUM(BI98:BI281)),2)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2094</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2584</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ZTI 4.1 - Vnitřní kanalizace</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J98</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J99</f>
        <v>0</v>
      </c>
      <c r="K68" s="189"/>
      <c r="L68" s="194"/>
      <c r="S68" s="9"/>
      <c r="T68" s="9"/>
      <c r="U68" s="9"/>
      <c r="V68" s="9"/>
      <c r="W68" s="9"/>
      <c r="X68" s="9"/>
      <c r="Y68" s="9"/>
      <c r="Z68" s="9"/>
      <c r="AA68" s="9"/>
      <c r="AB68" s="9"/>
      <c r="AC68" s="9"/>
      <c r="AD68" s="9"/>
      <c r="AE68" s="9"/>
    </row>
    <row r="69" spans="1:31" s="10" customFormat="1" ht="19.9" customHeight="1">
      <c r="A69" s="10"/>
      <c r="B69" s="195"/>
      <c r="C69" s="127"/>
      <c r="D69" s="196" t="s">
        <v>290</v>
      </c>
      <c r="E69" s="197"/>
      <c r="F69" s="197"/>
      <c r="G69" s="197"/>
      <c r="H69" s="197"/>
      <c r="I69" s="198"/>
      <c r="J69" s="199">
        <f>J100</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2097</v>
      </c>
      <c r="E70" s="197"/>
      <c r="F70" s="197"/>
      <c r="G70" s="197"/>
      <c r="H70" s="197"/>
      <c r="I70" s="198"/>
      <c r="J70" s="199">
        <f>J116</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174</v>
      </c>
      <c r="E71" s="197"/>
      <c r="F71" s="197"/>
      <c r="G71" s="197"/>
      <c r="H71" s="197"/>
      <c r="I71" s="198"/>
      <c r="J71" s="199">
        <f>J158</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295</v>
      </c>
      <c r="E72" s="197"/>
      <c r="F72" s="197"/>
      <c r="G72" s="197"/>
      <c r="H72" s="197"/>
      <c r="I72" s="198"/>
      <c r="J72" s="199">
        <f>J172</f>
        <v>0</v>
      </c>
      <c r="K72" s="127"/>
      <c r="L72" s="200"/>
      <c r="S72" s="10"/>
      <c r="T72" s="10"/>
      <c r="U72" s="10"/>
      <c r="V72" s="10"/>
      <c r="W72" s="10"/>
      <c r="X72" s="10"/>
      <c r="Y72" s="10"/>
      <c r="Z72" s="10"/>
      <c r="AA72" s="10"/>
      <c r="AB72" s="10"/>
      <c r="AC72" s="10"/>
      <c r="AD72" s="10"/>
      <c r="AE72" s="10"/>
    </row>
    <row r="73" spans="1:31" s="9" customFormat="1" ht="24.95" customHeight="1">
      <c r="A73" s="9"/>
      <c r="B73" s="188"/>
      <c r="C73" s="189"/>
      <c r="D73" s="190" t="s">
        <v>175</v>
      </c>
      <c r="E73" s="191"/>
      <c r="F73" s="191"/>
      <c r="G73" s="191"/>
      <c r="H73" s="191"/>
      <c r="I73" s="192"/>
      <c r="J73" s="193">
        <f>J176</f>
        <v>0</v>
      </c>
      <c r="K73" s="189"/>
      <c r="L73" s="194"/>
      <c r="S73" s="9"/>
      <c r="T73" s="9"/>
      <c r="U73" s="9"/>
      <c r="V73" s="9"/>
      <c r="W73" s="9"/>
      <c r="X73" s="9"/>
      <c r="Y73" s="9"/>
      <c r="Z73" s="9"/>
      <c r="AA73" s="9"/>
      <c r="AB73" s="9"/>
      <c r="AC73" s="9"/>
      <c r="AD73" s="9"/>
      <c r="AE73" s="9"/>
    </row>
    <row r="74" spans="1:31" s="10" customFormat="1" ht="19.9" customHeight="1">
      <c r="A74" s="10"/>
      <c r="B74" s="195"/>
      <c r="C74" s="127"/>
      <c r="D74" s="196" t="s">
        <v>2586</v>
      </c>
      <c r="E74" s="197"/>
      <c r="F74" s="197"/>
      <c r="G74" s="197"/>
      <c r="H74" s="197"/>
      <c r="I74" s="198"/>
      <c r="J74" s="199">
        <f>J177</f>
        <v>0</v>
      </c>
      <c r="K74" s="127"/>
      <c r="L74" s="200"/>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78"/>
      <c r="J76" s="62"/>
      <c r="K76" s="62"/>
      <c r="L76" s="150"/>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81"/>
      <c r="J80" s="64"/>
      <c r="K80" s="64"/>
      <c r="L80" s="150"/>
      <c r="S80" s="40"/>
      <c r="T80" s="40"/>
      <c r="U80" s="40"/>
      <c r="V80" s="40"/>
      <c r="W80" s="40"/>
      <c r="X80" s="40"/>
      <c r="Y80" s="40"/>
      <c r="Z80" s="40"/>
      <c r="AA80" s="40"/>
      <c r="AB80" s="40"/>
      <c r="AC80" s="40"/>
      <c r="AD80" s="40"/>
      <c r="AE80" s="40"/>
    </row>
    <row r="81" spans="1:31" s="2" customFormat="1" ht="24.95" customHeight="1">
      <c r="A81" s="40"/>
      <c r="B81" s="41"/>
      <c r="C81" s="25" t="s">
        <v>179</v>
      </c>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16.5" customHeight="1">
      <c r="A84" s="40"/>
      <c r="B84" s="41"/>
      <c r="C84" s="42"/>
      <c r="D84" s="42"/>
      <c r="E84" s="182" t="str">
        <f>E7</f>
        <v>Rekonstrukce hasičské zbrojnice a přístavba garáží, Kynšperk nad Ohří</v>
      </c>
      <c r="F84" s="34"/>
      <c r="G84" s="34"/>
      <c r="H84" s="34"/>
      <c r="I84" s="149"/>
      <c r="J84" s="42"/>
      <c r="K84" s="42"/>
      <c r="L84" s="150"/>
      <c r="S84" s="40"/>
      <c r="T84" s="40"/>
      <c r="U84" s="40"/>
      <c r="V84" s="40"/>
      <c r="W84" s="40"/>
      <c r="X84" s="40"/>
      <c r="Y84" s="40"/>
      <c r="Z84" s="40"/>
      <c r="AA84" s="40"/>
      <c r="AB84" s="40"/>
      <c r="AC84" s="40"/>
      <c r="AD84" s="40"/>
      <c r="AE84" s="40"/>
    </row>
    <row r="85" spans="2:12" s="1" customFormat="1" ht="12" customHeight="1">
      <c r="B85" s="23"/>
      <c r="C85" s="34" t="s">
        <v>166</v>
      </c>
      <c r="D85" s="24"/>
      <c r="E85" s="24"/>
      <c r="F85" s="24"/>
      <c r="G85" s="24"/>
      <c r="H85" s="24"/>
      <c r="I85" s="141"/>
      <c r="J85" s="24"/>
      <c r="K85" s="24"/>
      <c r="L85" s="22"/>
    </row>
    <row r="86" spans="2:12" s="1" customFormat="1" ht="16.5" customHeight="1">
      <c r="B86" s="23"/>
      <c r="C86" s="24"/>
      <c r="D86" s="24"/>
      <c r="E86" s="182" t="s">
        <v>2094</v>
      </c>
      <c r="F86" s="24"/>
      <c r="G86" s="24"/>
      <c r="H86" s="24"/>
      <c r="I86" s="141"/>
      <c r="J86" s="24"/>
      <c r="K86" s="24"/>
      <c r="L86" s="22"/>
    </row>
    <row r="87" spans="2:12" s="1" customFormat="1" ht="12" customHeight="1">
      <c r="B87" s="23"/>
      <c r="C87" s="34" t="s">
        <v>1244</v>
      </c>
      <c r="D87" s="24"/>
      <c r="E87" s="24"/>
      <c r="F87" s="24"/>
      <c r="G87" s="24"/>
      <c r="H87" s="24"/>
      <c r="I87" s="141"/>
      <c r="J87" s="24"/>
      <c r="K87" s="24"/>
      <c r="L87" s="22"/>
    </row>
    <row r="88" spans="1:31" s="2" customFormat="1" ht="16.5" customHeight="1">
      <c r="A88" s="40"/>
      <c r="B88" s="41"/>
      <c r="C88" s="42"/>
      <c r="D88" s="42"/>
      <c r="E88" s="307" t="s">
        <v>2584</v>
      </c>
      <c r="F88" s="42"/>
      <c r="G88" s="42"/>
      <c r="H88" s="42"/>
      <c r="I88" s="149"/>
      <c r="J88" s="42"/>
      <c r="K88" s="42"/>
      <c r="L88" s="150"/>
      <c r="S88" s="40"/>
      <c r="T88" s="40"/>
      <c r="U88" s="40"/>
      <c r="V88" s="40"/>
      <c r="W88" s="40"/>
      <c r="X88" s="40"/>
      <c r="Y88" s="40"/>
      <c r="Z88" s="40"/>
      <c r="AA88" s="40"/>
      <c r="AB88" s="40"/>
      <c r="AC88" s="40"/>
      <c r="AD88" s="40"/>
      <c r="AE88" s="40"/>
    </row>
    <row r="89" spans="1:31" s="2" customFormat="1" ht="12" customHeight="1">
      <c r="A89" s="40"/>
      <c r="B89" s="41"/>
      <c r="C89" s="34" t="s">
        <v>1473</v>
      </c>
      <c r="D89" s="42"/>
      <c r="E89" s="42"/>
      <c r="F89" s="42"/>
      <c r="G89" s="42"/>
      <c r="H89" s="42"/>
      <c r="I89" s="149"/>
      <c r="J89" s="42"/>
      <c r="K89" s="42"/>
      <c r="L89" s="150"/>
      <c r="S89" s="40"/>
      <c r="T89" s="40"/>
      <c r="U89" s="40"/>
      <c r="V89" s="40"/>
      <c r="W89" s="40"/>
      <c r="X89" s="40"/>
      <c r="Y89" s="40"/>
      <c r="Z89" s="40"/>
      <c r="AA89" s="40"/>
      <c r="AB89" s="40"/>
      <c r="AC89" s="40"/>
      <c r="AD89" s="40"/>
      <c r="AE89" s="40"/>
    </row>
    <row r="90" spans="1:31" s="2" customFormat="1" ht="16.5" customHeight="1">
      <c r="A90" s="40"/>
      <c r="B90" s="41"/>
      <c r="C90" s="42"/>
      <c r="D90" s="42"/>
      <c r="E90" s="71" t="str">
        <f>E13</f>
        <v>ZTI 4.1 - Vnitřní kanalizace</v>
      </c>
      <c r="F90" s="42"/>
      <c r="G90" s="42"/>
      <c r="H90" s="42"/>
      <c r="I90" s="149"/>
      <c r="J90" s="42"/>
      <c r="K90" s="42"/>
      <c r="L90" s="150"/>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49"/>
      <c r="J91" s="42"/>
      <c r="K91" s="42"/>
      <c r="L91" s="150"/>
      <c r="S91" s="40"/>
      <c r="T91" s="40"/>
      <c r="U91" s="40"/>
      <c r="V91" s="40"/>
      <c r="W91" s="40"/>
      <c r="X91" s="40"/>
      <c r="Y91" s="40"/>
      <c r="Z91" s="40"/>
      <c r="AA91" s="40"/>
      <c r="AB91" s="40"/>
      <c r="AC91" s="40"/>
      <c r="AD91" s="40"/>
      <c r="AE91" s="40"/>
    </row>
    <row r="92" spans="1:31" s="2" customFormat="1" ht="12" customHeight="1">
      <c r="A92" s="40"/>
      <c r="B92" s="41"/>
      <c r="C92" s="34" t="s">
        <v>22</v>
      </c>
      <c r="D92" s="42"/>
      <c r="E92" s="42"/>
      <c r="F92" s="29" t="str">
        <f>F16</f>
        <v>Kynšperk nad Ohří</v>
      </c>
      <c r="G92" s="42"/>
      <c r="H92" s="42"/>
      <c r="I92" s="152" t="s">
        <v>24</v>
      </c>
      <c r="J92" s="74" t="str">
        <f>IF(J16="","",J16)</f>
        <v>23. 1. 2020</v>
      </c>
      <c r="K92" s="42"/>
      <c r="L92" s="150"/>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5.15" customHeight="1">
      <c r="A94" s="40"/>
      <c r="B94" s="41"/>
      <c r="C94" s="34" t="s">
        <v>26</v>
      </c>
      <c r="D94" s="42"/>
      <c r="E94" s="42"/>
      <c r="F94" s="29" t="str">
        <f>E19</f>
        <v>Město Kynšperk nad Ohří</v>
      </c>
      <c r="G94" s="42"/>
      <c r="H94" s="42"/>
      <c r="I94" s="152" t="s">
        <v>34</v>
      </c>
      <c r="J94" s="38" t="str">
        <f>E25</f>
        <v>BEPRO, Jiří Bednář</v>
      </c>
      <c r="K94" s="42"/>
      <c r="L94" s="150"/>
      <c r="S94" s="40"/>
      <c r="T94" s="40"/>
      <c r="U94" s="40"/>
      <c r="V94" s="40"/>
      <c r="W94" s="40"/>
      <c r="X94" s="40"/>
      <c r="Y94" s="40"/>
      <c r="Z94" s="40"/>
      <c r="AA94" s="40"/>
      <c r="AB94" s="40"/>
      <c r="AC94" s="40"/>
      <c r="AD94" s="40"/>
      <c r="AE94" s="40"/>
    </row>
    <row r="95" spans="1:31" s="2" customFormat="1" ht="15.15" customHeight="1">
      <c r="A95" s="40"/>
      <c r="B95" s="41"/>
      <c r="C95" s="34" t="s">
        <v>32</v>
      </c>
      <c r="D95" s="42"/>
      <c r="E95" s="42"/>
      <c r="F95" s="29" t="str">
        <f>IF(E22="","",E22)</f>
        <v>Vyplň údaj</v>
      </c>
      <c r="G95" s="42"/>
      <c r="H95" s="42"/>
      <c r="I95" s="152" t="s">
        <v>39</v>
      </c>
      <c r="J95" s="38" t="str">
        <f>E28</f>
        <v>BEPRO, Jiří Bednář</v>
      </c>
      <c r="K95" s="42"/>
      <c r="L95" s="150"/>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149"/>
      <c r="J96" s="42"/>
      <c r="K96" s="42"/>
      <c r="L96" s="150"/>
      <c r="S96" s="40"/>
      <c r="T96" s="40"/>
      <c r="U96" s="40"/>
      <c r="V96" s="40"/>
      <c r="W96" s="40"/>
      <c r="X96" s="40"/>
      <c r="Y96" s="40"/>
      <c r="Z96" s="40"/>
      <c r="AA96" s="40"/>
      <c r="AB96" s="40"/>
      <c r="AC96" s="40"/>
      <c r="AD96" s="40"/>
      <c r="AE96" s="40"/>
    </row>
    <row r="97" spans="1:31" s="11" customFormat="1" ht="29.25" customHeight="1">
      <c r="A97" s="201"/>
      <c r="B97" s="202"/>
      <c r="C97" s="203" t="s">
        <v>180</v>
      </c>
      <c r="D97" s="204" t="s">
        <v>61</v>
      </c>
      <c r="E97" s="204" t="s">
        <v>57</v>
      </c>
      <c r="F97" s="204" t="s">
        <v>58</v>
      </c>
      <c r="G97" s="204" t="s">
        <v>181</v>
      </c>
      <c r="H97" s="204" t="s">
        <v>182</v>
      </c>
      <c r="I97" s="205" t="s">
        <v>183</v>
      </c>
      <c r="J97" s="204" t="s">
        <v>170</v>
      </c>
      <c r="K97" s="206" t="s">
        <v>184</v>
      </c>
      <c r="L97" s="207"/>
      <c r="M97" s="94" t="s">
        <v>21</v>
      </c>
      <c r="N97" s="95" t="s">
        <v>46</v>
      </c>
      <c r="O97" s="95" t="s">
        <v>185</v>
      </c>
      <c r="P97" s="95" t="s">
        <v>186</v>
      </c>
      <c r="Q97" s="95" t="s">
        <v>187</v>
      </c>
      <c r="R97" s="95" t="s">
        <v>188</v>
      </c>
      <c r="S97" s="95" t="s">
        <v>189</v>
      </c>
      <c r="T97" s="96" t="s">
        <v>190</v>
      </c>
      <c r="U97" s="201"/>
      <c r="V97" s="201"/>
      <c r="W97" s="201"/>
      <c r="X97" s="201"/>
      <c r="Y97" s="201"/>
      <c r="Z97" s="201"/>
      <c r="AA97" s="201"/>
      <c r="AB97" s="201"/>
      <c r="AC97" s="201"/>
      <c r="AD97" s="201"/>
      <c r="AE97" s="201"/>
    </row>
    <row r="98" spans="1:63" s="2" customFormat="1" ht="22.8" customHeight="1">
      <c r="A98" s="40"/>
      <c r="B98" s="41"/>
      <c r="C98" s="101" t="s">
        <v>191</v>
      </c>
      <c r="D98" s="42"/>
      <c r="E98" s="42"/>
      <c r="F98" s="42"/>
      <c r="G98" s="42"/>
      <c r="H98" s="42"/>
      <c r="I98" s="149"/>
      <c r="J98" s="208">
        <f>BK98</f>
        <v>0</v>
      </c>
      <c r="K98" s="42"/>
      <c r="L98" s="46"/>
      <c r="M98" s="97"/>
      <c r="N98" s="209"/>
      <c r="O98" s="98"/>
      <c r="P98" s="210">
        <f>P99+P176</f>
        <v>0</v>
      </c>
      <c r="Q98" s="98"/>
      <c r="R98" s="210">
        <f>R99+R176</f>
        <v>13.57235032</v>
      </c>
      <c r="S98" s="98"/>
      <c r="T98" s="211">
        <f>T99+T176</f>
        <v>0</v>
      </c>
      <c r="U98" s="40"/>
      <c r="V98" s="40"/>
      <c r="W98" s="40"/>
      <c r="X98" s="40"/>
      <c r="Y98" s="40"/>
      <c r="Z98" s="40"/>
      <c r="AA98" s="40"/>
      <c r="AB98" s="40"/>
      <c r="AC98" s="40"/>
      <c r="AD98" s="40"/>
      <c r="AE98" s="40"/>
      <c r="AT98" s="19" t="s">
        <v>75</v>
      </c>
      <c r="AU98" s="19" t="s">
        <v>171</v>
      </c>
      <c r="BK98" s="212">
        <f>BK99+BK176</f>
        <v>0</v>
      </c>
    </row>
    <row r="99" spans="1:63" s="12" customFormat="1" ht="25.9" customHeight="1">
      <c r="A99" s="12"/>
      <c r="B99" s="213"/>
      <c r="C99" s="214"/>
      <c r="D99" s="215" t="s">
        <v>75</v>
      </c>
      <c r="E99" s="216" t="s">
        <v>192</v>
      </c>
      <c r="F99" s="216" t="s">
        <v>193</v>
      </c>
      <c r="G99" s="214"/>
      <c r="H99" s="214"/>
      <c r="I99" s="217"/>
      <c r="J99" s="218">
        <f>BK99</f>
        <v>0</v>
      </c>
      <c r="K99" s="214"/>
      <c r="L99" s="219"/>
      <c r="M99" s="220"/>
      <c r="N99" s="221"/>
      <c r="O99" s="221"/>
      <c r="P99" s="222">
        <f>P100+P116+P158+P172</f>
        <v>0</v>
      </c>
      <c r="Q99" s="221"/>
      <c r="R99" s="222">
        <f>R100+R116+R158+R172</f>
        <v>13.54022582</v>
      </c>
      <c r="S99" s="221"/>
      <c r="T99" s="223">
        <f>T100+T116+T158+T172</f>
        <v>0</v>
      </c>
      <c r="U99" s="12"/>
      <c r="V99" s="12"/>
      <c r="W99" s="12"/>
      <c r="X99" s="12"/>
      <c r="Y99" s="12"/>
      <c r="Z99" s="12"/>
      <c r="AA99" s="12"/>
      <c r="AB99" s="12"/>
      <c r="AC99" s="12"/>
      <c r="AD99" s="12"/>
      <c r="AE99" s="12"/>
      <c r="AR99" s="224" t="s">
        <v>84</v>
      </c>
      <c r="AT99" s="225" t="s">
        <v>75</v>
      </c>
      <c r="AU99" s="225" t="s">
        <v>76</v>
      </c>
      <c r="AY99" s="224" t="s">
        <v>194</v>
      </c>
      <c r="BK99" s="226">
        <f>BK100+BK116+BK158+BK172</f>
        <v>0</v>
      </c>
    </row>
    <row r="100" spans="1:63" s="12" customFormat="1" ht="22.8" customHeight="1">
      <c r="A100" s="12"/>
      <c r="B100" s="213"/>
      <c r="C100" s="214"/>
      <c r="D100" s="215" t="s">
        <v>75</v>
      </c>
      <c r="E100" s="227" t="s">
        <v>84</v>
      </c>
      <c r="F100" s="227" t="s">
        <v>307</v>
      </c>
      <c r="G100" s="214"/>
      <c r="H100" s="214"/>
      <c r="I100" s="217"/>
      <c r="J100" s="228">
        <f>BK100</f>
        <v>0</v>
      </c>
      <c r="K100" s="214"/>
      <c r="L100" s="219"/>
      <c r="M100" s="220"/>
      <c r="N100" s="221"/>
      <c r="O100" s="221"/>
      <c r="P100" s="222">
        <f>SUM(P101:P115)</f>
        <v>0</v>
      </c>
      <c r="Q100" s="221"/>
      <c r="R100" s="222">
        <f>SUM(R101:R115)</f>
        <v>13.494</v>
      </c>
      <c r="S100" s="221"/>
      <c r="T100" s="223">
        <f>SUM(T101:T115)</f>
        <v>0</v>
      </c>
      <c r="U100" s="12"/>
      <c r="V100" s="12"/>
      <c r="W100" s="12"/>
      <c r="X100" s="12"/>
      <c r="Y100" s="12"/>
      <c r="Z100" s="12"/>
      <c r="AA100" s="12"/>
      <c r="AB100" s="12"/>
      <c r="AC100" s="12"/>
      <c r="AD100" s="12"/>
      <c r="AE100" s="12"/>
      <c r="AR100" s="224" t="s">
        <v>84</v>
      </c>
      <c r="AT100" s="225" t="s">
        <v>75</v>
      </c>
      <c r="AU100" s="225" t="s">
        <v>84</v>
      </c>
      <c r="AY100" s="224" t="s">
        <v>194</v>
      </c>
      <c r="BK100" s="226">
        <f>SUM(BK101:BK115)</f>
        <v>0</v>
      </c>
    </row>
    <row r="101" spans="1:65" s="2" customFormat="1" ht="16.5" customHeight="1">
      <c r="A101" s="40"/>
      <c r="B101" s="41"/>
      <c r="C101" s="229" t="s">
        <v>84</v>
      </c>
      <c r="D101" s="229" t="s">
        <v>197</v>
      </c>
      <c r="E101" s="230" t="s">
        <v>2587</v>
      </c>
      <c r="F101" s="231" t="s">
        <v>2588</v>
      </c>
      <c r="G101" s="232" t="s">
        <v>200</v>
      </c>
      <c r="H101" s="233">
        <v>13.494</v>
      </c>
      <c r="I101" s="234"/>
      <c r="J101" s="235">
        <f>ROUND(I101*H101,2)</f>
        <v>0</v>
      </c>
      <c r="K101" s="231" t="s">
        <v>201</v>
      </c>
      <c r="L101" s="46"/>
      <c r="M101" s="236" t="s">
        <v>21</v>
      </c>
      <c r="N101" s="237" t="s">
        <v>47</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202</v>
      </c>
      <c r="AT101" s="240" t="s">
        <v>197</v>
      </c>
      <c r="AU101" s="240" t="s">
        <v>86</v>
      </c>
      <c r="AY101" s="19" t="s">
        <v>194</v>
      </c>
      <c r="BE101" s="241">
        <f>IF(N101="základní",J101,0)</f>
        <v>0</v>
      </c>
      <c r="BF101" s="241">
        <f>IF(N101="snížená",J101,0)</f>
        <v>0</v>
      </c>
      <c r="BG101" s="241">
        <f>IF(N101="zákl. přenesená",J101,0)</f>
        <v>0</v>
      </c>
      <c r="BH101" s="241">
        <f>IF(N101="sníž. přenesená",J101,0)</f>
        <v>0</v>
      </c>
      <c r="BI101" s="241">
        <f>IF(N101="nulová",J101,0)</f>
        <v>0</v>
      </c>
      <c r="BJ101" s="19" t="s">
        <v>84</v>
      </c>
      <c r="BK101" s="241">
        <f>ROUND(I101*H101,2)</f>
        <v>0</v>
      </c>
      <c r="BL101" s="19" t="s">
        <v>202</v>
      </c>
      <c r="BM101" s="240" t="s">
        <v>2589</v>
      </c>
    </row>
    <row r="102" spans="1:47" s="2" customFormat="1" ht="12">
      <c r="A102" s="40"/>
      <c r="B102" s="41"/>
      <c r="C102" s="42"/>
      <c r="D102" s="242" t="s">
        <v>204</v>
      </c>
      <c r="E102" s="42"/>
      <c r="F102" s="243" t="s">
        <v>2590</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204</v>
      </c>
      <c r="AU102" s="19" t="s">
        <v>86</v>
      </c>
    </row>
    <row r="103" spans="1:47" s="2" customFormat="1" ht="12">
      <c r="A103" s="40"/>
      <c r="B103" s="41"/>
      <c r="C103" s="42"/>
      <c r="D103" s="242" t="s">
        <v>206</v>
      </c>
      <c r="E103" s="42"/>
      <c r="F103" s="246" t="s">
        <v>2591</v>
      </c>
      <c r="G103" s="42"/>
      <c r="H103" s="42"/>
      <c r="I103" s="149"/>
      <c r="J103" s="42"/>
      <c r="K103" s="42"/>
      <c r="L103" s="46"/>
      <c r="M103" s="244"/>
      <c r="N103" s="245"/>
      <c r="O103" s="86"/>
      <c r="P103" s="86"/>
      <c r="Q103" s="86"/>
      <c r="R103" s="86"/>
      <c r="S103" s="86"/>
      <c r="T103" s="87"/>
      <c r="U103" s="40"/>
      <c r="V103" s="40"/>
      <c r="W103" s="40"/>
      <c r="X103" s="40"/>
      <c r="Y103" s="40"/>
      <c r="Z103" s="40"/>
      <c r="AA103" s="40"/>
      <c r="AB103" s="40"/>
      <c r="AC103" s="40"/>
      <c r="AD103" s="40"/>
      <c r="AE103" s="40"/>
      <c r="AT103" s="19" t="s">
        <v>206</v>
      </c>
      <c r="AU103" s="19" t="s">
        <v>86</v>
      </c>
    </row>
    <row r="104" spans="1:51" s="13" customFormat="1" ht="12">
      <c r="A104" s="13"/>
      <c r="B104" s="247"/>
      <c r="C104" s="248"/>
      <c r="D104" s="242" t="s">
        <v>208</v>
      </c>
      <c r="E104" s="249" t="s">
        <v>21</v>
      </c>
      <c r="F104" s="250" t="s">
        <v>2592</v>
      </c>
      <c r="G104" s="248"/>
      <c r="H104" s="251">
        <v>13.494</v>
      </c>
      <c r="I104" s="252"/>
      <c r="J104" s="248"/>
      <c r="K104" s="248"/>
      <c r="L104" s="253"/>
      <c r="M104" s="254"/>
      <c r="N104" s="255"/>
      <c r="O104" s="255"/>
      <c r="P104" s="255"/>
      <c r="Q104" s="255"/>
      <c r="R104" s="255"/>
      <c r="S104" s="255"/>
      <c r="T104" s="256"/>
      <c r="U104" s="13"/>
      <c r="V104" s="13"/>
      <c r="W104" s="13"/>
      <c r="X104" s="13"/>
      <c r="Y104" s="13"/>
      <c r="Z104" s="13"/>
      <c r="AA104" s="13"/>
      <c r="AB104" s="13"/>
      <c r="AC104" s="13"/>
      <c r="AD104" s="13"/>
      <c r="AE104" s="13"/>
      <c r="AT104" s="257" t="s">
        <v>208</v>
      </c>
      <c r="AU104" s="257" t="s">
        <v>86</v>
      </c>
      <c r="AV104" s="13" t="s">
        <v>86</v>
      </c>
      <c r="AW104" s="13" t="s">
        <v>38</v>
      </c>
      <c r="AX104" s="13" t="s">
        <v>76</v>
      </c>
      <c r="AY104" s="257" t="s">
        <v>194</v>
      </c>
    </row>
    <row r="105" spans="1:51" s="14" customFormat="1" ht="12">
      <c r="A105" s="14"/>
      <c r="B105" s="258"/>
      <c r="C105" s="259"/>
      <c r="D105" s="242" t="s">
        <v>208</v>
      </c>
      <c r="E105" s="260" t="s">
        <v>21</v>
      </c>
      <c r="F105" s="261" t="s">
        <v>210</v>
      </c>
      <c r="G105" s="259"/>
      <c r="H105" s="262">
        <v>13.494</v>
      </c>
      <c r="I105" s="263"/>
      <c r="J105" s="259"/>
      <c r="K105" s="259"/>
      <c r="L105" s="264"/>
      <c r="M105" s="265"/>
      <c r="N105" s="266"/>
      <c r="O105" s="266"/>
      <c r="P105" s="266"/>
      <c r="Q105" s="266"/>
      <c r="R105" s="266"/>
      <c r="S105" s="266"/>
      <c r="T105" s="267"/>
      <c r="U105" s="14"/>
      <c r="V105" s="14"/>
      <c r="W105" s="14"/>
      <c r="X105" s="14"/>
      <c r="Y105" s="14"/>
      <c r="Z105" s="14"/>
      <c r="AA105" s="14"/>
      <c r="AB105" s="14"/>
      <c r="AC105" s="14"/>
      <c r="AD105" s="14"/>
      <c r="AE105" s="14"/>
      <c r="AT105" s="268" t="s">
        <v>208</v>
      </c>
      <c r="AU105" s="268" t="s">
        <v>86</v>
      </c>
      <c r="AV105" s="14" t="s">
        <v>202</v>
      </c>
      <c r="AW105" s="14" t="s">
        <v>38</v>
      </c>
      <c r="AX105" s="14" t="s">
        <v>84</v>
      </c>
      <c r="AY105" s="268" t="s">
        <v>194</v>
      </c>
    </row>
    <row r="106" spans="1:65" s="2" customFormat="1" ht="16.5" customHeight="1">
      <c r="A106" s="40"/>
      <c r="B106" s="41"/>
      <c r="C106" s="229" t="s">
        <v>86</v>
      </c>
      <c r="D106" s="229" t="s">
        <v>197</v>
      </c>
      <c r="E106" s="230" t="s">
        <v>2593</v>
      </c>
      <c r="F106" s="231" t="s">
        <v>2594</v>
      </c>
      <c r="G106" s="232" t="s">
        <v>200</v>
      </c>
      <c r="H106" s="233">
        <v>13.494</v>
      </c>
      <c r="I106" s="234"/>
      <c r="J106" s="235">
        <f>ROUND(I106*H106,2)</f>
        <v>0</v>
      </c>
      <c r="K106" s="231" t="s">
        <v>201</v>
      </c>
      <c r="L106" s="46"/>
      <c r="M106" s="236" t="s">
        <v>21</v>
      </c>
      <c r="N106" s="237" t="s">
        <v>47</v>
      </c>
      <c r="O106" s="86"/>
      <c r="P106" s="238">
        <f>O106*H106</f>
        <v>0</v>
      </c>
      <c r="Q106" s="238">
        <v>0</v>
      </c>
      <c r="R106" s="238">
        <f>Q106*H106</f>
        <v>0</v>
      </c>
      <c r="S106" s="238">
        <v>0</v>
      </c>
      <c r="T106" s="239">
        <f>S106*H106</f>
        <v>0</v>
      </c>
      <c r="U106" s="40"/>
      <c r="V106" s="40"/>
      <c r="W106" s="40"/>
      <c r="X106" s="40"/>
      <c r="Y106" s="40"/>
      <c r="Z106" s="40"/>
      <c r="AA106" s="40"/>
      <c r="AB106" s="40"/>
      <c r="AC106" s="40"/>
      <c r="AD106" s="40"/>
      <c r="AE106" s="40"/>
      <c r="AR106" s="240" t="s">
        <v>202</v>
      </c>
      <c r="AT106" s="240" t="s">
        <v>197</v>
      </c>
      <c r="AU106" s="240" t="s">
        <v>86</v>
      </c>
      <c r="AY106" s="19" t="s">
        <v>194</v>
      </c>
      <c r="BE106" s="241">
        <f>IF(N106="základní",J106,0)</f>
        <v>0</v>
      </c>
      <c r="BF106" s="241">
        <f>IF(N106="snížená",J106,0)</f>
        <v>0</v>
      </c>
      <c r="BG106" s="241">
        <f>IF(N106="zákl. přenesená",J106,0)</f>
        <v>0</v>
      </c>
      <c r="BH106" s="241">
        <f>IF(N106="sníž. přenesená",J106,0)</f>
        <v>0</v>
      </c>
      <c r="BI106" s="241">
        <f>IF(N106="nulová",J106,0)</f>
        <v>0</v>
      </c>
      <c r="BJ106" s="19" t="s">
        <v>84</v>
      </c>
      <c r="BK106" s="241">
        <f>ROUND(I106*H106,2)</f>
        <v>0</v>
      </c>
      <c r="BL106" s="19" t="s">
        <v>202</v>
      </c>
      <c r="BM106" s="240" t="s">
        <v>2595</v>
      </c>
    </row>
    <row r="107" spans="1:47" s="2" customFormat="1" ht="12">
      <c r="A107" s="40"/>
      <c r="B107" s="41"/>
      <c r="C107" s="42"/>
      <c r="D107" s="242" t="s">
        <v>204</v>
      </c>
      <c r="E107" s="42"/>
      <c r="F107" s="243" t="s">
        <v>2596</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204</v>
      </c>
      <c r="AU107" s="19" t="s">
        <v>86</v>
      </c>
    </row>
    <row r="108" spans="1:47" s="2" customFormat="1" ht="12">
      <c r="A108" s="40"/>
      <c r="B108" s="41"/>
      <c r="C108" s="42"/>
      <c r="D108" s="242" t="s">
        <v>206</v>
      </c>
      <c r="E108" s="42"/>
      <c r="F108" s="246" t="s">
        <v>2597</v>
      </c>
      <c r="G108" s="42"/>
      <c r="H108" s="42"/>
      <c r="I108" s="149"/>
      <c r="J108" s="42"/>
      <c r="K108" s="42"/>
      <c r="L108" s="46"/>
      <c r="M108" s="244"/>
      <c r="N108" s="245"/>
      <c r="O108" s="86"/>
      <c r="P108" s="86"/>
      <c r="Q108" s="86"/>
      <c r="R108" s="86"/>
      <c r="S108" s="86"/>
      <c r="T108" s="87"/>
      <c r="U108" s="40"/>
      <c r="V108" s="40"/>
      <c r="W108" s="40"/>
      <c r="X108" s="40"/>
      <c r="Y108" s="40"/>
      <c r="Z108" s="40"/>
      <c r="AA108" s="40"/>
      <c r="AB108" s="40"/>
      <c r="AC108" s="40"/>
      <c r="AD108" s="40"/>
      <c r="AE108" s="40"/>
      <c r="AT108" s="19" t="s">
        <v>206</v>
      </c>
      <c r="AU108" s="19" t="s">
        <v>86</v>
      </c>
    </row>
    <row r="109" spans="1:51" s="13" customFormat="1" ht="12">
      <c r="A109" s="13"/>
      <c r="B109" s="247"/>
      <c r="C109" s="248"/>
      <c r="D109" s="242" t="s">
        <v>208</v>
      </c>
      <c r="E109" s="249" t="s">
        <v>21</v>
      </c>
      <c r="F109" s="250" t="s">
        <v>2592</v>
      </c>
      <c r="G109" s="248"/>
      <c r="H109" s="251">
        <v>13.494</v>
      </c>
      <c r="I109" s="252"/>
      <c r="J109" s="248"/>
      <c r="K109" s="248"/>
      <c r="L109" s="253"/>
      <c r="M109" s="254"/>
      <c r="N109" s="255"/>
      <c r="O109" s="255"/>
      <c r="P109" s="255"/>
      <c r="Q109" s="255"/>
      <c r="R109" s="255"/>
      <c r="S109" s="255"/>
      <c r="T109" s="256"/>
      <c r="U109" s="13"/>
      <c r="V109" s="13"/>
      <c r="W109" s="13"/>
      <c r="X109" s="13"/>
      <c r="Y109" s="13"/>
      <c r="Z109" s="13"/>
      <c r="AA109" s="13"/>
      <c r="AB109" s="13"/>
      <c r="AC109" s="13"/>
      <c r="AD109" s="13"/>
      <c r="AE109" s="13"/>
      <c r="AT109" s="257" t="s">
        <v>208</v>
      </c>
      <c r="AU109" s="257" t="s">
        <v>86</v>
      </c>
      <c r="AV109" s="13" t="s">
        <v>86</v>
      </c>
      <c r="AW109" s="13" t="s">
        <v>38</v>
      </c>
      <c r="AX109" s="13" t="s">
        <v>76</v>
      </c>
      <c r="AY109" s="257" t="s">
        <v>194</v>
      </c>
    </row>
    <row r="110" spans="1:51" s="14" customFormat="1" ht="12">
      <c r="A110" s="14"/>
      <c r="B110" s="258"/>
      <c r="C110" s="259"/>
      <c r="D110" s="242" t="s">
        <v>208</v>
      </c>
      <c r="E110" s="260" t="s">
        <v>21</v>
      </c>
      <c r="F110" s="261" t="s">
        <v>210</v>
      </c>
      <c r="G110" s="259"/>
      <c r="H110" s="262">
        <v>13.494</v>
      </c>
      <c r="I110" s="263"/>
      <c r="J110" s="259"/>
      <c r="K110" s="259"/>
      <c r="L110" s="264"/>
      <c r="M110" s="265"/>
      <c r="N110" s="266"/>
      <c r="O110" s="266"/>
      <c r="P110" s="266"/>
      <c r="Q110" s="266"/>
      <c r="R110" s="266"/>
      <c r="S110" s="266"/>
      <c r="T110" s="267"/>
      <c r="U110" s="14"/>
      <c r="V110" s="14"/>
      <c r="W110" s="14"/>
      <c r="X110" s="14"/>
      <c r="Y110" s="14"/>
      <c r="Z110" s="14"/>
      <c r="AA110" s="14"/>
      <c r="AB110" s="14"/>
      <c r="AC110" s="14"/>
      <c r="AD110" s="14"/>
      <c r="AE110" s="14"/>
      <c r="AT110" s="268" t="s">
        <v>208</v>
      </c>
      <c r="AU110" s="268" t="s">
        <v>86</v>
      </c>
      <c r="AV110" s="14" t="s">
        <v>202</v>
      </c>
      <c r="AW110" s="14" t="s">
        <v>38</v>
      </c>
      <c r="AX110" s="14" t="s">
        <v>84</v>
      </c>
      <c r="AY110" s="268" t="s">
        <v>194</v>
      </c>
    </row>
    <row r="111" spans="1:65" s="2" customFormat="1" ht="16.5" customHeight="1">
      <c r="A111" s="40"/>
      <c r="B111" s="41"/>
      <c r="C111" s="272" t="s">
        <v>97</v>
      </c>
      <c r="D111" s="272" t="s">
        <v>347</v>
      </c>
      <c r="E111" s="273" t="s">
        <v>2598</v>
      </c>
      <c r="F111" s="274" t="s">
        <v>2599</v>
      </c>
      <c r="G111" s="275" t="s">
        <v>215</v>
      </c>
      <c r="H111" s="276">
        <v>13.494</v>
      </c>
      <c r="I111" s="277"/>
      <c r="J111" s="278">
        <f>ROUND(I111*H111,2)</f>
        <v>0</v>
      </c>
      <c r="K111" s="274" t="s">
        <v>201</v>
      </c>
      <c r="L111" s="279"/>
      <c r="M111" s="280" t="s">
        <v>21</v>
      </c>
      <c r="N111" s="281" t="s">
        <v>47</v>
      </c>
      <c r="O111" s="86"/>
      <c r="P111" s="238">
        <f>O111*H111</f>
        <v>0</v>
      </c>
      <c r="Q111" s="238">
        <v>1</v>
      </c>
      <c r="R111" s="238">
        <f>Q111*H111</f>
        <v>13.494</v>
      </c>
      <c r="S111" s="238">
        <v>0</v>
      </c>
      <c r="T111" s="239">
        <f>S111*H111</f>
        <v>0</v>
      </c>
      <c r="U111" s="40"/>
      <c r="V111" s="40"/>
      <c r="W111" s="40"/>
      <c r="X111" s="40"/>
      <c r="Y111" s="40"/>
      <c r="Z111" s="40"/>
      <c r="AA111" s="40"/>
      <c r="AB111" s="40"/>
      <c r="AC111" s="40"/>
      <c r="AD111" s="40"/>
      <c r="AE111" s="40"/>
      <c r="AR111" s="240" t="s">
        <v>253</v>
      </c>
      <c r="AT111" s="240" t="s">
        <v>347</v>
      </c>
      <c r="AU111" s="240" t="s">
        <v>86</v>
      </c>
      <c r="AY111" s="19" t="s">
        <v>194</v>
      </c>
      <c r="BE111" s="241">
        <f>IF(N111="základní",J111,0)</f>
        <v>0</v>
      </c>
      <c r="BF111" s="241">
        <f>IF(N111="snížená",J111,0)</f>
        <v>0</v>
      </c>
      <c r="BG111" s="241">
        <f>IF(N111="zákl. přenesená",J111,0)</f>
        <v>0</v>
      </c>
      <c r="BH111" s="241">
        <f>IF(N111="sníž. přenesená",J111,0)</f>
        <v>0</v>
      </c>
      <c r="BI111" s="241">
        <f>IF(N111="nulová",J111,0)</f>
        <v>0</v>
      </c>
      <c r="BJ111" s="19" t="s">
        <v>84</v>
      </c>
      <c r="BK111" s="241">
        <f>ROUND(I111*H111,2)</f>
        <v>0</v>
      </c>
      <c r="BL111" s="19" t="s">
        <v>202</v>
      </c>
      <c r="BM111" s="240" t="s">
        <v>2600</v>
      </c>
    </row>
    <row r="112" spans="1:47" s="2" customFormat="1" ht="12">
      <c r="A112" s="40"/>
      <c r="B112" s="41"/>
      <c r="C112" s="42"/>
      <c r="D112" s="242" t="s">
        <v>204</v>
      </c>
      <c r="E112" s="42"/>
      <c r="F112" s="243" t="s">
        <v>2599</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204</v>
      </c>
      <c r="AU112" s="19" t="s">
        <v>86</v>
      </c>
    </row>
    <row r="113" spans="1:51" s="13" customFormat="1" ht="12">
      <c r="A113" s="13"/>
      <c r="B113" s="247"/>
      <c r="C113" s="248"/>
      <c r="D113" s="242" t="s">
        <v>208</v>
      </c>
      <c r="E113" s="249" t="s">
        <v>21</v>
      </c>
      <c r="F113" s="250" t="s">
        <v>2601</v>
      </c>
      <c r="G113" s="248"/>
      <c r="H113" s="251">
        <v>6.747</v>
      </c>
      <c r="I113" s="252"/>
      <c r="J113" s="248"/>
      <c r="K113" s="248"/>
      <c r="L113" s="253"/>
      <c r="M113" s="254"/>
      <c r="N113" s="255"/>
      <c r="O113" s="255"/>
      <c r="P113" s="255"/>
      <c r="Q113" s="255"/>
      <c r="R113" s="255"/>
      <c r="S113" s="255"/>
      <c r="T113" s="256"/>
      <c r="U113" s="13"/>
      <c r="V113" s="13"/>
      <c r="W113" s="13"/>
      <c r="X113" s="13"/>
      <c r="Y113" s="13"/>
      <c r="Z113" s="13"/>
      <c r="AA113" s="13"/>
      <c r="AB113" s="13"/>
      <c r="AC113" s="13"/>
      <c r="AD113" s="13"/>
      <c r="AE113" s="13"/>
      <c r="AT113" s="257" t="s">
        <v>208</v>
      </c>
      <c r="AU113" s="257" t="s">
        <v>86</v>
      </c>
      <c r="AV113" s="13" t="s">
        <v>86</v>
      </c>
      <c r="AW113" s="13" t="s">
        <v>38</v>
      </c>
      <c r="AX113" s="13" t="s">
        <v>76</v>
      </c>
      <c r="AY113" s="257" t="s">
        <v>194</v>
      </c>
    </row>
    <row r="114" spans="1:51" s="14" customFormat="1" ht="12">
      <c r="A114" s="14"/>
      <c r="B114" s="258"/>
      <c r="C114" s="259"/>
      <c r="D114" s="242" t="s">
        <v>208</v>
      </c>
      <c r="E114" s="260" t="s">
        <v>21</v>
      </c>
      <c r="F114" s="261" t="s">
        <v>210</v>
      </c>
      <c r="G114" s="259"/>
      <c r="H114" s="262">
        <v>6.747</v>
      </c>
      <c r="I114" s="263"/>
      <c r="J114" s="259"/>
      <c r="K114" s="259"/>
      <c r="L114" s="264"/>
      <c r="M114" s="265"/>
      <c r="N114" s="266"/>
      <c r="O114" s="266"/>
      <c r="P114" s="266"/>
      <c r="Q114" s="266"/>
      <c r="R114" s="266"/>
      <c r="S114" s="266"/>
      <c r="T114" s="267"/>
      <c r="U114" s="14"/>
      <c r="V114" s="14"/>
      <c r="W114" s="14"/>
      <c r="X114" s="14"/>
      <c r="Y114" s="14"/>
      <c r="Z114" s="14"/>
      <c r="AA114" s="14"/>
      <c r="AB114" s="14"/>
      <c r="AC114" s="14"/>
      <c r="AD114" s="14"/>
      <c r="AE114" s="14"/>
      <c r="AT114" s="268" t="s">
        <v>208</v>
      </c>
      <c r="AU114" s="268" t="s">
        <v>86</v>
      </c>
      <c r="AV114" s="14" t="s">
        <v>202</v>
      </c>
      <c r="AW114" s="14" t="s">
        <v>38</v>
      </c>
      <c r="AX114" s="14" t="s">
        <v>84</v>
      </c>
      <c r="AY114" s="268" t="s">
        <v>194</v>
      </c>
    </row>
    <row r="115" spans="1:51" s="13" customFormat="1" ht="12">
      <c r="A115" s="13"/>
      <c r="B115" s="247"/>
      <c r="C115" s="248"/>
      <c r="D115" s="242" t="s">
        <v>208</v>
      </c>
      <c r="E115" s="248"/>
      <c r="F115" s="250" t="s">
        <v>2602</v>
      </c>
      <c r="G115" s="248"/>
      <c r="H115" s="251">
        <v>13.494</v>
      </c>
      <c r="I115" s="252"/>
      <c r="J115" s="248"/>
      <c r="K115" s="248"/>
      <c r="L115" s="253"/>
      <c r="M115" s="254"/>
      <c r="N115" s="255"/>
      <c r="O115" s="255"/>
      <c r="P115" s="255"/>
      <c r="Q115" s="255"/>
      <c r="R115" s="255"/>
      <c r="S115" s="255"/>
      <c r="T115" s="256"/>
      <c r="U115" s="13"/>
      <c r="V115" s="13"/>
      <c r="W115" s="13"/>
      <c r="X115" s="13"/>
      <c r="Y115" s="13"/>
      <c r="Z115" s="13"/>
      <c r="AA115" s="13"/>
      <c r="AB115" s="13"/>
      <c r="AC115" s="13"/>
      <c r="AD115" s="13"/>
      <c r="AE115" s="13"/>
      <c r="AT115" s="257" t="s">
        <v>208</v>
      </c>
      <c r="AU115" s="257" t="s">
        <v>86</v>
      </c>
      <c r="AV115" s="13" t="s">
        <v>86</v>
      </c>
      <c r="AW115" s="13" t="s">
        <v>4</v>
      </c>
      <c r="AX115" s="13" t="s">
        <v>84</v>
      </c>
      <c r="AY115" s="257" t="s">
        <v>194</v>
      </c>
    </row>
    <row r="116" spans="1:63" s="12" customFormat="1" ht="22.8" customHeight="1">
      <c r="A116" s="12"/>
      <c r="B116" s="213"/>
      <c r="C116" s="214"/>
      <c r="D116" s="215" t="s">
        <v>75</v>
      </c>
      <c r="E116" s="227" t="s">
        <v>253</v>
      </c>
      <c r="F116" s="227" t="s">
        <v>2114</v>
      </c>
      <c r="G116" s="214"/>
      <c r="H116" s="214"/>
      <c r="I116" s="217"/>
      <c r="J116" s="228">
        <f>BK116</f>
        <v>0</v>
      </c>
      <c r="K116" s="214"/>
      <c r="L116" s="219"/>
      <c r="M116" s="220"/>
      <c r="N116" s="221"/>
      <c r="O116" s="221"/>
      <c r="P116" s="222">
        <f>SUM(P117:P157)</f>
        <v>0</v>
      </c>
      <c r="Q116" s="221"/>
      <c r="R116" s="222">
        <f>SUM(R117:R157)</f>
        <v>0.04622582</v>
      </c>
      <c r="S116" s="221"/>
      <c r="T116" s="223">
        <f>SUM(T117:T157)</f>
        <v>0</v>
      </c>
      <c r="U116" s="12"/>
      <c r="V116" s="12"/>
      <c r="W116" s="12"/>
      <c r="X116" s="12"/>
      <c r="Y116" s="12"/>
      <c r="Z116" s="12"/>
      <c r="AA116" s="12"/>
      <c r="AB116" s="12"/>
      <c r="AC116" s="12"/>
      <c r="AD116" s="12"/>
      <c r="AE116" s="12"/>
      <c r="AR116" s="224" t="s">
        <v>84</v>
      </c>
      <c r="AT116" s="225" t="s">
        <v>75</v>
      </c>
      <c r="AU116" s="225" t="s">
        <v>84</v>
      </c>
      <c r="AY116" s="224" t="s">
        <v>194</v>
      </c>
      <c r="BK116" s="226">
        <f>SUM(BK117:BK157)</f>
        <v>0</v>
      </c>
    </row>
    <row r="117" spans="1:65" s="2" customFormat="1" ht="16.5" customHeight="1">
      <c r="A117" s="40"/>
      <c r="B117" s="41"/>
      <c r="C117" s="229" t="s">
        <v>202</v>
      </c>
      <c r="D117" s="229" t="s">
        <v>197</v>
      </c>
      <c r="E117" s="230" t="s">
        <v>2603</v>
      </c>
      <c r="F117" s="231" t="s">
        <v>2604</v>
      </c>
      <c r="G117" s="232" t="s">
        <v>481</v>
      </c>
      <c r="H117" s="233">
        <v>19.02</v>
      </c>
      <c r="I117" s="234"/>
      <c r="J117" s="235">
        <f>ROUND(I117*H117,2)</f>
        <v>0</v>
      </c>
      <c r="K117" s="231" t="s">
        <v>201</v>
      </c>
      <c r="L117" s="46"/>
      <c r="M117" s="236" t="s">
        <v>21</v>
      </c>
      <c r="N117" s="237" t="s">
        <v>47</v>
      </c>
      <c r="O117" s="86"/>
      <c r="P117" s="238">
        <f>O117*H117</f>
        <v>0</v>
      </c>
      <c r="Q117" s="238">
        <v>1E-05</v>
      </c>
      <c r="R117" s="238">
        <f>Q117*H117</f>
        <v>0.00019020000000000002</v>
      </c>
      <c r="S117" s="238">
        <v>0</v>
      </c>
      <c r="T117" s="239">
        <f>S117*H117</f>
        <v>0</v>
      </c>
      <c r="U117" s="40"/>
      <c r="V117" s="40"/>
      <c r="W117" s="40"/>
      <c r="X117" s="40"/>
      <c r="Y117" s="40"/>
      <c r="Z117" s="40"/>
      <c r="AA117" s="40"/>
      <c r="AB117" s="40"/>
      <c r="AC117" s="40"/>
      <c r="AD117" s="40"/>
      <c r="AE117" s="40"/>
      <c r="AR117" s="240" t="s">
        <v>202</v>
      </c>
      <c r="AT117" s="240" t="s">
        <v>197</v>
      </c>
      <c r="AU117" s="240" t="s">
        <v>86</v>
      </c>
      <c r="AY117" s="19" t="s">
        <v>194</v>
      </c>
      <c r="BE117" s="241">
        <f>IF(N117="základní",J117,0)</f>
        <v>0</v>
      </c>
      <c r="BF117" s="241">
        <f>IF(N117="snížená",J117,0)</f>
        <v>0</v>
      </c>
      <c r="BG117" s="241">
        <f>IF(N117="zákl. přenesená",J117,0)</f>
        <v>0</v>
      </c>
      <c r="BH117" s="241">
        <f>IF(N117="sníž. přenesená",J117,0)</f>
        <v>0</v>
      </c>
      <c r="BI117" s="241">
        <f>IF(N117="nulová",J117,0)</f>
        <v>0</v>
      </c>
      <c r="BJ117" s="19" t="s">
        <v>84</v>
      </c>
      <c r="BK117" s="241">
        <f>ROUND(I117*H117,2)</f>
        <v>0</v>
      </c>
      <c r="BL117" s="19" t="s">
        <v>202</v>
      </c>
      <c r="BM117" s="240" t="s">
        <v>2605</v>
      </c>
    </row>
    <row r="118" spans="1:47" s="2" customFormat="1" ht="12">
      <c r="A118" s="40"/>
      <c r="B118" s="41"/>
      <c r="C118" s="42"/>
      <c r="D118" s="242" t="s">
        <v>204</v>
      </c>
      <c r="E118" s="42"/>
      <c r="F118" s="243" t="s">
        <v>2606</v>
      </c>
      <c r="G118" s="42"/>
      <c r="H118" s="42"/>
      <c r="I118" s="149"/>
      <c r="J118" s="42"/>
      <c r="K118" s="42"/>
      <c r="L118" s="46"/>
      <c r="M118" s="244"/>
      <c r="N118" s="245"/>
      <c r="O118" s="86"/>
      <c r="P118" s="86"/>
      <c r="Q118" s="86"/>
      <c r="R118" s="86"/>
      <c r="S118" s="86"/>
      <c r="T118" s="87"/>
      <c r="U118" s="40"/>
      <c r="V118" s="40"/>
      <c r="W118" s="40"/>
      <c r="X118" s="40"/>
      <c r="Y118" s="40"/>
      <c r="Z118" s="40"/>
      <c r="AA118" s="40"/>
      <c r="AB118" s="40"/>
      <c r="AC118" s="40"/>
      <c r="AD118" s="40"/>
      <c r="AE118" s="40"/>
      <c r="AT118" s="19" t="s">
        <v>204</v>
      </c>
      <c r="AU118" s="19" t="s">
        <v>86</v>
      </c>
    </row>
    <row r="119" spans="1:47" s="2" customFormat="1" ht="12">
      <c r="A119" s="40"/>
      <c r="B119" s="41"/>
      <c r="C119" s="42"/>
      <c r="D119" s="242" t="s">
        <v>206</v>
      </c>
      <c r="E119" s="42"/>
      <c r="F119" s="246" t="s">
        <v>2607</v>
      </c>
      <c r="G119" s="42"/>
      <c r="H119" s="42"/>
      <c r="I119" s="149"/>
      <c r="J119" s="42"/>
      <c r="K119" s="42"/>
      <c r="L119" s="46"/>
      <c r="M119" s="244"/>
      <c r="N119" s="245"/>
      <c r="O119" s="86"/>
      <c r="P119" s="86"/>
      <c r="Q119" s="86"/>
      <c r="R119" s="86"/>
      <c r="S119" s="86"/>
      <c r="T119" s="87"/>
      <c r="U119" s="40"/>
      <c r="V119" s="40"/>
      <c r="W119" s="40"/>
      <c r="X119" s="40"/>
      <c r="Y119" s="40"/>
      <c r="Z119" s="40"/>
      <c r="AA119" s="40"/>
      <c r="AB119" s="40"/>
      <c r="AC119" s="40"/>
      <c r="AD119" s="40"/>
      <c r="AE119" s="40"/>
      <c r="AT119" s="19" t="s">
        <v>206</v>
      </c>
      <c r="AU119" s="19" t="s">
        <v>86</v>
      </c>
    </row>
    <row r="120" spans="1:51" s="13" customFormat="1" ht="12">
      <c r="A120" s="13"/>
      <c r="B120" s="247"/>
      <c r="C120" s="248"/>
      <c r="D120" s="242" t="s">
        <v>208</v>
      </c>
      <c r="E120" s="249" t="s">
        <v>21</v>
      </c>
      <c r="F120" s="250" t="s">
        <v>2608</v>
      </c>
      <c r="G120" s="248"/>
      <c r="H120" s="251">
        <v>3.22</v>
      </c>
      <c r="I120" s="252"/>
      <c r="J120" s="248"/>
      <c r="K120" s="248"/>
      <c r="L120" s="253"/>
      <c r="M120" s="254"/>
      <c r="N120" s="255"/>
      <c r="O120" s="255"/>
      <c r="P120" s="255"/>
      <c r="Q120" s="255"/>
      <c r="R120" s="255"/>
      <c r="S120" s="255"/>
      <c r="T120" s="256"/>
      <c r="U120" s="13"/>
      <c r="V120" s="13"/>
      <c r="W120" s="13"/>
      <c r="X120" s="13"/>
      <c r="Y120" s="13"/>
      <c r="Z120" s="13"/>
      <c r="AA120" s="13"/>
      <c r="AB120" s="13"/>
      <c r="AC120" s="13"/>
      <c r="AD120" s="13"/>
      <c r="AE120" s="13"/>
      <c r="AT120" s="257" t="s">
        <v>208</v>
      </c>
      <c r="AU120" s="257" t="s">
        <v>86</v>
      </c>
      <c r="AV120" s="13" t="s">
        <v>86</v>
      </c>
      <c r="AW120" s="13" t="s">
        <v>38</v>
      </c>
      <c r="AX120" s="13" t="s">
        <v>76</v>
      </c>
      <c r="AY120" s="257" t="s">
        <v>194</v>
      </c>
    </row>
    <row r="121" spans="1:51" s="13" customFormat="1" ht="12">
      <c r="A121" s="13"/>
      <c r="B121" s="247"/>
      <c r="C121" s="248"/>
      <c r="D121" s="242" t="s">
        <v>208</v>
      </c>
      <c r="E121" s="249" t="s">
        <v>21</v>
      </c>
      <c r="F121" s="250" t="s">
        <v>2609</v>
      </c>
      <c r="G121" s="248"/>
      <c r="H121" s="251">
        <v>1.56</v>
      </c>
      <c r="I121" s="252"/>
      <c r="J121" s="248"/>
      <c r="K121" s="248"/>
      <c r="L121" s="253"/>
      <c r="M121" s="254"/>
      <c r="N121" s="255"/>
      <c r="O121" s="255"/>
      <c r="P121" s="255"/>
      <c r="Q121" s="255"/>
      <c r="R121" s="255"/>
      <c r="S121" s="255"/>
      <c r="T121" s="256"/>
      <c r="U121" s="13"/>
      <c r="V121" s="13"/>
      <c r="W121" s="13"/>
      <c r="X121" s="13"/>
      <c r="Y121" s="13"/>
      <c r="Z121" s="13"/>
      <c r="AA121" s="13"/>
      <c r="AB121" s="13"/>
      <c r="AC121" s="13"/>
      <c r="AD121" s="13"/>
      <c r="AE121" s="13"/>
      <c r="AT121" s="257" t="s">
        <v>208</v>
      </c>
      <c r="AU121" s="257" t="s">
        <v>86</v>
      </c>
      <c r="AV121" s="13" t="s">
        <v>86</v>
      </c>
      <c r="AW121" s="13" t="s">
        <v>38</v>
      </c>
      <c r="AX121" s="13" t="s">
        <v>76</v>
      </c>
      <c r="AY121" s="257" t="s">
        <v>194</v>
      </c>
    </row>
    <row r="122" spans="1:51" s="13" customFormat="1" ht="12">
      <c r="A122" s="13"/>
      <c r="B122" s="247"/>
      <c r="C122" s="248"/>
      <c r="D122" s="242" t="s">
        <v>208</v>
      </c>
      <c r="E122" s="249" t="s">
        <v>21</v>
      </c>
      <c r="F122" s="250" t="s">
        <v>2610</v>
      </c>
      <c r="G122" s="248"/>
      <c r="H122" s="251">
        <v>2.07</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3" customFormat="1" ht="12">
      <c r="A123" s="13"/>
      <c r="B123" s="247"/>
      <c r="C123" s="248"/>
      <c r="D123" s="242" t="s">
        <v>208</v>
      </c>
      <c r="E123" s="249" t="s">
        <v>21</v>
      </c>
      <c r="F123" s="250" t="s">
        <v>2611</v>
      </c>
      <c r="G123" s="248"/>
      <c r="H123" s="251">
        <v>4.07</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3" customFormat="1" ht="12">
      <c r="A124" s="13"/>
      <c r="B124" s="247"/>
      <c r="C124" s="248"/>
      <c r="D124" s="242" t="s">
        <v>208</v>
      </c>
      <c r="E124" s="249" t="s">
        <v>21</v>
      </c>
      <c r="F124" s="250" t="s">
        <v>2612</v>
      </c>
      <c r="G124" s="248"/>
      <c r="H124" s="251">
        <v>3.5</v>
      </c>
      <c r="I124" s="252"/>
      <c r="J124" s="248"/>
      <c r="K124" s="248"/>
      <c r="L124" s="253"/>
      <c r="M124" s="254"/>
      <c r="N124" s="255"/>
      <c r="O124" s="255"/>
      <c r="P124" s="255"/>
      <c r="Q124" s="255"/>
      <c r="R124" s="255"/>
      <c r="S124" s="255"/>
      <c r="T124" s="256"/>
      <c r="U124" s="13"/>
      <c r="V124" s="13"/>
      <c r="W124" s="13"/>
      <c r="X124" s="13"/>
      <c r="Y124" s="13"/>
      <c r="Z124" s="13"/>
      <c r="AA124" s="13"/>
      <c r="AB124" s="13"/>
      <c r="AC124" s="13"/>
      <c r="AD124" s="13"/>
      <c r="AE124" s="13"/>
      <c r="AT124" s="257" t="s">
        <v>208</v>
      </c>
      <c r="AU124" s="257" t="s">
        <v>86</v>
      </c>
      <c r="AV124" s="13" t="s">
        <v>86</v>
      </c>
      <c r="AW124" s="13" t="s">
        <v>38</v>
      </c>
      <c r="AX124" s="13" t="s">
        <v>76</v>
      </c>
      <c r="AY124" s="257" t="s">
        <v>194</v>
      </c>
    </row>
    <row r="125" spans="1:51" s="13" customFormat="1" ht="12">
      <c r="A125" s="13"/>
      <c r="B125" s="247"/>
      <c r="C125" s="248"/>
      <c r="D125" s="242" t="s">
        <v>208</v>
      </c>
      <c r="E125" s="249" t="s">
        <v>21</v>
      </c>
      <c r="F125" s="250" t="s">
        <v>2613</v>
      </c>
      <c r="G125" s="248"/>
      <c r="H125" s="251">
        <v>3.5</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208</v>
      </c>
      <c r="AU125" s="257" t="s">
        <v>86</v>
      </c>
      <c r="AV125" s="13" t="s">
        <v>86</v>
      </c>
      <c r="AW125" s="13" t="s">
        <v>38</v>
      </c>
      <c r="AX125" s="13" t="s">
        <v>76</v>
      </c>
      <c r="AY125" s="257" t="s">
        <v>194</v>
      </c>
    </row>
    <row r="126" spans="1:51" s="13" customFormat="1" ht="12">
      <c r="A126" s="13"/>
      <c r="B126" s="247"/>
      <c r="C126" s="248"/>
      <c r="D126" s="242" t="s">
        <v>208</v>
      </c>
      <c r="E126" s="249" t="s">
        <v>21</v>
      </c>
      <c r="F126" s="250" t="s">
        <v>2614</v>
      </c>
      <c r="G126" s="248"/>
      <c r="H126" s="251">
        <v>0.5</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208</v>
      </c>
      <c r="AU126" s="257" t="s">
        <v>86</v>
      </c>
      <c r="AV126" s="13" t="s">
        <v>86</v>
      </c>
      <c r="AW126" s="13" t="s">
        <v>38</v>
      </c>
      <c r="AX126" s="13" t="s">
        <v>76</v>
      </c>
      <c r="AY126" s="257" t="s">
        <v>194</v>
      </c>
    </row>
    <row r="127" spans="1:51" s="13" customFormat="1" ht="12">
      <c r="A127" s="13"/>
      <c r="B127" s="247"/>
      <c r="C127" s="248"/>
      <c r="D127" s="242" t="s">
        <v>208</v>
      </c>
      <c r="E127" s="249" t="s">
        <v>21</v>
      </c>
      <c r="F127" s="250" t="s">
        <v>2615</v>
      </c>
      <c r="G127" s="248"/>
      <c r="H127" s="251">
        <v>0.6</v>
      </c>
      <c r="I127" s="252"/>
      <c r="J127" s="248"/>
      <c r="K127" s="248"/>
      <c r="L127" s="253"/>
      <c r="M127" s="254"/>
      <c r="N127" s="255"/>
      <c r="O127" s="255"/>
      <c r="P127" s="255"/>
      <c r="Q127" s="255"/>
      <c r="R127" s="255"/>
      <c r="S127" s="255"/>
      <c r="T127" s="256"/>
      <c r="U127" s="13"/>
      <c r="V127" s="13"/>
      <c r="W127" s="13"/>
      <c r="X127" s="13"/>
      <c r="Y127" s="13"/>
      <c r="Z127" s="13"/>
      <c r="AA127" s="13"/>
      <c r="AB127" s="13"/>
      <c r="AC127" s="13"/>
      <c r="AD127" s="13"/>
      <c r="AE127" s="13"/>
      <c r="AT127" s="257" t="s">
        <v>208</v>
      </c>
      <c r="AU127" s="257" t="s">
        <v>86</v>
      </c>
      <c r="AV127" s="13" t="s">
        <v>86</v>
      </c>
      <c r="AW127" s="13" t="s">
        <v>38</v>
      </c>
      <c r="AX127" s="13" t="s">
        <v>76</v>
      </c>
      <c r="AY127" s="257" t="s">
        <v>194</v>
      </c>
    </row>
    <row r="128" spans="1:51" s="14" customFormat="1" ht="12">
      <c r="A128" s="14"/>
      <c r="B128" s="258"/>
      <c r="C128" s="259"/>
      <c r="D128" s="242" t="s">
        <v>208</v>
      </c>
      <c r="E128" s="260" t="s">
        <v>21</v>
      </c>
      <c r="F128" s="261" t="s">
        <v>210</v>
      </c>
      <c r="G128" s="259"/>
      <c r="H128" s="262">
        <v>19.02</v>
      </c>
      <c r="I128" s="263"/>
      <c r="J128" s="259"/>
      <c r="K128" s="259"/>
      <c r="L128" s="264"/>
      <c r="M128" s="265"/>
      <c r="N128" s="266"/>
      <c r="O128" s="266"/>
      <c r="P128" s="266"/>
      <c r="Q128" s="266"/>
      <c r="R128" s="266"/>
      <c r="S128" s="266"/>
      <c r="T128" s="267"/>
      <c r="U128" s="14"/>
      <c r="V128" s="14"/>
      <c r="W128" s="14"/>
      <c r="X128" s="14"/>
      <c r="Y128" s="14"/>
      <c r="Z128" s="14"/>
      <c r="AA128" s="14"/>
      <c r="AB128" s="14"/>
      <c r="AC128" s="14"/>
      <c r="AD128" s="14"/>
      <c r="AE128" s="14"/>
      <c r="AT128" s="268" t="s">
        <v>208</v>
      </c>
      <c r="AU128" s="268" t="s">
        <v>86</v>
      </c>
      <c r="AV128" s="14" t="s">
        <v>202</v>
      </c>
      <c r="AW128" s="14" t="s">
        <v>38</v>
      </c>
      <c r="AX128" s="14" t="s">
        <v>84</v>
      </c>
      <c r="AY128" s="268" t="s">
        <v>194</v>
      </c>
    </row>
    <row r="129" spans="1:65" s="2" customFormat="1" ht="16.5" customHeight="1">
      <c r="A129" s="40"/>
      <c r="B129" s="41"/>
      <c r="C129" s="272" t="s">
        <v>231</v>
      </c>
      <c r="D129" s="272" t="s">
        <v>347</v>
      </c>
      <c r="E129" s="273" t="s">
        <v>2616</v>
      </c>
      <c r="F129" s="274" t="s">
        <v>2617</v>
      </c>
      <c r="G129" s="275" t="s">
        <v>481</v>
      </c>
      <c r="H129" s="276">
        <v>19.591</v>
      </c>
      <c r="I129" s="277"/>
      <c r="J129" s="278">
        <f>ROUND(I129*H129,2)</f>
        <v>0</v>
      </c>
      <c r="K129" s="274" t="s">
        <v>201</v>
      </c>
      <c r="L129" s="279"/>
      <c r="M129" s="280" t="s">
        <v>21</v>
      </c>
      <c r="N129" s="281" t="s">
        <v>47</v>
      </c>
      <c r="O129" s="86"/>
      <c r="P129" s="238">
        <f>O129*H129</f>
        <v>0</v>
      </c>
      <c r="Q129" s="238">
        <v>0.00182</v>
      </c>
      <c r="R129" s="238">
        <f>Q129*H129</f>
        <v>0.03565562</v>
      </c>
      <c r="S129" s="238">
        <v>0</v>
      </c>
      <c r="T129" s="239">
        <f>S129*H129</f>
        <v>0</v>
      </c>
      <c r="U129" s="40"/>
      <c r="V129" s="40"/>
      <c r="W129" s="40"/>
      <c r="X129" s="40"/>
      <c r="Y129" s="40"/>
      <c r="Z129" s="40"/>
      <c r="AA129" s="40"/>
      <c r="AB129" s="40"/>
      <c r="AC129" s="40"/>
      <c r="AD129" s="40"/>
      <c r="AE129" s="40"/>
      <c r="AR129" s="240" t="s">
        <v>253</v>
      </c>
      <c r="AT129" s="240" t="s">
        <v>347</v>
      </c>
      <c r="AU129" s="240" t="s">
        <v>86</v>
      </c>
      <c r="AY129" s="19" t="s">
        <v>194</v>
      </c>
      <c r="BE129" s="241">
        <f>IF(N129="základní",J129,0)</f>
        <v>0</v>
      </c>
      <c r="BF129" s="241">
        <f>IF(N129="snížená",J129,0)</f>
        <v>0</v>
      </c>
      <c r="BG129" s="241">
        <f>IF(N129="zákl. přenesená",J129,0)</f>
        <v>0</v>
      </c>
      <c r="BH129" s="241">
        <f>IF(N129="sníž. přenesená",J129,0)</f>
        <v>0</v>
      </c>
      <c r="BI129" s="241">
        <f>IF(N129="nulová",J129,0)</f>
        <v>0</v>
      </c>
      <c r="BJ129" s="19" t="s">
        <v>84</v>
      </c>
      <c r="BK129" s="241">
        <f>ROUND(I129*H129,2)</f>
        <v>0</v>
      </c>
      <c r="BL129" s="19" t="s">
        <v>202</v>
      </c>
      <c r="BM129" s="240" t="s">
        <v>2618</v>
      </c>
    </row>
    <row r="130" spans="1:47" s="2" customFormat="1" ht="12">
      <c r="A130" s="40"/>
      <c r="B130" s="41"/>
      <c r="C130" s="42"/>
      <c r="D130" s="242" t="s">
        <v>204</v>
      </c>
      <c r="E130" s="42"/>
      <c r="F130" s="243" t="s">
        <v>2617</v>
      </c>
      <c r="G130" s="42"/>
      <c r="H130" s="42"/>
      <c r="I130" s="149"/>
      <c r="J130" s="42"/>
      <c r="K130" s="42"/>
      <c r="L130" s="46"/>
      <c r="M130" s="244"/>
      <c r="N130" s="245"/>
      <c r="O130" s="86"/>
      <c r="P130" s="86"/>
      <c r="Q130" s="86"/>
      <c r="R130" s="86"/>
      <c r="S130" s="86"/>
      <c r="T130" s="87"/>
      <c r="U130" s="40"/>
      <c r="V130" s="40"/>
      <c r="W130" s="40"/>
      <c r="X130" s="40"/>
      <c r="Y130" s="40"/>
      <c r="Z130" s="40"/>
      <c r="AA130" s="40"/>
      <c r="AB130" s="40"/>
      <c r="AC130" s="40"/>
      <c r="AD130" s="40"/>
      <c r="AE130" s="40"/>
      <c r="AT130" s="19" t="s">
        <v>204</v>
      </c>
      <c r="AU130" s="19" t="s">
        <v>86</v>
      </c>
    </row>
    <row r="131" spans="1:51" s="13" customFormat="1" ht="12">
      <c r="A131" s="13"/>
      <c r="B131" s="247"/>
      <c r="C131" s="248"/>
      <c r="D131" s="242" t="s">
        <v>208</v>
      </c>
      <c r="E131" s="248"/>
      <c r="F131" s="250" t="s">
        <v>2619</v>
      </c>
      <c r="G131" s="248"/>
      <c r="H131" s="251">
        <v>19.591</v>
      </c>
      <c r="I131" s="252"/>
      <c r="J131" s="248"/>
      <c r="K131" s="248"/>
      <c r="L131" s="253"/>
      <c r="M131" s="254"/>
      <c r="N131" s="255"/>
      <c r="O131" s="255"/>
      <c r="P131" s="255"/>
      <c r="Q131" s="255"/>
      <c r="R131" s="255"/>
      <c r="S131" s="255"/>
      <c r="T131" s="256"/>
      <c r="U131" s="13"/>
      <c r="V131" s="13"/>
      <c r="W131" s="13"/>
      <c r="X131" s="13"/>
      <c r="Y131" s="13"/>
      <c r="Z131" s="13"/>
      <c r="AA131" s="13"/>
      <c r="AB131" s="13"/>
      <c r="AC131" s="13"/>
      <c r="AD131" s="13"/>
      <c r="AE131" s="13"/>
      <c r="AT131" s="257" t="s">
        <v>208</v>
      </c>
      <c r="AU131" s="257" t="s">
        <v>86</v>
      </c>
      <c r="AV131" s="13" t="s">
        <v>86</v>
      </c>
      <c r="AW131" s="13" t="s">
        <v>4</v>
      </c>
      <c r="AX131" s="13" t="s">
        <v>84</v>
      </c>
      <c r="AY131" s="257" t="s">
        <v>194</v>
      </c>
    </row>
    <row r="132" spans="1:65" s="2" customFormat="1" ht="16.5" customHeight="1">
      <c r="A132" s="40"/>
      <c r="B132" s="41"/>
      <c r="C132" s="229" t="s">
        <v>241</v>
      </c>
      <c r="D132" s="229" t="s">
        <v>197</v>
      </c>
      <c r="E132" s="230" t="s">
        <v>2620</v>
      </c>
      <c r="F132" s="231" t="s">
        <v>2621</v>
      </c>
      <c r="G132" s="232" t="s">
        <v>268</v>
      </c>
      <c r="H132" s="233">
        <v>20</v>
      </c>
      <c r="I132" s="234"/>
      <c r="J132" s="235">
        <f>ROUND(I132*H132,2)</f>
        <v>0</v>
      </c>
      <c r="K132" s="231" t="s">
        <v>201</v>
      </c>
      <c r="L132" s="46"/>
      <c r="M132" s="236" t="s">
        <v>21</v>
      </c>
      <c r="N132" s="237" t="s">
        <v>47</v>
      </c>
      <c r="O132" s="86"/>
      <c r="P132" s="238">
        <f>O132*H132</f>
        <v>0</v>
      </c>
      <c r="Q132" s="238">
        <v>0</v>
      </c>
      <c r="R132" s="238">
        <f>Q132*H132</f>
        <v>0</v>
      </c>
      <c r="S132" s="238">
        <v>0</v>
      </c>
      <c r="T132" s="239">
        <f>S132*H132</f>
        <v>0</v>
      </c>
      <c r="U132" s="40"/>
      <c r="V132" s="40"/>
      <c r="W132" s="40"/>
      <c r="X132" s="40"/>
      <c r="Y132" s="40"/>
      <c r="Z132" s="40"/>
      <c r="AA132" s="40"/>
      <c r="AB132" s="40"/>
      <c r="AC132" s="40"/>
      <c r="AD132" s="40"/>
      <c r="AE132" s="40"/>
      <c r="AR132" s="240" t="s">
        <v>202</v>
      </c>
      <c r="AT132" s="240" t="s">
        <v>197</v>
      </c>
      <c r="AU132" s="240" t="s">
        <v>86</v>
      </c>
      <c r="AY132" s="19" t="s">
        <v>194</v>
      </c>
      <c r="BE132" s="241">
        <f>IF(N132="základní",J132,0)</f>
        <v>0</v>
      </c>
      <c r="BF132" s="241">
        <f>IF(N132="snížená",J132,0)</f>
        <v>0</v>
      </c>
      <c r="BG132" s="241">
        <f>IF(N132="zákl. přenesená",J132,0)</f>
        <v>0</v>
      </c>
      <c r="BH132" s="241">
        <f>IF(N132="sníž. přenesená",J132,0)</f>
        <v>0</v>
      </c>
      <c r="BI132" s="241">
        <f>IF(N132="nulová",J132,0)</f>
        <v>0</v>
      </c>
      <c r="BJ132" s="19" t="s">
        <v>84</v>
      </c>
      <c r="BK132" s="241">
        <f>ROUND(I132*H132,2)</f>
        <v>0</v>
      </c>
      <c r="BL132" s="19" t="s">
        <v>202</v>
      </c>
      <c r="BM132" s="240" t="s">
        <v>2622</v>
      </c>
    </row>
    <row r="133" spans="1:47" s="2" customFormat="1" ht="12">
      <c r="A133" s="40"/>
      <c r="B133" s="41"/>
      <c r="C133" s="42"/>
      <c r="D133" s="242" t="s">
        <v>204</v>
      </c>
      <c r="E133" s="42"/>
      <c r="F133" s="243" t="s">
        <v>2623</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204</v>
      </c>
      <c r="AU133" s="19" t="s">
        <v>86</v>
      </c>
    </row>
    <row r="134" spans="1:47" s="2" customFormat="1" ht="12">
      <c r="A134" s="40"/>
      <c r="B134" s="41"/>
      <c r="C134" s="42"/>
      <c r="D134" s="242" t="s">
        <v>206</v>
      </c>
      <c r="E134" s="42"/>
      <c r="F134" s="246" t="s">
        <v>2624</v>
      </c>
      <c r="G134" s="42"/>
      <c r="H134" s="42"/>
      <c r="I134" s="149"/>
      <c r="J134" s="42"/>
      <c r="K134" s="42"/>
      <c r="L134" s="46"/>
      <c r="M134" s="244"/>
      <c r="N134" s="245"/>
      <c r="O134" s="86"/>
      <c r="P134" s="86"/>
      <c r="Q134" s="86"/>
      <c r="R134" s="86"/>
      <c r="S134" s="86"/>
      <c r="T134" s="87"/>
      <c r="U134" s="40"/>
      <c r="V134" s="40"/>
      <c r="W134" s="40"/>
      <c r="X134" s="40"/>
      <c r="Y134" s="40"/>
      <c r="Z134" s="40"/>
      <c r="AA134" s="40"/>
      <c r="AB134" s="40"/>
      <c r="AC134" s="40"/>
      <c r="AD134" s="40"/>
      <c r="AE134" s="40"/>
      <c r="AT134" s="19" t="s">
        <v>206</v>
      </c>
      <c r="AU134" s="19" t="s">
        <v>86</v>
      </c>
    </row>
    <row r="135" spans="1:65" s="2" customFormat="1" ht="16.5" customHeight="1">
      <c r="A135" s="40"/>
      <c r="B135" s="41"/>
      <c r="C135" s="272" t="s">
        <v>248</v>
      </c>
      <c r="D135" s="272" t="s">
        <v>347</v>
      </c>
      <c r="E135" s="273" t="s">
        <v>2625</v>
      </c>
      <c r="F135" s="274" t="s">
        <v>2626</v>
      </c>
      <c r="G135" s="275" t="s">
        <v>268</v>
      </c>
      <c r="H135" s="276">
        <v>18</v>
      </c>
      <c r="I135" s="277"/>
      <c r="J135" s="278">
        <f>ROUND(I135*H135,2)</f>
        <v>0</v>
      </c>
      <c r="K135" s="274" t="s">
        <v>201</v>
      </c>
      <c r="L135" s="279"/>
      <c r="M135" s="280" t="s">
        <v>21</v>
      </c>
      <c r="N135" s="281" t="s">
        <v>47</v>
      </c>
      <c r="O135" s="86"/>
      <c r="P135" s="238">
        <f>O135*H135</f>
        <v>0</v>
      </c>
      <c r="Q135" s="238">
        <v>0.00035</v>
      </c>
      <c r="R135" s="238">
        <f>Q135*H135</f>
        <v>0.0063</v>
      </c>
      <c r="S135" s="238">
        <v>0</v>
      </c>
      <c r="T135" s="239">
        <f>S135*H135</f>
        <v>0</v>
      </c>
      <c r="U135" s="40"/>
      <c r="V135" s="40"/>
      <c r="W135" s="40"/>
      <c r="X135" s="40"/>
      <c r="Y135" s="40"/>
      <c r="Z135" s="40"/>
      <c r="AA135" s="40"/>
      <c r="AB135" s="40"/>
      <c r="AC135" s="40"/>
      <c r="AD135" s="40"/>
      <c r="AE135" s="40"/>
      <c r="AR135" s="240" t="s">
        <v>253</v>
      </c>
      <c r="AT135" s="240" t="s">
        <v>347</v>
      </c>
      <c r="AU135" s="240" t="s">
        <v>86</v>
      </c>
      <c r="AY135" s="19" t="s">
        <v>194</v>
      </c>
      <c r="BE135" s="241">
        <f>IF(N135="základní",J135,0)</f>
        <v>0</v>
      </c>
      <c r="BF135" s="241">
        <f>IF(N135="snížená",J135,0)</f>
        <v>0</v>
      </c>
      <c r="BG135" s="241">
        <f>IF(N135="zákl. přenesená",J135,0)</f>
        <v>0</v>
      </c>
      <c r="BH135" s="241">
        <f>IF(N135="sníž. přenesená",J135,0)</f>
        <v>0</v>
      </c>
      <c r="BI135" s="241">
        <f>IF(N135="nulová",J135,0)</f>
        <v>0</v>
      </c>
      <c r="BJ135" s="19" t="s">
        <v>84</v>
      </c>
      <c r="BK135" s="241">
        <f>ROUND(I135*H135,2)</f>
        <v>0</v>
      </c>
      <c r="BL135" s="19" t="s">
        <v>202</v>
      </c>
      <c r="BM135" s="240" t="s">
        <v>2627</v>
      </c>
    </row>
    <row r="136" spans="1:47" s="2" customFormat="1" ht="12">
      <c r="A136" s="40"/>
      <c r="B136" s="41"/>
      <c r="C136" s="42"/>
      <c r="D136" s="242" t="s">
        <v>204</v>
      </c>
      <c r="E136" s="42"/>
      <c r="F136" s="243" t="s">
        <v>2626</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204</v>
      </c>
      <c r="AU136" s="19" t="s">
        <v>86</v>
      </c>
    </row>
    <row r="137" spans="1:51" s="13" customFormat="1" ht="12">
      <c r="A137" s="13"/>
      <c r="B137" s="247"/>
      <c r="C137" s="248"/>
      <c r="D137" s="242" t="s">
        <v>208</v>
      </c>
      <c r="E137" s="249" t="s">
        <v>21</v>
      </c>
      <c r="F137" s="250" t="s">
        <v>2628</v>
      </c>
      <c r="G137" s="248"/>
      <c r="H137" s="251">
        <v>2</v>
      </c>
      <c r="I137" s="252"/>
      <c r="J137" s="248"/>
      <c r="K137" s="248"/>
      <c r="L137" s="253"/>
      <c r="M137" s="254"/>
      <c r="N137" s="255"/>
      <c r="O137" s="255"/>
      <c r="P137" s="255"/>
      <c r="Q137" s="255"/>
      <c r="R137" s="255"/>
      <c r="S137" s="255"/>
      <c r="T137" s="256"/>
      <c r="U137" s="13"/>
      <c r="V137" s="13"/>
      <c r="W137" s="13"/>
      <c r="X137" s="13"/>
      <c r="Y137" s="13"/>
      <c r="Z137" s="13"/>
      <c r="AA137" s="13"/>
      <c r="AB137" s="13"/>
      <c r="AC137" s="13"/>
      <c r="AD137" s="13"/>
      <c r="AE137" s="13"/>
      <c r="AT137" s="257" t="s">
        <v>208</v>
      </c>
      <c r="AU137" s="257" t="s">
        <v>86</v>
      </c>
      <c r="AV137" s="13" t="s">
        <v>86</v>
      </c>
      <c r="AW137" s="13" t="s">
        <v>38</v>
      </c>
      <c r="AX137" s="13" t="s">
        <v>76</v>
      </c>
      <c r="AY137" s="257" t="s">
        <v>194</v>
      </c>
    </row>
    <row r="138" spans="1:51" s="13" customFormat="1" ht="12">
      <c r="A138" s="13"/>
      <c r="B138" s="247"/>
      <c r="C138" s="248"/>
      <c r="D138" s="242" t="s">
        <v>208</v>
      </c>
      <c r="E138" s="249" t="s">
        <v>21</v>
      </c>
      <c r="F138" s="250" t="s">
        <v>2629</v>
      </c>
      <c r="G138" s="248"/>
      <c r="H138" s="251">
        <v>5</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208</v>
      </c>
      <c r="AU138" s="257" t="s">
        <v>86</v>
      </c>
      <c r="AV138" s="13" t="s">
        <v>86</v>
      </c>
      <c r="AW138" s="13" t="s">
        <v>38</v>
      </c>
      <c r="AX138" s="13" t="s">
        <v>76</v>
      </c>
      <c r="AY138" s="257" t="s">
        <v>194</v>
      </c>
    </row>
    <row r="139" spans="1:51" s="13" customFormat="1" ht="12">
      <c r="A139" s="13"/>
      <c r="B139" s="247"/>
      <c r="C139" s="248"/>
      <c r="D139" s="242" t="s">
        <v>208</v>
      </c>
      <c r="E139" s="249" t="s">
        <v>21</v>
      </c>
      <c r="F139" s="250" t="s">
        <v>2630</v>
      </c>
      <c r="G139" s="248"/>
      <c r="H139" s="251">
        <v>5</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208</v>
      </c>
      <c r="AU139" s="257" t="s">
        <v>86</v>
      </c>
      <c r="AV139" s="13" t="s">
        <v>86</v>
      </c>
      <c r="AW139" s="13" t="s">
        <v>38</v>
      </c>
      <c r="AX139" s="13" t="s">
        <v>76</v>
      </c>
      <c r="AY139" s="257" t="s">
        <v>194</v>
      </c>
    </row>
    <row r="140" spans="1:51" s="13" customFormat="1" ht="12">
      <c r="A140" s="13"/>
      <c r="B140" s="247"/>
      <c r="C140" s="248"/>
      <c r="D140" s="242" t="s">
        <v>208</v>
      </c>
      <c r="E140" s="249" t="s">
        <v>21</v>
      </c>
      <c r="F140" s="250" t="s">
        <v>2631</v>
      </c>
      <c r="G140" s="248"/>
      <c r="H140" s="251">
        <v>3</v>
      </c>
      <c r="I140" s="252"/>
      <c r="J140" s="248"/>
      <c r="K140" s="248"/>
      <c r="L140" s="253"/>
      <c r="M140" s="254"/>
      <c r="N140" s="255"/>
      <c r="O140" s="255"/>
      <c r="P140" s="255"/>
      <c r="Q140" s="255"/>
      <c r="R140" s="255"/>
      <c r="S140" s="255"/>
      <c r="T140" s="256"/>
      <c r="U140" s="13"/>
      <c r="V140" s="13"/>
      <c r="W140" s="13"/>
      <c r="X140" s="13"/>
      <c r="Y140" s="13"/>
      <c r="Z140" s="13"/>
      <c r="AA140" s="13"/>
      <c r="AB140" s="13"/>
      <c r="AC140" s="13"/>
      <c r="AD140" s="13"/>
      <c r="AE140" s="13"/>
      <c r="AT140" s="257" t="s">
        <v>208</v>
      </c>
      <c r="AU140" s="257" t="s">
        <v>86</v>
      </c>
      <c r="AV140" s="13" t="s">
        <v>86</v>
      </c>
      <c r="AW140" s="13" t="s">
        <v>38</v>
      </c>
      <c r="AX140" s="13" t="s">
        <v>76</v>
      </c>
      <c r="AY140" s="257" t="s">
        <v>194</v>
      </c>
    </row>
    <row r="141" spans="1:51" s="13" customFormat="1" ht="12">
      <c r="A141" s="13"/>
      <c r="B141" s="247"/>
      <c r="C141" s="248"/>
      <c r="D141" s="242" t="s">
        <v>208</v>
      </c>
      <c r="E141" s="249" t="s">
        <v>21</v>
      </c>
      <c r="F141" s="250" t="s">
        <v>2632</v>
      </c>
      <c r="G141" s="248"/>
      <c r="H141" s="251">
        <v>3</v>
      </c>
      <c r="I141" s="252"/>
      <c r="J141" s="248"/>
      <c r="K141" s="248"/>
      <c r="L141" s="253"/>
      <c r="M141" s="254"/>
      <c r="N141" s="255"/>
      <c r="O141" s="255"/>
      <c r="P141" s="255"/>
      <c r="Q141" s="255"/>
      <c r="R141" s="255"/>
      <c r="S141" s="255"/>
      <c r="T141" s="256"/>
      <c r="U141" s="13"/>
      <c r="V141" s="13"/>
      <c r="W141" s="13"/>
      <c r="X141" s="13"/>
      <c r="Y141" s="13"/>
      <c r="Z141" s="13"/>
      <c r="AA141" s="13"/>
      <c r="AB141" s="13"/>
      <c r="AC141" s="13"/>
      <c r="AD141" s="13"/>
      <c r="AE141" s="13"/>
      <c r="AT141" s="257" t="s">
        <v>208</v>
      </c>
      <c r="AU141" s="257" t="s">
        <v>86</v>
      </c>
      <c r="AV141" s="13" t="s">
        <v>86</v>
      </c>
      <c r="AW141" s="13" t="s">
        <v>38</v>
      </c>
      <c r="AX141" s="13" t="s">
        <v>76</v>
      </c>
      <c r="AY141" s="257" t="s">
        <v>194</v>
      </c>
    </row>
    <row r="142" spans="1:51" s="14" customFormat="1" ht="12">
      <c r="A142" s="14"/>
      <c r="B142" s="258"/>
      <c r="C142" s="259"/>
      <c r="D142" s="242" t="s">
        <v>208</v>
      </c>
      <c r="E142" s="260" t="s">
        <v>21</v>
      </c>
      <c r="F142" s="261" t="s">
        <v>210</v>
      </c>
      <c r="G142" s="259"/>
      <c r="H142" s="262">
        <v>18</v>
      </c>
      <c r="I142" s="263"/>
      <c r="J142" s="259"/>
      <c r="K142" s="259"/>
      <c r="L142" s="264"/>
      <c r="M142" s="265"/>
      <c r="N142" s="266"/>
      <c r="O142" s="266"/>
      <c r="P142" s="266"/>
      <c r="Q142" s="266"/>
      <c r="R142" s="266"/>
      <c r="S142" s="266"/>
      <c r="T142" s="267"/>
      <c r="U142" s="14"/>
      <c r="V142" s="14"/>
      <c r="W142" s="14"/>
      <c r="X142" s="14"/>
      <c r="Y142" s="14"/>
      <c r="Z142" s="14"/>
      <c r="AA142" s="14"/>
      <c r="AB142" s="14"/>
      <c r="AC142" s="14"/>
      <c r="AD142" s="14"/>
      <c r="AE142" s="14"/>
      <c r="AT142" s="268" t="s">
        <v>208</v>
      </c>
      <c r="AU142" s="268" t="s">
        <v>86</v>
      </c>
      <c r="AV142" s="14" t="s">
        <v>202</v>
      </c>
      <c r="AW142" s="14" t="s">
        <v>38</v>
      </c>
      <c r="AX142" s="14" t="s">
        <v>84</v>
      </c>
      <c r="AY142" s="268" t="s">
        <v>194</v>
      </c>
    </row>
    <row r="143" spans="1:65" s="2" customFormat="1" ht="16.5" customHeight="1">
      <c r="A143" s="40"/>
      <c r="B143" s="41"/>
      <c r="C143" s="272" t="s">
        <v>253</v>
      </c>
      <c r="D143" s="272" t="s">
        <v>347</v>
      </c>
      <c r="E143" s="273" t="s">
        <v>2633</v>
      </c>
      <c r="F143" s="274" t="s">
        <v>2634</v>
      </c>
      <c r="G143" s="275" t="s">
        <v>268</v>
      </c>
      <c r="H143" s="276">
        <v>2</v>
      </c>
      <c r="I143" s="277"/>
      <c r="J143" s="278">
        <f>ROUND(I143*H143,2)</f>
        <v>0</v>
      </c>
      <c r="K143" s="274" t="s">
        <v>201</v>
      </c>
      <c r="L143" s="279"/>
      <c r="M143" s="280" t="s">
        <v>21</v>
      </c>
      <c r="N143" s="281" t="s">
        <v>47</v>
      </c>
      <c r="O143" s="86"/>
      <c r="P143" s="238">
        <f>O143*H143</f>
        <v>0</v>
      </c>
      <c r="Q143" s="238">
        <v>0.00026</v>
      </c>
      <c r="R143" s="238">
        <f>Q143*H143</f>
        <v>0.00052</v>
      </c>
      <c r="S143" s="238">
        <v>0</v>
      </c>
      <c r="T143" s="239">
        <f>S143*H143</f>
        <v>0</v>
      </c>
      <c r="U143" s="40"/>
      <c r="V143" s="40"/>
      <c r="W143" s="40"/>
      <c r="X143" s="40"/>
      <c r="Y143" s="40"/>
      <c r="Z143" s="40"/>
      <c r="AA143" s="40"/>
      <c r="AB143" s="40"/>
      <c r="AC143" s="40"/>
      <c r="AD143" s="40"/>
      <c r="AE143" s="40"/>
      <c r="AR143" s="240" t="s">
        <v>253</v>
      </c>
      <c r="AT143" s="240" t="s">
        <v>347</v>
      </c>
      <c r="AU143" s="240" t="s">
        <v>86</v>
      </c>
      <c r="AY143" s="19" t="s">
        <v>194</v>
      </c>
      <c r="BE143" s="241">
        <f>IF(N143="základní",J143,0)</f>
        <v>0</v>
      </c>
      <c r="BF143" s="241">
        <f>IF(N143="snížená",J143,0)</f>
        <v>0</v>
      </c>
      <c r="BG143" s="241">
        <f>IF(N143="zákl. přenesená",J143,0)</f>
        <v>0</v>
      </c>
      <c r="BH143" s="241">
        <f>IF(N143="sníž. přenesená",J143,0)</f>
        <v>0</v>
      </c>
      <c r="BI143" s="241">
        <f>IF(N143="nulová",J143,0)</f>
        <v>0</v>
      </c>
      <c r="BJ143" s="19" t="s">
        <v>84</v>
      </c>
      <c r="BK143" s="241">
        <f>ROUND(I143*H143,2)</f>
        <v>0</v>
      </c>
      <c r="BL143" s="19" t="s">
        <v>202</v>
      </c>
      <c r="BM143" s="240" t="s">
        <v>2635</v>
      </c>
    </row>
    <row r="144" spans="1:47" s="2" customFormat="1" ht="12">
      <c r="A144" s="40"/>
      <c r="B144" s="41"/>
      <c r="C144" s="42"/>
      <c r="D144" s="242" t="s">
        <v>204</v>
      </c>
      <c r="E144" s="42"/>
      <c r="F144" s="243" t="s">
        <v>2634</v>
      </c>
      <c r="G144" s="42"/>
      <c r="H144" s="42"/>
      <c r="I144" s="149"/>
      <c r="J144" s="42"/>
      <c r="K144" s="42"/>
      <c r="L144" s="46"/>
      <c r="M144" s="244"/>
      <c r="N144" s="245"/>
      <c r="O144" s="86"/>
      <c r="P144" s="86"/>
      <c r="Q144" s="86"/>
      <c r="R144" s="86"/>
      <c r="S144" s="86"/>
      <c r="T144" s="87"/>
      <c r="U144" s="40"/>
      <c r="V144" s="40"/>
      <c r="W144" s="40"/>
      <c r="X144" s="40"/>
      <c r="Y144" s="40"/>
      <c r="Z144" s="40"/>
      <c r="AA144" s="40"/>
      <c r="AB144" s="40"/>
      <c r="AC144" s="40"/>
      <c r="AD144" s="40"/>
      <c r="AE144" s="40"/>
      <c r="AT144" s="19" t="s">
        <v>204</v>
      </c>
      <c r="AU144" s="19" t="s">
        <v>86</v>
      </c>
    </row>
    <row r="145" spans="1:51" s="13" customFormat="1" ht="12">
      <c r="A145" s="13"/>
      <c r="B145" s="247"/>
      <c r="C145" s="248"/>
      <c r="D145" s="242" t="s">
        <v>208</v>
      </c>
      <c r="E145" s="249" t="s">
        <v>21</v>
      </c>
      <c r="F145" s="250" t="s">
        <v>2636</v>
      </c>
      <c r="G145" s="248"/>
      <c r="H145" s="251">
        <v>1</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208</v>
      </c>
      <c r="AU145" s="257" t="s">
        <v>86</v>
      </c>
      <c r="AV145" s="13" t="s">
        <v>86</v>
      </c>
      <c r="AW145" s="13" t="s">
        <v>38</v>
      </c>
      <c r="AX145" s="13" t="s">
        <v>76</v>
      </c>
      <c r="AY145" s="257" t="s">
        <v>194</v>
      </c>
    </row>
    <row r="146" spans="1:51" s="13" customFormat="1" ht="12">
      <c r="A146" s="13"/>
      <c r="B146" s="247"/>
      <c r="C146" s="248"/>
      <c r="D146" s="242" t="s">
        <v>208</v>
      </c>
      <c r="E146" s="249" t="s">
        <v>21</v>
      </c>
      <c r="F146" s="250" t="s">
        <v>2637</v>
      </c>
      <c r="G146" s="248"/>
      <c r="H146" s="251">
        <v>1</v>
      </c>
      <c r="I146" s="252"/>
      <c r="J146" s="248"/>
      <c r="K146" s="248"/>
      <c r="L146" s="253"/>
      <c r="M146" s="254"/>
      <c r="N146" s="255"/>
      <c r="O146" s="255"/>
      <c r="P146" s="255"/>
      <c r="Q146" s="255"/>
      <c r="R146" s="255"/>
      <c r="S146" s="255"/>
      <c r="T146" s="256"/>
      <c r="U146" s="13"/>
      <c r="V146" s="13"/>
      <c r="W146" s="13"/>
      <c r="X146" s="13"/>
      <c r="Y146" s="13"/>
      <c r="Z146" s="13"/>
      <c r="AA146" s="13"/>
      <c r="AB146" s="13"/>
      <c r="AC146" s="13"/>
      <c r="AD146" s="13"/>
      <c r="AE146" s="13"/>
      <c r="AT146" s="257" t="s">
        <v>208</v>
      </c>
      <c r="AU146" s="257" t="s">
        <v>86</v>
      </c>
      <c r="AV146" s="13" t="s">
        <v>86</v>
      </c>
      <c r="AW146" s="13" t="s">
        <v>38</v>
      </c>
      <c r="AX146" s="13" t="s">
        <v>76</v>
      </c>
      <c r="AY146" s="257" t="s">
        <v>194</v>
      </c>
    </row>
    <row r="147" spans="1:51" s="14" customFormat="1" ht="12">
      <c r="A147" s="14"/>
      <c r="B147" s="258"/>
      <c r="C147" s="259"/>
      <c r="D147" s="242" t="s">
        <v>208</v>
      </c>
      <c r="E147" s="260" t="s">
        <v>21</v>
      </c>
      <c r="F147" s="261" t="s">
        <v>210</v>
      </c>
      <c r="G147" s="259"/>
      <c r="H147" s="262">
        <v>2</v>
      </c>
      <c r="I147" s="263"/>
      <c r="J147" s="259"/>
      <c r="K147" s="259"/>
      <c r="L147" s="264"/>
      <c r="M147" s="265"/>
      <c r="N147" s="266"/>
      <c r="O147" s="266"/>
      <c r="P147" s="266"/>
      <c r="Q147" s="266"/>
      <c r="R147" s="266"/>
      <c r="S147" s="266"/>
      <c r="T147" s="267"/>
      <c r="U147" s="14"/>
      <c r="V147" s="14"/>
      <c r="W147" s="14"/>
      <c r="X147" s="14"/>
      <c r="Y147" s="14"/>
      <c r="Z147" s="14"/>
      <c r="AA147" s="14"/>
      <c r="AB147" s="14"/>
      <c r="AC147" s="14"/>
      <c r="AD147" s="14"/>
      <c r="AE147" s="14"/>
      <c r="AT147" s="268" t="s">
        <v>208</v>
      </c>
      <c r="AU147" s="268" t="s">
        <v>86</v>
      </c>
      <c r="AV147" s="14" t="s">
        <v>202</v>
      </c>
      <c r="AW147" s="14" t="s">
        <v>38</v>
      </c>
      <c r="AX147" s="14" t="s">
        <v>84</v>
      </c>
      <c r="AY147" s="268" t="s">
        <v>194</v>
      </c>
    </row>
    <row r="148" spans="1:65" s="2" customFormat="1" ht="16.5" customHeight="1">
      <c r="A148" s="40"/>
      <c r="B148" s="41"/>
      <c r="C148" s="229" t="s">
        <v>195</v>
      </c>
      <c r="D148" s="229" t="s">
        <v>197</v>
      </c>
      <c r="E148" s="230" t="s">
        <v>2638</v>
      </c>
      <c r="F148" s="231" t="s">
        <v>2639</v>
      </c>
      <c r="G148" s="232" t="s">
        <v>268</v>
      </c>
      <c r="H148" s="233">
        <v>4</v>
      </c>
      <c r="I148" s="234"/>
      <c r="J148" s="235">
        <f>ROUND(I148*H148,2)</f>
        <v>0</v>
      </c>
      <c r="K148" s="231" t="s">
        <v>201</v>
      </c>
      <c r="L148" s="46"/>
      <c r="M148" s="236" t="s">
        <v>21</v>
      </c>
      <c r="N148" s="237" t="s">
        <v>47</v>
      </c>
      <c r="O148" s="86"/>
      <c r="P148" s="238">
        <f>O148*H148</f>
        <v>0</v>
      </c>
      <c r="Q148" s="238">
        <v>1E-05</v>
      </c>
      <c r="R148" s="238">
        <f>Q148*H148</f>
        <v>4E-05</v>
      </c>
      <c r="S148" s="238">
        <v>0</v>
      </c>
      <c r="T148" s="239">
        <f>S148*H148</f>
        <v>0</v>
      </c>
      <c r="U148" s="40"/>
      <c r="V148" s="40"/>
      <c r="W148" s="40"/>
      <c r="X148" s="40"/>
      <c r="Y148" s="40"/>
      <c r="Z148" s="40"/>
      <c r="AA148" s="40"/>
      <c r="AB148" s="40"/>
      <c r="AC148" s="40"/>
      <c r="AD148" s="40"/>
      <c r="AE148" s="40"/>
      <c r="AR148" s="240" t="s">
        <v>202</v>
      </c>
      <c r="AT148" s="240" t="s">
        <v>197</v>
      </c>
      <c r="AU148" s="240" t="s">
        <v>86</v>
      </c>
      <c r="AY148" s="19" t="s">
        <v>194</v>
      </c>
      <c r="BE148" s="241">
        <f>IF(N148="základní",J148,0)</f>
        <v>0</v>
      </c>
      <c r="BF148" s="241">
        <f>IF(N148="snížená",J148,0)</f>
        <v>0</v>
      </c>
      <c r="BG148" s="241">
        <f>IF(N148="zákl. přenesená",J148,0)</f>
        <v>0</v>
      </c>
      <c r="BH148" s="241">
        <f>IF(N148="sníž. přenesená",J148,0)</f>
        <v>0</v>
      </c>
      <c r="BI148" s="241">
        <f>IF(N148="nulová",J148,0)</f>
        <v>0</v>
      </c>
      <c r="BJ148" s="19" t="s">
        <v>84</v>
      </c>
      <c r="BK148" s="241">
        <f>ROUND(I148*H148,2)</f>
        <v>0</v>
      </c>
      <c r="BL148" s="19" t="s">
        <v>202</v>
      </c>
      <c r="BM148" s="240" t="s">
        <v>2640</v>
      </c>
    </row>
    <row r="149" spans="1:47" s="2" customFormat="1" ht="12">
      <c r="A149" s="40"/>
      <c r="B149" s="41"/>
      <c r="C149" s="42"/>
      <c r="D149" s="242" t="s">
        <v>204</v>
      </c>
      <c r="E149" s="42"/>
      <c r="F149" s="243" t="s">
        <v>2641</v>
      </c>
      <c r="G149" s="42"/>
      <c r="H149" s="42"/>
      <c r="I149" s="149"/>
      <c r="J149" s="42"/>
      <c r="K149" s="42"/>
      <c r="L149" s="46"/>
      <c r="M149" s="244"/>
      <c r="N149" s="245"/>
      <c r="O149" s="86"/>
      <c r="P149" s="86"/>
      <c r="Q149" s="86"/>
      <c r="R149" s="86"/>
      <c r="S149" s="86"/>
      <c r="T149" s="87"/>
      <c r="U149" s="40"/>
      <c r="V149" s="40"/>
      <c r="W149" s="40"/>
      <c r="X149" s="40"/>
      <c r="Y149" s="40"/>
      <c r="Z149" s="40"/>
      <c r="AA149" s="40"/>
      <c r="AB149" s="40"/>
      <c r="AC149" s="40"/>
      <c r="AD149" s="40"/>
      <c r="AE149" s="40"/>
      <c r="AT149" s="19" t="s">
        <v>204</v>
      </c>
      <c r="AU149" s="19" t="s">
        <v>86</v>
      </c>
    </row>
    <row r="150" spans="1:47" s="2" customFormat="1" ht="12">
      <c r="A150" s="40"/>
      <c r="B150" s="41"/>
      <c r="C150" s="42"/>
      <c r="D150" s="242" t="s">
        <v>206</v>
      </c>
      <c r="E150" s="42"/>
      <c r="F150" s="246" t="s">
        <v>2624</v>
      </c>
      <c r="G150" s="42"/>
      <c r="H150" s="42"/>
      <c r="I150" s="149"/>
      <c r="J150" s="42"/>
      <c r="K150" s="42"/>
      <c r="L150" s="46"/>
      <c r="M150" s="244"/>
      <c r="N150" s="245"/>
      <c r="O150" s="86"/>
      <c r="P150" s="86"/>
      <c r="Q150" s="86"/>
      <c r="R150" s="86"/>
      <c r="S150" s="86"/>
      <c r="T150" s="87"/>
      <c r="U150" s="40"/>
      <c r="V150" s="40"/>
      <c r="W150" s="40"/>
      <c r="X150" s="40"/>
      <c r="Y150" s="40"/>
      <c r="Z150" s="40"/>
      <c r="AA150" s="40"/>
      <c r="AB150" s="40"/>
      <c r="AC150" s="40"/>
      <c r="AD150" s="40"/>
      <c r="AE150" s="40"/>
      <c r="AT150" s="19" t="s">
        <v>206</v>
      </c>
      <c r="AU150" s="19" t="s">
        <v>86</v>
      </c>
    </row>
    <row r="151" spans="1:65" s="2" customFormat="1" ht="16.5" customHeight="1">
      <c r="A151" s="40"/>
      <c r="B151" s="41"/>
      <c r="C151" s="272" t="s">
        <v>265</v>
      </c>
      <c r="D151" s="272" t="s">
        <v>347</v>
      </c>
      <c r="E151" s="273" t="s">
        <v>2642</v>
      </c>
      <c r="F151" s="274" t="s">
        <v>2643</v>
      </c>
      <c r="G151" s="275" t="s">
        <v>268</v>
      </c>
      <c r="H151" s="276">
        <v>4</v>
      </c>
      <c r="I151" s="277"/>
      <c r="J151" s="278">
        <f>ROUND(I151*H151,2)</f>
        <v>0</v>
      </c>
      <c r="K151" s="274" t="s">
        <v>201</v>
      </c>
      <c r="L151" s="279"/>
      <c r="M151" s="280" t="s">
        <v>21</v>
      </c>
      <c r="N151" s="281" t="s">
        <v>47</v>
      </c>
      <c r="O151" s="86"/>
      <c r="P151" s="238">
        <f>O151*H151</f>
        <v>0</v>
      </c>
      <c r="Q151" s="238">
        <v>0.00088</v>
      </c>
      <c r="R151" s="238">
        <f>Q151*H151</f>
        <v>0.00352</v>
      </c>
      <c r="S151" s="238">
        <v>0</v>
      </c>
      <c r="T151" s="239">
        <f>S151*H151</f>
        <v>0</v>
      </c>
      <c r="U151" s="40"/>
      <c r="V151" s="40"/>
      <c r="W151" s="40"/>
      <c r="X151" s="40"/>
      <c r="Y151" s="40"/>
      <c r="Z151" s="40"/>
      <c r="AA151" s="40"/>
      <c r="AB151" s="40"/>
      <c r="AC151" s="40"/>
      <c r="AD151" s="40"/>
      <c r="AE151" s="40"/>
      <c r="AR151" s="240" t="s">
        <v>253</v>
      </c>
      <c r="AT151" s="240" t="s">
        <v>347</v>
      </c>
      <c r="AU151" s="240" t="s">
        <v>86</v>
      </c>
      <c r="AY151" s="19" t="s">
        <v>194</v>
      </c>
      <c r="BE151" s="241">
        <f>IF(N151="základní",J151,0)</f>
        <v>0</v>
      </c>
      <c r="BF151" s="241">
        <f>IF(N151="snížená",J151,0)</f>
        <v>0</v>
      </c>
      <c r="BG151" s="241">
        <f>IF(N151="zákl. přenesená",J151,0)</f>
        <v>0</v>
      </c>
      <c r="BH151" s="241">
        <f>IF(N151="sníž. přenesená",J151,0)</f>
        <v>0</v>
      </c>
      <c r="BI151" s="241">
        <f>IF(N151="nulová",J151,0)</f>
        <v>0</v>
      </c>
      <c r="BJ151" s="19" t="s">
        <v>84</v>
      </c>
      <c r="BK151" s="241">
        <f>ROUND(I151*H151,2)</f>
        <v>0</v>
      </c>
      <c r="BL151" s="19" t="s">
        <v>202</v>
      </c>
      <c r="BM151" s="240" t="s">
        <v>2644</v>
      </c>
    </row>
    <row r="152" spans="1:47" s="2" customFormat="1" ht="12">
      <c r="A152" s="40"/>
      <c r="B152" s="41"/>
      <c r="C152" s="42"/>
      <c r="D152" s="242" t="s">
        <v>204</v>
      </c>
      <c r="E152" s="42"/>
      <c r="F152" s="243" t="s">
        <v>2643</v>
      </c>
      <c r="G152" s="42"/>
      <c r="H152" s="42"/>
      <c r="I152" s="149"/>
      <c r="J152" s="42"/>
      <c r="K152" s="42"/>
      <c r="L152" s="46"/>
      <c r="M152" s="244"/>
      <c r="N152" s="245"/>
      <c r="O152" s="86"/>
      <c r="P152" s="86"/>
      <c r="Q152" s="86"/>
      <c r="R152" s="86"/>
      <c r="S152" s="86"/>
      <c r="T152" s="87"/>
      <c r="U152" s="40"/>
      <c r="V152" s="40"/>
      <c r="W152" s="40"/>
      <c r="X152" s="40"/>
      <c r="Y152" s="40"/>
      <c r="Z152" s="40"/>
      <c r="AA152" s="40"/>
      <c r="AB152" s="40"/>
      <c r="AC152" s="40"/>
      <c r="AD152" s="40"/>
      <c r="AE152" s="40"/>
      <c r="AT152" s="19" t="s">
        <v>204</v>
      </c>
      <c r="AU152" s="19" t="s">
        <v>86</v>
      </c>
    </row>
    <row r="153" spans="1:51" s="13" customFormat="1" ht="12">
      <c r="A153" s="13"/>
      <c r="B153" s="247"/>
      <c r="C153" s="248"/>
      <c r="D153" s="242" t="s">
        <v>208</v>
      </c>
      <c r="E153" s="249" t="s">
        <v>21</v>
      </c>
      <c r="F153" s="250" t="s">
        <v>2645</v>
      </c>
      <c r="G153" s="248"/>
      <c r="H153" s="251">
        <v>1</v>
      </c>
      <c r="I153" s="252"/>
      <c r="J153" s="248"/>
      <c r="K153" s="248"/>
      <c r="L153" s="253"/>
      <c r="M153" s="254"/>
      <c r="N153" s="255"/>
      <c r="O153" s="255"/>
      <c r="P153" s="255"/>
      <c r="Q153" s="255"/>
      <c r="R153" s="255"/>
      <c r="S153" s="255"/>
      <c r="T153" s="256"/>
      <c r="U153" s="13"/>
      <c r="V153" s="13"/>
      <c r="W153" s="13"/>
      <c r="X153" s="13"/>
      <c r="Y153" s="13"/>
      <c r="Z153" s="13"/>
      <c r="AA153" s="13"/>
      <c r="AB153" s="13"/>
      <c r="AC153" s="13"/>
      <c r="AD153" s="13"/>
      <c r="AE153" s="13"/>
      <c r="AT153" s="257" t="s">
        <v>208</v>
      </c>
      <c r="AU153" s="257" t="s">
        <v>86</v>
      </c>
      <c r="AV153" s="13" t="s">
        <v>86</v>
      </c>
      <c r="AW153" s="13" t="s">
        <v>38</v>
      </c>
      <c r="AX153" s="13" t="s">
        <v>76</v>
      </c>
      <c r="AY153" s="257" t="s">
        <v>194</v>
      </c>
    </row>
    <row r="154" spans="1:51" s="13" customFormat="1" ht="12">
      <c r="A154" s="13"/>
      <c r="B154" s="247"/>
      <c r="C154" s="248"/>
      <c r="D154" s="242" t="s">
        <v>208</v>
      </c>
      <c r="E154" s="249" t="s">
        <v>21</v>
      </c>
      <c r="F154" s="250" t="s">
        <v>2636</v>
      </c>
      <c r="G154" s="248"/>
      <c r="H154" s="251">
        <v>1</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208</v>
      </c>
      <c r="AU154" s="257" t="s">
        <v>86</v>
      </c>
      <c r="AV154" s="13" t="s">
        <v>86</v>
      </c>
      <c r="AW154" s="13" t="s">
        <v>38</v>
      </c>
      <c r="AX154" s="13" t="s">
        <v>76</v>
      </c>
      <c r="AY154" s="257" t="s">
        <v>194</v>
      </c>
    </row>
    <row r="155" spans="1:51" s="13" customFormat="1" ht="12">
      <c r="A155" s="13"/>
      <c r="B155" s="247"/>
      <c r="C155" s="248"/>
      <c r="D155" s="242" t="s">
        <v>208</v>
      </c>
      <c r="E155" s="249" t="s">
        <v>21</v>
      </c>
      <c r="F155" s="250" t="s">
        <v>2637</v>
      </c>
      <c r="G155" s="248"/>
      <c r="H155" s="251">
        <v>1</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208</v>
      </c>
      <c r="AU155" s="257" t="s">
        <v>86</v>
      </c>
      <c r="AV155" s="13" t="s">
        <v>86</v>
      </c>
      <c r="AW155" s="13" t="s">
        <v>38</v>
      </c>
      <c r="AX155" s="13" t="s">
        <v>76</v>
      </c>
      <c r="AY155" s="257" t="s">
        <v>194</v>
      </c>
    </row>
    <row r="156" spans="1:51" s="13" customFormat="1" ht="12">
      <c r="A156" s="13"/>
      <c r="B156" s="247"/>
      <c r="C156" s="248"/>
      <c r="D156" s="242" t="s">
        <v>208</v>
      </c>
      <c r="E156" s="249" t="s">
        <v>21</v>
      </c>
      <c r="F156" s="250" t="s">
        <v>2646</v>
      </c>
      <c r="G156" s="248"/>
      <c r="H156" s="251">
        <v>1</v>
      </c>
      <c r="I156" s="252"/>
      <c r="J156" s="248"/>
      <c r="K156" s="248"/>
      <c r="L156" s="253"/>
      <c r="M156" s="254"/>
      <c r="N156" s="255"/>
      <c r="O156" s="255"/>
      <c r="P156" s="255"/>
      <c r="Q156" s="255"/>
      <c r="R156" s="255"/>
      <c r="S156" s="255"/>
      <c r="T156" s="256"/>
      <c r="U156" s="13"/>
      <c r="V156" s="13"/>
      <c r="W156" s="13"/>
      <c r="X156" s="13"/>
      <c r="Y156" s="13"/>
      <c r="Z156" s="13"/>
      <c r="AA156" s="13"/>
      <c r="AB156" s="13"/>
      <c r="AC156" s="13"/>
      <c r="AD156" s="13"/>
      <c r="AE156" s="13"/>
      <c r="AT156" s="257" t="s">
        <v>208</v>
      </c>
      <c r="AU156" s="257" t="s">
        <v>86</v>
      </c>
      <c r="AV156" s="13" t="s">
        <v>86</v>
      </c>
      <c r="AW156" s="13" t="s">
        <v>38</v>
      </c>
      <c r="AX156" s="13" t="s">
        <v>76</v>
      </c>
      <c r="AY156" s="257" t="s">
        <v>194</v>
      </c>
    </row>
    <row r="157" spans="1:51" s="14" customFormat="1" ht="12">
      <c r="A157" s="14"/>
      <c r="B157" s="258"/>
      <c r="C157" s="259"/>
      <c r="D157" s="242" t="s">
        <v>208</v>
      </c>
      <c r="E157" s="260" t="s">
        <v>21</v>
      </c>
      <c r="F157" s="261" t="s">
        <v>210</v>
      </c>
      <c r="G157" s="259"/>
      <c r="H157" s="262">
        <v>4</v>
      </c>
      <c r="I157" s="263"/>
      <c r="J157" s="259"/>
      <c r="K157" s="259"/>
      <c r="L157" s="264"/>
      <c r="M157" s="265"/>
      <c r="N157" s="266"/>
      <c r="O157" s="266"/>
      <c r="P157" s="266"/>
      <c r="Q157" s="266"/>
      <c r="R157" s="266"/>
      <c r="S157" s="266"/>
      <c r="T157" s="267"/>
      <c r="U157" s="14"/>
      <c r="V157" s="14"/>
      <c r="W157" s="14"/>
      <c r="X157" s="14"/>
      <c r="Y157" s="14"/>
      <c r="Z157" s="14"/>
      <c r="AA157" s="14"/>
      <c r="AB157" s="14"/>
      <c r="AC157" s="14"/>
      <c r="AD157" s="14"/>
      <c r="AE157" s="14"/>
      <c r="AT157" s="268" t="s">
        <v>208</v>
      </c>
      <c r="AU157" s="268" t="s">
        <v>86</v>
      </c>
      <c r="AV157" s="14" t="s">
        <v>202</v>
      </c>
      <c r="AW157" s="14" t="s">
        <v>38</v>
      </c>
      <c r="AX157" s="14" t="s">
        <v>84</v>
      </c>
      <c r="AY157" s="268" t="s">
        <v>194</v>
      </c>
    </row>
    <row r="158" spans="1:63" s="12" customFormat="1" ht="22.8" customHeight="1">
      <c r="A158" s="12"/>
      <c r="B158" s="213"/>
      <c r="C158" s="214"/>
      <c r="D158" s="215" t="s">
        <v>75</v>
      </c>
      <c r="E158" s="227" t="s">
        <v>211</v>
      </c>
      <c r="F158" s="227" t="s">
        <v>212</v>
      </c>
      <c r="G158" s="214"/>
      <c r="H158" s="214"/>
      <c r="I158" s="217"/>
      <c r="J158" s="228">
        <f>BK158</f>
        <v>0</v>
      </c>
      <c r="K158" s="214"/>
      <c r="L158" s="219"/>
      <c r="M158" s="220"/>
      <c r="N158" s="221"/>
      <c r="O158" s="221"/>
      <c r="P158" s="222">
        <f>SUM(P159:P171)</f>
        <v>0</v>
      </c>
      <c r="Q158" s="221"/>
      <c r="R158" s="222">
        <f>SUM(R159:R171)</f>
        <v>0</v>
      </c>
      <c r="S158" s="221"/>
      <c r="T158" s="223">
        <f>SUM(T159:T171)</f>
        <v>0</v>
      </c>
      <c r="U158" s="12"/>
      <c r="V158" s="12"/>
      <c r="W158" s="12"/>
      <c r="X158" s="12"/>
      <c r="Y158" s="12"/>
      <c r="Z158" s="12"/>
      <c r="AA158" s="12"/>
      <c r="AB158" s="12"/>
      <c r="AC158" s="12"/>
      <c r="AD158" s="12"/>
      <c r="AE158" s="12"/>
      <c r="AR158" s="224" t="s">
        <v>84</v>
      </c>
      <c r="AT158" s="225" t="s">
        <v>75</v>
      </c>
      <c r="AU158" s="225" t="s">
        <v>84</v>
      </c>
      <c r="AY158" s="224" t="s">
        <v>194</v>
      </c>
      <c r="BK158" s="226">
        <f>SUM(BK159:BK171)</f>
        <v>0</v>
      </c>
    </row>
    <row r="159" spans="1:65" s="2" customFormat="1" ht="16.5" customHeight="1">
      <c r="A159" s="40"/>
      <c r="B159" s="41"/>
      <c r="C159" s="229" t="s">
        <v>274</v>
      </c>
      <c r="D159" s="229" t="s">
        <v>197</v>
      </c>
      <c r="E159" s="230" t="s">
        <v>1954</v>
      </c>
      <c r="F159" s="231" t="s">
        <v>1955</v>
      </c>
      <c r="G159" s="232" t="s">
        <v>215</v>
      </c>
      <c r="H159" s="233">
        <v>12.145</v>
      </c>
      <c r="I159" s="234"/>
      <c r="J159" s="235">
        <f>ROUND(I159*H159,2)</f>
        <v>0</v>
      </c>
      <c r="K159" s="231" t="s">
        <v>201</v>
      </c>
      <c r="L159" s="46"/>
      <c r="M159" s="236" t="s">
        <v>21</v>
      </c>
      <c r="N159" s="237" t="s">
        <v>47</v>
      </c>
      <c r="O159" s="86"/>
      <c r="P159" s="238">
        <f>O159*H159</f>
        <v>0</v>
      </c>
      <c r="Q159" s="238">
        <v>0</v>
      </c>
      <c r="R159" s="238">
        <f>Q159*H159</f>
        <v>0</v>
      </c>
      <c r="S159" s="238">
        <v>0</v>
      </c>
      <c r="T159" s="239">
        <f>S159*H159</f>
        <v>0</v>
      </c>
      <c r="U159" s="40"/>
      <c r="V159" s="40"/>
      <c r="W159" s="40"/>
      <c r="X159" s="40"/>
      <c r="Y159" s="40"/>
      <c r="Z159" s="40"/>
      <c r="AA159" s="40"/>
      <c r="AB159" s="40"/>
      <c r="AC159" s="40"/>
      <c r="AD159" s="40"/>
      <c r="AE159" s="40"/>
      <c r="AR159" s="240" t="s">
        <v>202</v>
      </c>
      <c r="AT159" s="240" t="s">
        <v>197</v>
      </c>
      <c r="AU159" s="240" t="s">
        <v>86</v>
      </c>
      <c r="AY159" s="19" t="s">
        <v>194</v>
      </c>
      <c r="BE159" s="241">
        <f>IF(N159="základní",J159,0)</f>
        <v>0</v>
      </c>
      <c r="BF159" s="241">
        <f>IF(N159="snížená",J159,0)</f>
        <v>0</v>
      </c>
      <c r="BG159" s="241">
        <f>IF(N159="zákl. přenesená",J159,0)</f>
        <v>0</v>
      </c>
      <c r="BH159" s="241">
        <f>IF(N159="sníž. přenesená",J159,0)</f>
        <v>0</v>
      </c>
      <c r="BI159" s="241">
        <f>IF(N159="nulová",J159,0)</f>
        <v>0</v>
      </c>
      <c r="BJ159" s="19" t="s">
        <v>84</v>
      </c>
      <c r="BK159" s="241">
        <f>ROUND(I159*H159,2)</f>
        <v>0</v>
      </c>
      <c r="BL159" s="19" t="s">
        <v>202</v>
      </c>
      <c r="BM159" s="240" t="s">
        <v>2647</v>
      </c>
    </row>
    <row r="160" spans="1:47" s="2" customFormat="1" ht="12">
      <c r="A160" s="40"/>
      <c r="B160" s="41"/>
      <c r="C160" s="42"/>
      <c r="D160" s="242" t="s">
        <v>204</v>
      </c>
      <c r="E160" s="42"/>
      <c r="F160" s="243" t="s">
        <v>1957</v>
      </c>
      <c r="G160" s="42"/>
      <c r="H160" s="42"/>
      <c r="I160" s="149"/>
      <c r="J160" s="42"/>
      <c r="K160" s="42"/>
      <c r="L160" s="46"/>
      <c r="M160" s="244"/>
      <c r="N160" s="245"/>
      <c r="O160" s="86"/>
      <c r="P160" s="86"/>
      <c r="Q160" s="86"/>
      <c r="R160" s="86"/>
      <c r="S160" s="86"/>
      <c r="T160" s="87"/>
      <c r="U160" s="40"/>
      <c r="V160" s="40"/>
      <c r="W160" s="40"/>
      <c r="X160" s="40"/>
      <c r="Y160" s="40"/>
      <c r="Z160" s="40"/>
      <c r="AA160" s="40"/>
      <c r="AB160" s="40"/>
      <c r="AC160" s="40"/>
      <c r="AD160" s="40"/>
      <c r="AE160" s="40"/>
      <c r="AT160" s="19" t="s">
        <v>204</v>
      </c>
      <c r="AU160" s="19" t="s">
        <v>86</v>
      </c>
    </row>
    <row r="161" spans="1:47" s="2" customFormat="1" ht="12">
      <c r="A161" s="40"/>
      <c r="B161" s="41"/>
      <c r="C161" s="42"/>
      <c r="D161" s="242" t="s">
        <v>206</v>
      </c>
      <c r="E161" s="42"/>
      <c r="F161" s="246" t="s">
        <v>1958</v>
      </c>
      <c r="G161" s="42"/>
      <c r="H161" s="42"/>
      <c r="I161" s="149"/>
      <c r="J161" s="42"/>
      <c r="K161" s="42"/>
      <c r="L161" s="46"/>
      <c r="M161" s="244"/>
      <c r="N161" s="245"/>
      <c r="O161" s="86"/>
      <c r="P161" s="86"/>
      <c r="Q161" s="86"/>
      <c r="R161" s="86"/>
      <c r="S161" s="86"/>
      <c r="T161" s="87"/>
      <c r="U161" s="40"/>
      <c r="V161" s="40"/>
      <c r="W161" s="40"/>
      <c r="X161" s="40"/>
      <c r="Y161" s="40"/>
      <c r="Z161" s="40"/>
      <c r="AA161" s="40"/>
      <c r="AB161" s="40"/>
      <c r="AC161" s="40"/>
      <c r="AD161" s="40"/>
      <c r="AE161" s="40"/>
      <c r="AT161" s="19" t="s">
        <v>206</v>
      </c>
      <c r="AU161" s="19" t="s">
        <v>86</v>
      </c>
    </row>
    <row r="162" spans="1:51" s="13" customFormat="1" ht="12">
      <c r="A162" s="13"/>
      <c r="B162" s="247"/>
      <c r="C162" s="248"/>
      <c r="D162" s="242" t="s">
        <v>208</v>
      </c>
      <c r="E162" s="249" t="s">
        <v>21</v>
      </c>
      <c r="F162" s="250" t="s">
        <v>2648</v>
      </c>
      <c r="G162" s="248"/>
      <c r="H162" s="251">
        <v>12.145</v>
      </c>
      <c r="I162" s="252"/>
      <c r="J162" s="248"/>
      <c r="K162" s="248"/>
      <c r="L162" s="253"/>
      <c r="M162" s="254"/>
      <c r="N162" s="255"/>
      <c r="O162" s="255"/>
      <c r="P162" s="255"/>
      <c r="Q162" s="255"/>
      <c r="R162" s="255"/>
      <c r="S162" s="255"/>
      <c r="T162" s="256"/>
      <c r="U162" s="13"/>
      <c r="V162" s="13"/>
      <c r="W162" s="13"/>
      <c r="X162" s="13"/>
      <c r="Y162" s="13"/>
      <c r="Z162" s="13"/>
      <c r="AA162" s="13"/>
      <c r="AB162" s="13"/>
      <c r="AC162" s="13"/>
      <c r="AD162" s="13"/>
      <c r="AE162" s="13"/>
      <c r="AT162" s="257" t="s">
        <v>208</v>
      </c>
      <c r="AU162" s="257" t="s">
        <v>86</v>
      </c>
      <c r="AV162" s="13" t="s">
        <v>86</v>
      </c>
      <c r="AW162" s="13" t="s">
        <v>38</v>
      </c>
      <c r="AX162" s="13" t="s">
        <v>76</v>
      </c>
      <c r="AY162" s="257" t="s">
        <v>194</v>
      </c>
    </row>
    <row r="163" spans="1:51" s="14" customFormat="1" ht="12">
      <c r="A163" s="14"/>
      <c r="B163" s="258"/>
      <c r="C163" s="259"/>
      <c r="D163" s="242" t="s">
        <v>208</v>
      </c>
      <c r="E163" s="260" t="s">
        <v>21</v>
      </c>
      <c r="F163" s="261" t="s">
        <v>210</v>
      </c>
      <c r="G163" s="259"/>
      <c r="H163" s="262">
        <v>12.145</v>
      </c>
      <c r="I163" s="263"/>
      <c r="J163" s="259"/>
      <c r="K163" s="259"/>
      <c r="L163" s="264"/>
      <c r="M163" s="265"/>
      <c r="N163" s="266"/>
      <c r="O163" s="266"/>
      <c r="P163" s="266"/>
      <c r="Q163" s="266"/>
      <c r="R163" s="266"/>
      <c r="S163" s="266"/>
      <c r="T163" s="267"/>
      <c r="U163" s="14"/>
      <c r="V163" s="14"/>
      <c r="W163" s="14"/>
      <c r="X163" s="14"/>
      <c r="Y163" s="14"/>
      <c r="Z163" s="14"/>
      <c r="AA163" s="14"/>
      <c r="AB163" s="14"/>
      <c r="AC163" s="14"/>
      <c r="AD163" s="14"/>
      <c r="AE163" s="14"/>
      <c r="AT163" s="268" t="s">
        <v>208</v>
      </c>
      <c r="AU163" s="268" t="s">
        <v>86</v>
      </c>
      <c r="AV163" s="14" t="s">
        <v>202</v>
      </c>
      <c r="AW163" s="14" t="s">
        <v>38</v>
      </c>
      <c r="AX163" s="14" t="s">
        <v>84</v>
      </c>
      <c r="AY163" s="268" t="s">
        <v>194</v>
      </c>
    </row>
    <row r="164" spans="1:65" s="2" customFormat="1" ht="16.5" customHeight="1">
      <c r="A164" s="40"/>
      <c r="B164" s="41"/>
      <c r="C164" s="229" t="s">
        <v>283</v>
      </c>
      <c r="D164" s="229" t="s">
        <v>197</v>
      </c>
      <c r="E164" s="230" t="s">
        <v>1959</v>
      </c>
      <c r="F164" s="231" t="s">
        <v>1960</v>
      </c>
      <c r="G164" s="232" t="s">
        <v>215</v>
      </c>
      <c r="H164" s="233">
        <v>121.45</v>
      </c>
      <c r="I164" s="234"/>
      <c r="J164" s="235">
        <f>ROUND(I164*H164,2)</f>
        <v>0</v>
      </c>
      <c r="K164" s="231" t="s">
        <v>201</v>
      </c>
      <c r="L164" s="46"/>
      <c r="M164" s="236" t="s">
        <v>21</v>
      </c>
      <c r="N164" s="237" t="s">
        <v>47</v>
      </c>
      <c r="O164" s="86"/>
      <c r="P164" s="238">
        <f>O164*H164</f>
        <v>0</v>
      </c>
      <c r="Q164" s="238">
        <v>0</v>
      </c>
      <c r="R164" s="238">
        <f>Q164*H164</f>
        <v>0</v>
      </c>
      <c r="S164" s="238">
        <v>0</v>
      </c>
      <c r="T164" s="239">
        <f>S164*H164</f>
        <v>0</v>
      </c>
      <c r="U164" s="40"/>
      <c r="V164" s="40"/>
      <c r="W164" s="40"/>
      <c r="X164" s="40"/>
      <c r="Y164" s="40"/>
      <c r="Z164" s="40"/>
      <c r="AA164" s="40"/>
      <c r="AB164" s="40"/>
      <c r="AC164" s="40"/>
      <c r="AD164" s="40"/>
      <c r="AE164" s="40"/>
      <c r="AR164" s="240" t="s">
        <v>202</v>
      </c>
      <c r="AT164" s="240" t="s">
        <v>197</v>
      </c>
      <c r="AU164" s="240" t="s">
        <v>86</v>
      </c>
      <c r="AY164" s="19" t="s">
        <v>194</v>
      </c>
      <c r="BE164" s="241">
        <f>IF(N164="základní",J164,0)</f>
        <v>0</v>
      </c>
      <c r="BF164" s="241">
        <f>IF(N164="snížená",J164,0)</f>
        <v>0</v>
      </c>
      <c r="BG164" s="241">
        <f>IF(N164="zákl. přenesená",J164,0)</f>
        <v>0</v>
      </c>
      <c r="BH164" s="241">
        <f>IF(N164="sníž. přenesená",J164,0)</f>
        <v>0</v>
      </c>
      <c r="BI164" s="241">
        <f>IF(N164="nulová",J164,0)</f>
        <v>0</v>
      </c>
      <c r="BJ164" s="19" t="s">
        <v>84</v>
      </c>
      <c r="BK164" s="241">
        <f>ROUND(I164*H164,2)</f>
        <v>0</v>
      </c>
      <c r="BL164" s="19" t="s">
        <v>202</v>
      </c>
      <c r="BM164" s="240" t="s">
        <v>2649</v>
      </c>
    </row>
    <row r="165" spans="1:47" s="2" customFormat="1" ht="12">
      <c r="A165" s="40"/>
      <c r="B165" s="41"/>
      <c r="C165" s="42"/>
      <c r="D165" s="242" t="s">
        <v>204</v>
      </c>
      <c r="E165" s="42"/>
      <c r="F165" s="243" t="s">
        <v>1962</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204</v>
      </c>
      <c r="AU165" s="19" t="s">
        <v>86</v>
      </c>
    </row>
    <row r="166" spans="1:47" s="2" customFormat="1" ht="12">
      <c r="A166" s="40"/>
      <c r="B166" s="41"/>
      <c r="C166" s="42"/>
      <c r="D166" s="242" t="s">
        <v>206</v>
      </c>
      <c r="E166" s="42"/>
      <c r="F166" s="246" t="s">
        <v>1958</v>
      </c>
      <c r="G166" s="42"/>
      <c r="H166" s="42"/>
      <c r="I166" s="149"/>
      <c r="J166" s="42"/>
      <c r="K166" s="42"/>
      <c r="L166" s="46"/>
      <c r="M166" s="244"/>
      <c r="N166" s="245"/>
      <c r="O166" s="86"/>
      <c r="P166" s="86"/>
      <c r="Q166" s="86"/>
      <c r="R166" s="86"/>
      <c r="S166" s="86"/>
      <c r="T166" s="87"/>
      <c r="U166" s="40"/>
      <c r="V166" s="40"/>
      <c r="W166" s="40"/>
      <c r="X166" s="40"/>
      <c r="Y166" s="40"/>
      <c r="Z166" s="40"/>
      <c r="AA166" s="40"/>
      <c r="AB166" s="40"/>
      <c r="AC166" s="40"/>
      <c r="AD166" s="40"/>
      <c r="AE166" s="40"/>
      <c r="AT166" s="19" t="s">
        <v>206</v>
      </c>
      <c r="AU166" s="19" t="s">
        <v>86</v>
      </c>
    </row>
    <row r="167" spans="1:47" s="2" customFormat="1" ht="12">
      <c r="A167" s="40"/>
      <c r="B167" s="41"/>
      <c r="C167" s="42"/>
      <c r="D167" s="242" t="s">
        <v>228</v>
      </c>
      <c r="E167" s="42"/>
      <c r="F167" s="246" t="s">
        <v>327</v>
      </c>
      <c r="G167" s="42"/>
      <c r="H167" s="42"/>
      <c r="I167" s="149"/>
      <c r="J167" s="42"/>
      <c r="K167" s="42"/>
      <c r="L167" s="46"/>
      <c r="M167" s="244"/>
      <c r="N167" s="245"/>
      <c r="O167" s="86"/>
      <c r="P167" s="86"/>
      <c r="Q167" s="86"/>
      <c r="R167" s="86"/>
      <c r="S167" s="86"/>
      <c r="T167" s="87"/>
      <c r="U167" s="40"/>
      <c r="V167" s="40"/>
      <c r="W167" s="40"/>
      <c r="X167" s="40"/>
      <c r="Y167" s="40"/>
      <c r="Z167" s="40"/>
      <c r="AA167" s="40"/>
      <c r="AB167" s="40"/>
      <c r="AC167" s="40"/>
      <c r="AD167" s="40"/>
      <c r="AE167" s="40"/>
      <c r="AT167" s="19" t="s">
        <v>228</v>
      </c>
      <c r="AU167" s="19" t="s">
        <v>86</v>
      </c>
    </row>
    <row r="168" spans="1:51" s="13" customFormat="1" ht="12">
      <c r="A168" s="13"/>
      <c r="B168" s="247"/>
      <c r="C168" s="248"/>
      <c r="D168" s="242" t="s">
        <v>208</v>
      </c>
      <c r="E168" s="248"/>
      <c r="F168" s="250" t="s">
        <v>2650</v>
      </c>
      <c r="G168" s="248"/>
      <c r="H168" s="251">
        <v>121.45</v>
      </c>
      <c r="I168" s="252"/>
      <c r="J168" s="248"/>
      <c r="K168" s="248"/>
      <c r="L168" s="253"/>
      <c r="M168" s="254"/>
      <c r="N168" s="255"/>
      <c r="O168" s="255"/>
      <c r="P168" s="255"/>
      <c r="Q168" s="255"/>
      <c r="R168" s="255"/>
      <c r="S168" s="255"/>
      <c r="T168" s="256"/>
      <c r="U168" s="13"/>
      <c r="V168" s="13"/>
      <c r="W168" s="13"/>
      <c r="X168" s="13"/>
      <c r="Y168" s="13"/>
      <c r="Z168" s="13"/>
      <c r="AA168" s="13"/>
      <c r="AB168" s="13"/>
      <c r="AC168" s="13"/>
      <c r="AD168" s="13"/>
      <c r="AE168" s="13"/>
      <c r="AT168" s="257" t="s">
        <v>208</v>
      </c>
      <c r="AU168" s="257" t="s">
        <v>86</v>
      </c>
      <c r="AV168" s="13" t="s">
        <v>86</v>
      </c>
      <c r="AW168" s="13" t="s">
        <v>4</v>
      </c>
      <c r="AX168" s="13" t="s">
        <v>84</v>
      </c>
      <c r="AY168" s="257" t="s">
        <v>194</v>
      </c>
    </row>
    <row r="169" spans="1:65" s="2" customFormat="1" ht="16.5" customHeight="1">
      <c r="A169" s="40"/>
      <c r="B169" s="41"/>
      <c r="C169" s="229" t="s">
        <v>385</v>
      </c>
      <c r="D169" s="229" t="s">
        <v>197</v>
      </c>
      <c r="E169" s="230" t="s">
        <v>1978</v>
      </c>
      <c r="F169" s="231" t="s">
        <v>335</v>
      </c>
      <c r="G169" s="232" t="s">
        <v>215</v>
      </c>
      <c r="H169" s="233">
        <v>12.145</v>
      </c>
      <c r="I169" s="234"/>
      <c r="J169" s="235">
        <f>ROUND(I169*H169,2)</f>
        <v>0</v>
      </c>
      <c r="K169" s="231" t="s">
        <v>201</v>
      </c>
      <c r="L169" s="46"/>
      <c r="M169" s="236" t="s">
        <v>21</v>
      </c>
      <c r="N169" s="237" t="s">
        <v>47</v>
      </c>
      <c r="O169" s="86"/>
      <c r="P169" s="238">
        <f>O169*H169</f>
        <v>0</v>
      </c>
      <c r="Q169" s="238">
        <v>0</v>
      </c>
      <c r="R169" s="238">
        <f>Q169*H169</f>
        <v>0</v>
      </c>
      <c r="S169" s="238">
        <v>0</v>
      </c>
      <c r="T169" s="239">
        <f>S169*H169</f>
        <v>0</v>
      </c>
      <c r="U169" s="40"/>
      <c r="V169" s="40"/>
      <c r="W169" s="40"/>
      <c r="X169" s="40"/>
      <c r="Y169" s="40"/>
      <c r="Z169" s="40"/>
      <c r="AA169" s="40"/>
      <c r="AB169" s="40"/>
      <c r="AC169" s="40"/>
      <c r="AD169" s="40"/>
      <c r="AE169" s="40"/>
      <c r="AR169" s="240" t="s">
        <v>202</v>
      </c>
      <c r="AT169" s="240" t="s">
        <v>197</v>
      </c>
      <c r="AU169" s="240" t="s">
        <v>86</v>
      </c>
      <c r="AY169" s="19" t="s">
        <v>194</v>
      </c>
      <c r="BE169" s="241">
        <f>IF(N169="základní",J169,0)</f>
        <v>0</v>
      </c>
      <c r="BF169" s="241">
        <f>IF(N169="snížená",J169,0)</f>
        <v>0</v>
      </c>
      <c r="BG169" s="241">
        <f>IF(N169="zákl. přenesená",J169,0)</f>
        <v>0</v>
      </c>
      <c r="BH169" s="241">
        <f>IF(N169="sníž. přenesená",J169,0)</f>
        <v>0</v>
      </c>
      <c r="BI169" s="241">
        <f>IF(N169="nulová",J169,0)</f>
        <v>0</v>
      </c>
      <c r="BJ169" s="19" t="s">
        <v>84</v>
      </c>
      <c r="BK169" s="241">
        <f>ROUND(I169*H169,2)</f>
        <v>0</v>
      </c>
      <c r="BL169" s="19" t="s">
        <v>202</v>
      </c>
      <c r="BM169" s="240" t="s">
        <v>2651</v>
      </c>
    </row>
    <row r="170" spans="1:47" s="2" customFormat="1" ht="12">
      <c r="A170" s="40"/>
      <c r="B170" s="41"/>
      <c r="C170" s="42"/>
      <c r="D170" s="242" t="s">
        <v>204</v>
      </c>
      <c r="E170" s="42"/>
      <c r="F170" s="243" t="s">
        <v>337</v>
      </c>
      <c r="G170" s="42"/>
      <c r="H170" s="42"/>
      <c r="I170" s="149"/>
      <c r="J170" s="42"/>
      <c r="K170" s="42"/>
      <c r="L170" s="46"/>
      <c r="M170" s="244"/>
      <c r="N170" s="245"/>
      <c r="O170" s="86"/>
      <c r="P170" s="86"/>
      <c r="Q170" s="86"/>
      <c r="R170" s="86"/>
      <c r="S170" s="86"/>
      <c r="T170" s="87"/>
      <c r="U170" s="40"/>
      <c r="V170" s="40"/>
      <c r="W170" s="40"/>
      <c r="X170" s="40"/>
      <c r="Y170" s="40"/>
      <c r="Z170" s="40"/>
      <c r="AA170" s="40"/>
      <c r="AB170" s="40"/>
      <c r="AC170" s="40"/>
      <c r="AD170" s="40"/>
      <c r="AE170" s="40"/>
      <c r="AT170" s="19" t="s">
        <v>204</v>
      </c>
      <c r="AU170" s="19" t="s">
        <v>86</v>
      </c>
    </row>
    <row r="171" spans="1:47" s="2" customFormat="1" ht="12">
      <c r="A171" s="40"/>
      <c r="B171" s="41"/>
      <c r="C171" s="42"/>
      <c r="D171" s="242" t="s">
        <v>206</v>
      </c>
      <c r="E171" s="42"/>
      <c r="F171" s="246" t="s">
        <v>1969</v>
      </c>
      <c r="G171" s="42"/>
      <c r="H171" s="42"/>
      <c r="I171" s="149"/>
      <c r="J171" s="42"/>
      <c r="K171" s="42"/>
      <c r="L171" s="46"/>
      <c r="M171" s="244"/>
      <c r="N171" s="245"/>
      <c r="O171" s="86"/>
      <c r="P171" s="86"/>
      <c r="Q171" s="86"/>
      <c r="R171" s="86"/>
      <c r="S171" s="86"/>
      <c r="T171" s="87"/>
      <c r="U171" s="40"/>
      <c r="V171" s="40"/>
      <c r="W171" s="40"/>
      <c r="X171" s="40"/>
      <c r="Y171" s="40"/>
      <c r="Z171" s="40"/>
      <c r="AA171" s="40"/>
      <c r="AB171" s="40"/>
      <c r="AC171" s="40"/>
      <c r="AD171" s="40"/>
      <c r="AE171" s="40"/>
      <c r="AT171" s="19" t="s">
        <v>206</v>
      </c>
      <c r="AU171" s="19" t="s">
        <v>86</v>
      </c>
    </row>
    <row r="172" spans="1:63" s="12" customFormat="1" ht="22.8" customHeight="1">
      <c r="A172" s="12"/>
      <c r="B172" s="213"/>
      <c r="C172" s="214"/>
      <c r="D172" s="215" t="s">
        <v>75</v>
      </c>
      <c r="E172" s="227" t="s">
        <v>718</v>
      </c>
      <c r="F172" s="227" t="s">
        <v>719</v>
      </c>
      <c r="G172" s="214"/>
      <c r="H172" s="214"/>
      <c r="I172" s="217"/>
      <c r="J172" s="228">
        <f>BK172</f>
        <v>0</v>
      </c>
      <c r="K172" s="214"/>
      <c r="L172" s="219"/>
      <c r="M172" s="220"/>
      <c r="N172" s="221"/>
      <c r="O172" s="221"/>
      <c r="P172" s="222">
        <f>SUM(P173:P175)</f>
        <v>0</v>
      </c>
      <c r="Q172" s="221"/>
      <c r="R172" s="222">
        <f>SUM(R173:R175)</f>
        <v>0</v>
      </c>
      <c r="S172" s="221"/>
      <c r="T172" s="223">
        <f>SUM(T173:T175)</f>
        <v>0</v>
      </c>
      <c r="U172" s="12"/>
      <c r="V172" s="12"/>
      <c r="W172" s="12"/>
      <c r="X172" s="12"/>
      <c r="Y172" s="12"/>
      <c r="Z172" s="12"/>
      <c r="AA172" s="12"/>
      <c r="AB172" s="12"/>
      <c r="AC172" s="12"/>
      <c r="AD172" s="12"/>
      <c r="AE172" s="12"/>
      <c r="AR172" s="224" t="s">
        <v>84</v>
      </c>
      <c r="AT172" s="225" t="s">
        <v>75</v>
      </c>
      <c r="AU172" s="225" t="s">
        <v>84</v>
      </c>
      <c r="AY172" s="224" t="s">
        <v>194</v>
      </c>
      <c r="BK172" s="226">
        <f>SUM(BK173:BK175)</f>
        <v>0</v>
      </c>
    </row>
    <row r="173" spans="1:65" s="2" customFormat="1" ht="16.5" customHeight="1">
      <c r="A173" s="40"/>
      <c r="B173" s="41"/>
      <c r="C173" s="229" t="s">
        <v>393</v>
      </c>
      <c r="D173" s="229" t="s">
        <v>197</v>
      </c>
      <c r="E173" s="230" t="s">
        <v>2652</v>
      </c>
      <c r="F173" s="231" t="s">
        <v>2653</v>
      </c>
      <c r="G173" s="232" t="s">
        <v>215</v>
      </c>
      <c r="H173" s="233">
        <v>13.557</v>
      </c>
      <c r="I173" s="234"/>
      <c r="J173" s="235">
        <f>ROUND(I173*H173,2)</f>
        <v>0</v>
      </c>
      <c r="K173" s="231" t="s">
        <v>201</v>
      </c>
      <c r="L173" s="46"/>
      <c r="M173" s="236" t="s">
        <v>21</v>
      </c>
      <c r="N173" s="237" t="s">
        <v>47</v>
      </c>
      <c r="O173" s="86"/>
      <c r="P173" s="238">
        <f>O173*H173</f>
        <v>0</v>
      </c>
      <c r="Q173" s="238">
        <v>0</v>
      </c>
      <c r="R173" s="238">
        <f>Q173*H173</f>
        <v>0</v>
      </c>
      <c r="S173" s="238">
        <v>0</v>
      </c>
      <c r="T173" s="239">
        <f>S173*H173</f>
        <v>0</v>
      </c>
      <c r="U173" s="40"/>
      <c r="V173" s="40"/>
      <c r="W173" s="40"/>
      <c r="X173" s="40"/>
      <c r="Y173" s="40"/>
      <c r="Z173" s="40"/>
      <c r="AA173" s="40"/>
      <c r="AB173" s="40"/>
      <c r="AC173" s="40"/>
      <c r="AD173" s="40"/>
      <c r="AE173" s="40"/>
      <c r="AR173" s="240" t="s">
        <v>202</v>
      </c>
      <c r="AT173" s="240" t="s">
        <v>197</v>
      </c>
      <c r="AU173" s="240" t="s">
        <v>86</v>
      </c>
      <c r="AY173" s="19" t="s">
        <v>194</v>
      </c>
      <c r="BE173" s="241">
        <f>IF(N173="základní",J173,0)</f>
        <v>0</v>
      </c>
      <c r="BF173" s="241">
        <f>IF(N173="snížená",J173,0)</f>
        <v>0</v>
      </c>
      <c r="BG173" s="241">
        <f>IF(N173="zákl. přenesená",J173,0)</f>
        <v>0</v>
      </c>
      <c r="BH173" s="241">
        <f>IF(N173="sníž. přenesená",J173,0)</f>
        <v>0</v>
      </c>
      <c r="BI173" s="241">
        <f>IF(N173="nulová",J173,0)</f>
        <v>0</v>
      </c>
      <c r="BJ173" s="19" t="s">
        <v>84</v>
      </c>
      <c r="BK173" s="241">
        <f>ROUND(I173*H173,2)</f>
        <v>0</v>
      </c>
      <c r="BL173" s="19" t="s">
        <v>202</v>
      </c>
      <c r="BM173" s="240" t="s">
        <v>2654</v>
      </c>
    </row>
    <row r="174" spans="1:47" s="2" customFormat="1" ht="12">
      <c r="A174" s="40"/>
      <c r="B174" s="41"/>
      <c r="C174" s="42"/>
      <c r="D174" s="242" t="s">
        <v>204</v>
      </c>
      <c r="E174" s="42"/>
      <c r="F174" s="243" t="s">
        <v>2655</v>
      </c>
      <c r="G174" s="42"/>
      <c r="H174" s="42"/>
      <c r="I174" s="149"/>
      <c r="J174" s="42"/>
      <c r="K174" s="42"/>
      <c r="L174" s="46"/>
      <c r="M174" s="244"/>
      <c r="N174" s="245"/>
      <c r="O174" s="86"/>
      <c r="P174" s="86"/>
      <c r="Q174" s="86"/>
      <c r="R174" s="86"/>
      <c r="S174" s="86"/>
      <c r="T174" s="87"/>
      <c r="U174" s="40"/>
      <c r="V174" s="40"/>
      <c r="W174" s="40"/>
      <c r="X174" s="40"/>
      <c r="Y174" s="40"/>
      <c r="Z174" s="40"/>
      <c r="AA174" s="40"/>
      <c r="AB174" s="40"/>
      <c r="AC174" s="40"/>
      <c r="AD174" s="40"/>
      <c r="AE174" s="40"/>
      <c r="AT174" s="19" t="s">
        <v>204</v>
      </c>
      <c r="AU174" s="19" t="s">
        <v>86</v>
      </c>
    </row>
    <row r="175" spans="1:47" s="2" customFormat="1" ht="12">
      <c r="A175" s="40"/>
      <c r="B175" s="41"/>
      <c r="C175" s="42"/>
      <c r="D175" s="242" t="s">
        <v>206</v>
      </c>
      <c r="E175" s="42"/>
      <c r="F175" s="246" t="s">
        <v>2656</v>
      </c>
      <c r="G175" s="42"/>
      <c r="H175" s="42"/>
      <c r="I175" s="149"/>
      <c r="J175" s="42"/>
      <c r="K175" s="42"/>
      <c r="L175" s="46"/>
      <c r="M175" s="244"/>
      <c r="N175" s="245"/>
      <c r="O175" s="86"/>
      <c r="P175" s="86"/>
      <c r="Q175" s="86"/>
      <c r="R175" s="86"/>
      <c r="S175" s="86"/>
      <c r="T175" s="87"/>
      <c r="U175" s="40"/>
      <c r="V175" s="40"/>
      <c r="W175" s="40"/>
      <c r="X175" s="40"/>
      <c r="Y175" s="40"/>
      <c r="Z175" s="40"/>
      <c r="AA175" s="40"/>
      <c r="AB175" s="40"/>
      <c r="AC175" s="40"/>
      <c r="AD175" s="40"/>
      <c r="AE175" s="40"/>
      <c r="AT175" s="19" t="s">
        <v>206</v>
      </c>
      <c r="AU175" s="19" t="s">
        <v>86</v>
      </c>
    </row>
    <row r="176" spans="1:63" s="12" customFormat="1" ht="25.9" customHeight="1">
      <c r="A176" s="12"/>
      <c r="B176" s="213"/>
      <c r="C176" s="214"/>
      <c r="D176" s="215" t="s">
        <v>75</v>
      </c>
      <c r="E176" s="216" t="s">
        <v>237</v>
      </c>
      <c r="F176" s="216" t="s">
        <v>238</v>
      </c>
      <c r="G176" s="214"/>
      <c r="H176" s="214"/>
      <c r="I176" s="217"/>
      <c r="J176" s="218">
        <f>BK176</f>
        <v>0</v>
      </c>
      <c r="K176" s="214"/>
      <c r="L176" s="219"/>
      <c r="M176" s="220"/>
      <c r="N176" s="221"/>
      <c r="O176" s="221"/>
      <c r="P176" s="222">
        <f>P177</f>
        <v>0</v>
      </c>
      <c r="Q176" s="221"/>
      <c r="R176" s="222">
        <f>R177</f>
        <v>0.0321245</v>
      </c>
      <c r="S176" s="221"/>
      <c r="T176" s="223">
        <f>T177</f>
        <v>0</v>
      </c>
      <c r="U176" s="12"/>
      <c r="V176" s="12"/>
      <c r="W176" s="12"/>
      <c r="X176" s="12"/>
      <c r="Y176" s="12"/>
      <c r="Z176" s="12"/>
      <c r="AA176" s="12"/>
      <c r="AB176" s="12"/>
      <c r="AC176" s="12"/>
      <c r="AD176" s="12"/>
      <c r="AE176" s="12"/>
      <c r="AR176" s="224" t="s">
        <v>86</v>
      </c>
      <c r="AT176" s="225" t="s">
        <v>75</v>
      </c>
      <c r="AU176" s="225" t="s">
        <v>76</v>
      </c>
      <c r="AY176" s="224" t="s">
        <v>194</v>
      </c>
      <c r="BK176" s="226">
        <f>BK177</f>
        <v>0</v>
      </c>
    </row>
    <row r="177" spans="1:63" s="12" customFormat="1" ht="22.8" customHeight="1">
      <c r="A177" s="12"/>
      <c r="B177" s="213"/>
      <c r="C177" s="214"/>
      <c r="D177" s="215" t="s">
        <v>75</v>
      </c>
      <c r="E177" s="227" t="s">
        <v>2657</v>
      </c>
      <c r="F177" s="227" t="s">
        <v>2658</v>
      </c>
      <c r="G177" s="214"/>
      <c r="H177" s="214"/>
      <c r="I177" s="217"/>
      <c r="J177" s="228">
        <f>BK177</f>
        <v>0</v>
      </c>
      <c r="K177" s="214"/>
      <c r="L177" s="219"/>
      <c r="M177" s="220"/>
      <c r="N177" s="221"/>
      <c r="O177" s="221"/>
      <c r="P177" s="222">
        <f>SUM(P178:P281)</f>
        <v>0</v>
      </c>
      <c r="Q177" s="221"/>
      <c r="R177" s="222">
        <f>SUM(R178:R281)</f>
        <v>0.0321245</v>
      </c>
      <c r="S177" s="221"/>
      <c r="T177" s="223">
        <f>SUM(T178:T281)</f>
        <v>0</v>
      </c>
      <c r="U177" s="12"/>
      <c r="V177" s="12"/>
      <c r="W177" s="12"/>
      <c r="X177" s="12"/>
      <c r="Y177" s="12"/>
      <c r="Z177" s="12"/>
      <c r="AA177" s="12"/>
      <c r="AB177" s="12"/>
      <c r="AC177" s="12"/>
      <c r="AD177" s="12"/>
      <c r="AE177" s="12"/>
      <c r="AR177" s="224" t="s">
        <v>86</v>
      </c>
      <c r="AT177" s="225" t="s">
        <v>75</v>
      </c>
      <c r="AU177" s="225" t="s">
        <v>84</v>
      </c>
      <c r="AY177" s="224" t="s">
        <v>194</v>
      </c>
      <c r="BK177" s="226">
        <f>SUM(BK178:BK281)</f>
        <v>0</v>
      </c>
    </row>
    <row r="178" spans="1:65" s="2" customFormat="1" ht="16.5" customHeight="1">
      <c r="A178" s="40"/>
      <c r="B178" s="41"/>
      <c r="C178" s="229" t="s">
        <v>8</v>
      </c>
      <c r="D178" s="229" t="s">
        <v>197</v>
      </c>
      <c r="E178" s="230" t="s">
        <v>2659</v>
      </c>
      <c r="F178" s="231" t="s">
        <v>2660</v>
      </c>
      <c r="G178" s="232" t="s">
        <v>481</v>
      </c>
      <c r="H178" s="233">
        <v>4.45</v>
      </c>
      <c r="I178" s="234"/>
      <c r="J178" s="235">
        <f>ROUND(I178*H178,2)</f>
        <v>0</v>
      </c>
      <c r="K178" s="231" t="s">
        <v>201</v>
      </c>
      <c r="L178" s="46"/>
      <c r="M178" s="236" t="s">
        <v>21</v>
      </c>
      <c r="N178" s="237" t="s">
        <v>47</v>
      </c>
      <c r="O178" s="86"/>
      <c r="P178" s="238">
        <f>O178*H178</f>
        <v>0</v>
      </c>
      <c r="Q178" s="238">
        <v>0.00041</v>
      </c>
      <c r="R178" s="238">
        <f>Q178*H178</f>
        <v>0.0018245</v>
      </c>
      <c r="S178" s="238">
        <v>0</v>
      </c>
      <c r="T178" s="239">
        <f>S178*H178</f>
        <v>0</v>
      </c>
      <c r="U178" s="40"/>
      <c r="V178" s="40"/>
      <c r="W178" s="40"/>
      <c r="X178" s="40"/>
      <c r="Y178" s="40"/>
      <c r="Z178" s="40"/>
      <c r="AA178" s="40"/>
      <c r="AB178" s="40"/>
      <c r="AC178" s="40"/>
      <c r="AD178" s="40"/>
      <c r="AE178" s="40"/>
      <c r="AR178" s="240" t="s">
        <v>245</v>
      </c>
      <c r="AT178" s="240" t="s">
        <v>197</v>
      </c>
      <c r="AU178" s="240" t="s">
        <v>86</v>
      </c>
      <c r="AY178" s="19" t="s">
        <v>194</v>
      </c>
      <c r="BE178" s="241">
        <f>IF(N178="základní",J178,0)</f>
        <v>0</v>
      </c>
      <c r="BF178" s="241">
        <f>IF(N178="snížená",J178,0)</f>
        <v>0</v>
      </c>
      <c r="BG178" s="241">
        <f>IF(N178="zákl. přenesená",J178,0)</f>
        <v>0</v>
      </c>
      <c r="BH178" s="241">
        <f>IF(N178="sníž. přenesená",J178,0)</f>
        <v>0</v>
      </c>
      <c r="BI178" s="241">
        <f>IF(N178="nulová",J178,0)</f>
        <v>0</v>
      </c>
      <c r="BJ178" s="19" t="s">
        <v>84</v>
      </c>
      <c r="BK178" s="241">
        <f>ROUND(I178*H178,2)</f>
        <v>0</v>
      </c>
      <c r="BL178" s="19" t="s">
        <v>245</v>
      </c>
      <c r="BM178" s="240" t="s">
        <v>2661</v>
      </c>
    </row>
    <row r="179" spans="1:47" s="2" customFormat="1" ht="12">
      <c r="A179" s="40"/>
      <c r="B179" s="41"/>
      <c r="C179" s="42"/>
      <c r="D179" s="242" t="s">
        <v>204</v>
      </c>
      <c r="E179" s="42"/>
      <c r="F179" s="243" t="s">
        <v>2662</v>
      </c>
      <c r="G179" s="42"/>
      <c r="H179" s="42"/>
      <c r="I179" s="149"/>
      <c r="J179" s="42"/>
      <c r="K179" s="42"/>
      <c r="L179" s="46"/>
      <c r="M179" s="244"/>
      <c r="N179" s="245"/>
      <c r="O179" s="86"/>
      <c r="P179" s="86"/>
      <c r="Q179" s="86"/>
      <c r="R179" s="86"/>
      <c r="S179" s="86"/>
      <c r="T179" s="87"/>
      <c r="U179" s="40"/>
      <c r="V179" s="40"/>
      <c r="W179" s="40"/>
      <c r="X179" s="40"/>
      <c r="Y179" s="40"/>
      <c r="Z179" s="40"/>
      <c r="AA179" s="40"/>
      <c r="AB179" s="40"/>
      <c r="AC179" s="40"/>
      <c r="AD179" s="40"/>
      <c r="AE179" s="40"/>
      <c r="AT179" s="19" t="s">
        <v>204</v>
      </c>
      <c r="AU179" s="19" t="s">
        <v>86</v>
      </c>
    </row>
    <row r="180" spans="1:47" s="2" customFormat="1" ht="12">
      <c r="A180" s="40"/>
      <c r="B180" s="41"/>
      <c r="C180" s="42"/>
      <c r="D180" s="242" t="s">
        <v>206</v>
      </c>
      <c r="E180" s="42"/>
      <c r="F180" s="246" t="s">
        <v>2663</v>
      </c>
      <c r="G180" s="42"/>
      <c r="H180" s="42"/>
      <c r="I180" s="149"/>
      <c r="J180" s="42"/>
      <c r="K180" s="42"/>
      <c r="L180" s="46"/>
      <c r="M180" s="244"/>
      <c r="N180" s="245"/>
      <c r="O180" s="86"/>
      <c r="P180" s="86"/>
      <c r="Q180" s="86"/>
      <c r="R180" s="86"/>
      <c r="S180" s="86"/>
      <c r="T180" s="87"/>
      <c r="U180" s="40"/>
      <c r="V180" s="40"/>
      <c r="W180" s="40"/>
      <c r="X180" s="40"/>
      <c r="Y180" s="40"/>
      <c r="Z180" s="40"/>
      <c r="AA180" s="40"/>
      <c r="AB180" s="40"/>
      <c r="AC180" s="40"/>
      <c r="AD180" s="40"/>
      <c r="AE180" s="40"/>
      <c r="AT180" s="19" t="s">
        <v>206</v>
      </c>
      <c r="AU180" s="19" t="s">
        <v>86</v>
      </c>
    </row>
    <row r="181" spans="1:51" s="13" customFormat="1" ht="12">
      <c r="A181" s="13"/>
      <c r="B181" s="247"/>
      <c r="C181" s="248"/>
      <c r="D181" s="242" t="s">
        <v>208</v>
      </c>
      <c r="E181" s="249" t="s">
        <v>21</v>
      </c>
      <c r="F181" s="250" t="s">
        <v>2664</v>
      </c>
      <c r="G181" s="248"/>
      <c r="H181" s="251">
        <v>1.2</v>
      </c>
      <c r="I181" s="252"/>
      <c r="J181" s="248"/>
      <c r="K181" s="248"/>
      <c r="L181" s="253"/>
      <c r="M181" s="254"/>
      <c r="N181" s="255"/>
      <c r="O181" s="255"/>
      <c r="P181" s="255"/>
      <c r="Q181" s="255"/>
      <c r="R181" s="255"/>
      <c r="S181" s="255"/>
      <c r="T181" s="256"/>
      <c r="U181" s="13"/>
      <c r="V181" s="13"/>
      <c r="W181" s="13"/>
      <c r="X181" s="13"/>
      <c r="Y181" s="13"/>
      <c r="Z181" s="13"/>
      <c r="AA181" s="13"/>
      <c r="AB181" s="13"/>
      <c r="AC181" s="13"/>
      <c r="AD181" s="13"/>
      <c r="AE181" s="13"/>
      <c r="AT181" s="257" t="s">
        <v>208</v>
      </c>
      <c r="AU181" s="257" t="s">
        <v>86</v>
      </c>
      <c r="AV181" s="13" t="s">
        <v>86</v>
      </c>
      <c r="AW181" s="13" t="s">
        <v>38</v>
      </c>
      <c r="AX181" s="13" t="s">
        <v>76</v>
      </c>
      <c r="AY181" s="257" t="s">
        <v>194</v>
      </c>
    </row>
    <row r="182" spans="1:51" s="13" customFormat="1" ht="12">
      <c r="A182" s="13"/>
      <c r="B182" s="247"/>
      <c r="C182" s="248"/>
      <c r="D182" s="242" t="s">
        <v>208</v>
      </c>
      <c r="E182" s="249" t="s">
        <v>21</v>
      </c>
      <c r="F182" s="250" t="s">
        <v>2665</v>
      </c>
      <c r="G182" s="248"/>
      <c r="H182" s="251">
        <v>1.25</v>
      </c>
      <c r="I182" s="252"/>
      <c r="J182" s="248"/>
      <c r="K182" s="248"/>
      <c r="L182" s="253"/>
      <c r="M182" s="254"/>
      <c r="N182" s="255"/>
      <c r="O182" s="255"/>
      <c r="P182" s="255"/>
      <c r="Q182" s="255"/>
      <c r="R182" s="255"/>
      <c r="S182" s="255"/>
      <c r="T182" s="256"/>
      <c r="U182" s="13"/>
      <c r="V182" s="13"/>
      <c r="W182" s="13"/>
      <c r="X182" s="13"/>
      <c r="Y182" s="13"/>
      <c r="Z182" s="13"/>
      <c r="AA182" s="13"/>
      <c r="AB182" s="13"/>
      <c r="AC182" s="13"/>
      <c r="AD182" s="13"/>
      <c r="AE182" s="13"/>
      <c r="AT182" s="257" t="s">
        <v>208</v>
      </c>
      <c r="AU182" s="257" t="s">
        <v>86</v>
      </c>
      <c r="AV182" s="13" t="s">
        <v>86</v>
      </c>
      <c r="AW182" s="13" t="s">
        <v>38</v>
      </c>
      <c r="AX182" s="13" t="s">
        <v>76</v>
      </c>
      <c r="AY182" s="257" t="s">
        <v>194</v>
      </c>
    </row>
    <row r="183" spans="1:51" s="13" customFormat="1" ht="12">
      <c r="A183" s="13"/>
      <c r="B183" s="247"/>
      <c r="C183" s="248"/>
      <c r="D183" s="242" t="s">
        <v>208</v>
      </c>
      <c r="E183" s="249" t="s">
        <v>21</v>
      </c>
      <c r="F183" s="250" t="s">
        <v>2666</v>
      </c>
      <c r="G183" s="248"/>
      <c r="H183" s="251">
        <v>1</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208</v>
      </c>
      <c r="AU183" s="257" t="s">
        <v>86</v>
      </c>
      <c r="AV183" s="13" t="s">
        <v>86</v>
      </c>
      <c r="AW183" s="13" t="s">
        <v>38</v>
      </c>
      <c r="AX183" s="13" t="s">
        <v>76</v>
      </c>
      <c r="AY183" s="257" t="s">
        <v>194</v>
      </c>
    </row>
    <row r="184" spans="1:51" s="13" customFormat="1" ht="12">
      <c r="A184" s="13"/>
      <c r="B184" s="247"/>
      <c r="C184" s="248"/>
      <c r="D184" s="242" t="s">
        <v>208</v>
      </c>
      <c r="E184" s="249" t="s">
        <v>21</v>
      </c>
      <c r="F184" s="250" t="s">
        <v>2667</v>
      </c>
      <c r="G184" s="248"/>
      <c r="H184" s="251">
        <v>1</v>
      </c>
      <c r="I184" s="252"/>
      <c r="J184" s="248"/>
      <c r="K184" s="248"/>
      <c r="L184" s="253"/>
      <c r="M184" s="254"/>
      <c r="N184" s="255"/>
      <c r="O184" s="255"/>
      <c r="P184" s="255"/>
      <c r="Q184" s="255"/>
      <c r="R184" s="255"/>
      <c r="S184" s="255"/>
      <c r="T184" s="256"/>
      <c r="U184" s="13"/>
      <c r="V184" s="13"/>
      <c r="W184" s="13"/>
      <c r="X184" s="13"/>
      <c r="Y184" s="13"/>
      <c r="Z184" s="13"/>
      <c r="AA184" s="13"/>
      <c r="AB184" s="13"/>
      <c r="AC184" s="13"/>
      <c r="AD184" s="13"/>
      <c r="AE184" s="13"/>
      <c r="AT184" s="257" t="s">
        <v>208</v>
      </c>
      <c r="AU184" s="257" t="s">
        <v>86</v>
      </c>
      <c r="AV184" s="13" t="s">
        <v>86</v>
      </c>
      <c r="AW184" s="13" t="s">
        <v>38</v>
      </c>
      <c r="AX184" s="13" t="s">
        <v>76</v>
      </c>
      <c r="AY184" s="257" t="s">
        <v>194</v>
      </c>
    </row>
    <row r="185" spans="1:51" s="14" customFormat="1" ht="12">
      <c r="A185" s="14"/>
      <c r="B185" s="258"/>
      <c r="C185" s="259"/>
      <c r="D185" s="242" t="s">
        <v>208</v>
      </c>
      <c r="E185" s="260" t="s">
        <v>21</v>
      </c>
      <c r="F185" s="261" t="s">
        <v>210</v>
      </c>
      <c r="G185" s="259"/>
      <c r="H185" s="262">
        <v>4.45</v>
      </c>
      <c r="I185" s="263"/>
      <c r="J185" s="259"/>
      <c r="K185" s="259"/>
      <c r="L185" s="264"/>
      <c r="M185" s="265"/>
      <c r="N185" s="266"/>
      <c r="O185" s="266"/>
      <c r="P185" s="266"/>
      <c r="Q185" s="266"/>
      <c r="R185" s="266"/>
      <c r="S185" s="266"/>
      <c r="T185" s="267"/>
      <c r="U185" s="14"/>
      <c r="V185" s="14"/>
      <c r="W185" s="14"/>
      <c r="X185" s="14"/>
      <c r="Y185" s="14"/>
      <c r="Z185" s="14"/>
      <c r="AA185" s="14"/>
      <c r="AB185" s="14"/>
      <c r="AC185" s="14"/>
      <c r="AD185" s="14"/>
      <c r="AE185" s="14"/>
      <c r="AT185" s="268" t="s">
        <v>208</v>
      </c>
      <c r="AU185" s="268" t="s">
        <v>86</v>
      </c>
      <c r="AV185" s="14" t="s">
        <v>202</v>
      </c>
      <c r="AW185" s="14" t="s">
        <v>38</v>
      </c>
      <c r="AX185" s="14" t="s">
        <v>84</v>
      </c>
      <c r="AY185" s="268" t="s">
        <v>194</v>
      </c>
    </row>
    <row r="186" spans="1:65" s="2" customFormat="1" ht="16.5" customHeight="1">
      <c r="A186" s="40"/>
      <c r="B186" s="41"/>
      <c r="C186" s="229" t="s">
        <v>245</v>
      </c>
      <c r="D186" s="229" t="s">
        <v>197</v>
      </c>
      <c r="E186" s="230" t="s">
        <v>2668</v>
      </c>
      <c r="F186" s="231" t="s">
        <v>2669</v>
      </c>
      <c r="G186" s="232" t="s">
        <v>481</v>
      </c>
      <c r="H186" s="233">
        <v>3.5</v>
      </c>
      <c r="I186" s="234"/>
      <c r="J186" s="235">
        <f>ROUND(I186*H186,2)</f>
        <v>0</v>
      </c>
      <c r="K186" s="231" t="s">
        <v>201</v>
      </c>
      <c r="L186" s="46"/>
      <c r="M186" s="236" t="s">
        <v>21</v>
      </c>
      <c r="N186" s="237" t="s">
        <v>47</v>
      </c>
      <c r="O186" s="86"/>
      <c r="P186" s="238">
        <f>O186*H186</f>
        <v>0</v>
      </c>
      <c r="Q186" s="238">
        <v>0.00048</v>
      </c>
      <c r="R186" s="238">
        <f>Q186*H186</f>
        <v>0.00168</v>
      </c>
      <c r="S186" s="238">
        <v>0</v>
      </c>
      <c r="T186" s="239">
        <f>S186*H186</f>
        <v>0</v>
      </c>
      <c r="U186" s="40"/>
      <c r="V186" s="40"/>
      <c r="W186" s="40"/>
      <c r="X186" s="40"/>
      <c r="Y186" s="40"/>
      <c r="Z186" s="40"/>
      <c r="AA186" s="40"/>
      <c r="AB186" s="40"/>
      <c r="AC186" s="40"/>
      <c r="AD186" s="40"/>
      <c r="AE186" s="40"/>
      <c r="AR186" s="240" t="s">
        <v>245</v>
      </c>
      <c r="AT186" s="240" t="s">
        <v>197</v>
      </c>
      <c r="AU186" s="240" t="s">
        <v>86</v>
      </c>
      <c r="AY186" s="19" t="s">
        <v>194</v>
      </c>
      <c r="BE186" s="241">
        <f>IF(N186="základní",J186,0)</f>
        <v>0</v>
      </c>
      <c r="BF186" s="241">
        <f>IF(N186="snížená",J186,0)</f>
        <v>0</v>
      </c>
      <c r="BG186" s="241">
        <f>IF(N186="zákl. přenesená",J186,0)</f>
        <v>0</v>
      </c>
      <c r="BH186" s="241">
        <f>IF(N186="sníž. přenesená",J186,0)</f>
        <v>0</v>
      </c>
      <c r="BI186" s="241">
        <f>IF(N186="nulová",J186,0)</f>
        <v>0</v>
      </c>
      <c r="BJ186" s="19" t="s">
        <v>84</v>
      </c>
      <c r="BK186" s="241">
        <f>ROUND(I186*H186,2)</f>
        <v>0</v>
      </c>
      <c r="BL186" s="19" t="s">
        <v>245</v>
      </c>
      <c r="BM186" s="240" t="s">
        <v>2670</v>
      </c>
    </row>
    <row r="187" spans="1:47" s="2" customFormat="1" ht="12">
      <c r="A187" s="40"/>
      <c r="B187" s="41"/>
      <c r="C187" s="42"/>
      <c r="D187" s="242" t="s">
        <v>204</v>
      </c>
      <c r="E187" s="42"/>
      <c r="F187" s="243" t="s">
        <v>2671</v>
      </c>
      <c r="G187" s="42"/>
      <c r="H187" s="42"/>
      <c r="I187" s="149"/>
      <c r="J187" s="42"/>
      <c r="K187" s="42"/>
      <c r="L187" s="46"/>
      <c r="M187" s="244"/>
      <c r="N187" s="245"/>
      <c r="O187" s="86"/>
      <c r="P187" s="86"/>
      <c r="Q187" s="86"/>
      <c r="R187" s="86"/>
      <c r="S187" s="86"/>
      <c r="T187" s="87"/>
      <c r="U187" s="40"/>
      <c r="V187" s="40"/>
      <c r="W187" s="40"/>
      <c r="X187" s="40"/>
      <c r="Y187" s="40"/>
      <c r="Z187" s="40"/>
      <c r="AA187" s="40"/>
      <c r="AB187" s="40"/>
      <c r="AC187" s="40"/>
      <c r="AD187" s="40"/>
      <c r="AE187" s="40"/>
      <c r="AT187" s="19" t="s">
        <v>204</v>
      </c>
      <c r="AU187" s="19" t="s">
        <v>86</v>
      </c>
    </row>
    <row r="188" spans="1:47" s="2" customFormat="1" ht="12">
      <c r="A188" s="40"/>
      <c r="B188" s="41"/>
      <c r="C188" s="42"/>
      <c r="D188" s="242" t="s">
        <v>206</v>
      </c>
      <c r="E188" s="42"/>
      <c r="F188" s="246" t="s">
        <v>2663</v>
      </c>
      <c r="G188" s="42"/>
      <c r="H188" s="42"/>
      <c r="I188" s="149"/>
      <c r="J188" s="42"/>
      <c r="K188" s="42"/>
      <c r="L188" s="46"/>
      <c r="M188" s="244"/>
      <c r="N188" s="245"/>
      <c r="O188" s="86"/>
      <c r="P188" s="86"/>
      <c r="Q188" s="86"/>
      <c r="R188" s="86"/>
      <c r="S188" s="86"/>
      <c r="T188" s="87"/>
      <c r="U188" s="40"/>
      <c r="V188" s="40"/>
      <c r="W188" s="40"/>
      <c r="X188" s="40"/>
      <c r="Y188" s="40"/>
      <c r="Z188" s="40"/>
      <c r="AA188" s="40"/>
      <c r="AB188" s="40"/>
      <c r="AC188" s="40"/>
      <c r="AD188" s="40"/>
      <c r="AE188" s="40"/>
      <c r="AT188" s="19" t="s">
        <v>206</v>
      </c>
      <c r="AU188" s="19" t="s">
        <v>86</v>
      </c>
    </row>
    <row r="189" spans="1:51" s="13" customFormat="1" ht="12">
      <c r="A189" s="13"/>
      <c r="B189" s="247"/>
      <c r="C189" s="248"/>
      <c r="D189" s="242" t="s">
        <v>208</v>
      </c>
      <c r="E189" s="249" t="s">
        <v>21</v>
      </c>
      <c r="F189" s="250" t="s">
        <v>2664</v>
      </c>
      <c r="G189" s="248"/>
      <c r="H189" s="251">
        <v>1.2</v>
      </c>
      <c r="I189" s="252"/>
      <c r="J189" s="248"/>
      <c r="K189" s="248"/>
      <c r="L189" s="253"/>
      <c r="M189" s="254"/>
      <c r="N189" s="255"/>
      <c r="O189" s="255"/>
      <c r="P189" s="255"/>
      <c r="Q189" s="255"/>
      <c r="R189" s="255"/>
      <c r="S189" s="255"/>
      <c r="T189" s="256"/>
      <c r="U189" s="13"/>
      <c r="V189" s="13"/>
      <c r="W189" s="13"/>
      <c r="X189" s="13"/>
      <c r="Y189" s="13"/>
      <c r="Z189" s="13"/>
      <c r="AA189" s="13"/>
      <c r="AB189" s="13"/>
      <c r="AC189" s="13"/>
      <c r="AD189" s="13"/>
      <c r="AE189" s="13"/>
      <c r="AT189" s="257" t="s">
        <v>208</v>
      </c>
      <c r="AU189" s="257" t="s">
        <v>86</v>
      </c>
      <c r="AV189" s="13" t="s">
        <v>86</v>
      </c>
      <c r="AW189" s="13" t="s">
        <v>38</v>
      </c>
      <c r="AX189" s="13" t="s">
        <v>76</v>
      </c>
      <c r="AY189" s="257" t="s">
        <v>194</v>
      </c>
    </row>
    <row r="190" spans="1:51" s="13" customFormat="1" ht="12">
      <c r="A190" s="13"/>
      <c r="B190" s="247"/>
      <c r="C190" s="248"/>
      <c r="D190" s="242" t="s">
        <v>208</v>
      </c>
      <c r="E190" s="249" t="s">
        <v>21</v>
      </c>
      <c r="F190" s="250" t="s">
        <v>2672</v>
      </c>
      <c r="G190" s="248"/>
      <c r="H190" s="251">
        <v>0.8</v>
      </c>
      <c r="I190" s="252"/>
      <c r="J190" s="248"/>
      <c r="K190" s="248"/>
      <c r="L190" s="253"/>
      <c r="M190" s="254"/>
      <c r="N190" s="255"/>
      <c r="O190" s="255"/>
      <c r="P190" s="255"/>
      <c r="Q190" s="255"/>
      <c r="R190" s="255"/>
      <c r="S190" s="255"/>
      <c r="T190" s="256"/>
      <c r="U190" s="13"/>
      <c r="V190" s="13"/>
      <c r="W190" s="13"/>
      <c r="X190" s="13"/>
      <c r="Y190" s="13"/>
      <c r="Z190" s="13"/>
      <c r="AA190" s="13"/>
      <c r="AB190" s="13"/>
      <c r="AC190" s="13"/>
      <c r="AD190" s="13"/>
      <c r="AE190" s="13"/>
      <c r="AT190" s="257" t="s">
        <v>208</v>
      </c>
      <c r="AU190" s="257" t="s">
        <v>86</v>
      </c>
      <c r="AV190" s="13" t="s">
        <v>86</v>
      </c>
      <c r="AW190" s="13" t="s">
        <v>38</v>
      </c>
      <c r="AX190" s="13" t="s">
        <v>76</v>
      </c>
      <c r="AY190" s="257" t="s">
        <v>194</v>
      </c>
    </row>
    <row r="191" spans="1:51" s="13" customFormat="1" ht="12">
      <c r="A191" s="13"/>
      <c r="B191" s="247"/>
      <c r="C191" s="248"/>
      <c r="D191" s="242" t="s">
        <v>208</v>
      </c>
      <c r="E191" s="249" t="s">
        <v>21</v>
      </c>
      <c r="F191" s="250" t="s">
        <v>2673</v>
      </c>
      <c r="G191" s="248"/>
      <c r="H191" s="251">
        <v>1.5</v>
      </c>
      <c r="I191" s="252"/>
      <c r="J191" s="248"/>
      <c r="K191" s="248"/>
      <c r="L191" s="253"/>
      <c r="M191" s="254"/>
      <c r="N191" s="255"/>
      <c r="O191" s="255"/>
      <c r="P191" s="255"/>
      <c r="Q191" s="255"/>
      <c r="R191" s="255"/>
      <c r="S191" s="255"/>
      <c r="T191" s="256"/>
      <c r="U191" s="13"/>
      <c r="V191" s="13"/>
      <c r="W191" s="13"/>
      <c r="X191" s="13"/>
      <c r="Y191" s="13"/>
      <c r="Z191" s="13"/>
      <c r="AA191" s="13"/>
      <c r="AB191" s="13"/>
      <c r="AC191" s="13"/>
      <c r="AD191" s="13"/>
      <c r="AE191" s="13"/>
      <c r="AT191" s="257" t="s">
        <v>208</v>
      </c>
      <c r="AU191" s="257" t="s">
        <v>86</v>
      </c>
      <c r="AV191" s="13" t="s">
        <v>86</v>
      </c>
      <c r="AW191" s="13" t="s">
        <v>38</v>
      </c>
      <c r="AX191" s="13" t="s">
        <v>76</v>
      </c>
      <c r="AY191" s="257" t="s">
        <v>194</v>
      </c>
    </row>
    <row r="192" spans="1:51" s="14" customFormat="1" ht="12">
      <c r="A192" s="14"/>
      <c r="B192" s="258"/>
      <c r="C192" s="259"/>
      <c r="D192" s="242" t="s">
        <v>208</v>
      </c>
      <c r="E192" s="260" t="s">
        <v>21</v>
      </c>
      <c r="F192" s="261" t="s">
        <v>210</v>
      </c>
      <c r="G192" s="259"/>
      <c r="H192" s="262">
        <v>3.5</v>
      </c>
      <c r="I192" s="263"/>
      <c r="J192" s="259"/>
      <c r="K192" s="259"/>
      <c r="L192" s="264"/>
      <c r="M192" s="265"/>
      <c r="N192" s="266"/>
      <c r="O192" s="266"/>
      <c r="P192" s="266"/>
      <c r="Q192" s="266"/>
      <c r="R192" s="266"/>
      <c r="S192" s="266"/>
      <c r="T192" s="267"/>
      <c r="U192" s="14"/>
      <c r="V192" s="14"/>
      <c r="W192" s="14"/>
      <c r="X192" s="14"/>
      <c r="Y192" s="14"/>
      <c r="Z192" s="14"/>
      <c r="AA192" s="14"/>
      <c r="AB192" s="14"/>
      <c r="AC192" s="14"/>
      <c r="AD192" s="14"/>
      <c r="AE192" s="14"/>
      <c r="AT192" s="268" t="s">
        <v>208</v>
      </c>
      <c r="AU192" s="268" t="s">
        <v>86</v>
      </c>
      <c r="AV192" s="14" t="s">
        <v>202</v>
      </c>
      <c r="AW192" s="14" t="s">
        <v>38</v>
      </c>
      <c r="AX192" s="14" t="s">
        <v>84</v>
      </c>
      <c r="AY192" s="268" t="s">
        <v>194</v>
      </c>
    </row>
    <row r="193" spans="1:65" s="2" customFormat="1" ht="16.5" customHeight="1">
      <c r="A193" s="40"/>
      <c r="B193" s="41"/>
      <c r="C193" s="229" t="s">
        <v>418</v>
      </c>
      <c r="D193" s="229" t="s">
        <v>197</v>
      </c>
      <c r="E193" s="230" t="s">
        <v>2674</v>
      </c>
      <c r="F193" s="231" t="s">
        <v>2675</v>
      </c>
      <c r="G193" s="232" t="s">
        <v>481</v>
      </c>
      <c r="H193" s="233">
        <v>3</v>
      </c>
      <c r="I193" s="234"/>
      <c r="J193" s="235">
        <f>ROUND(I193*H193,2)</f>
        <v>0</v>
      </c>
      <c r="K193" s="231" t="s">
        <v>201</v>
      </c>
      <c r="L193" s="46"/>
      <c r="M193" s="236" t="s">
        <v>21</v>
      </c>
      <c r="N193" s="237" t="s">
        <v>47</v>
      </c>
      <c r="O193" s="86"/>
      <c r="P193" s="238">
        <f>O193*H193</f>
        <v>0</v>
      </c>
      <c r="Q193" s="238">
        <v>0.00224</v>
      </c>
      <c r="R193" s="238">
        <f>Q193*H193</f>
        <v>0.006719999999999999</v>
      </c>
      <c r="S193" s="238">
        <v>0</v>
      </c>
      <c r="T193" s="239">
        <f>S193*H193</f>
        <v>0</v>
      </c>
      <c r="U193" s="40"/>
      <c r="V193" s="40"/>
      <c r="W193" s="40"/>
      <c r="X193" s="40"/>
      <c r="Y193" s="40"/>
      <c r="Z193" s="40"/>
      <c r="AA193" s="40"/>
      <c r="AB193" s="40"/>
      <c r="AC193" s="40"/>
      <c r="AD193" s="40"/>
      <c r="AE193" s="40"/>
      <c r="AR193" s="240" t="s">
        <v>245</v>
      </c>
      <c r="AT193" s="240" t="s">
        <v>197</v>
      </c>
      <c r="AU193" s="240" t="s">
        <v>86</v>
      </c>
      <c r="AY193" s="19" t="s">
        <v>194</v>
      </c>
      <c r="BE193" s="241">
        <f>IF(N193="základní",J193,0)</f>
        <v>0</v>
      </c>
      <c r="BF193" s="241">
        <f>IF(N193="snížená",J193,0)</f>
        <v>0</v>
      </c>
      <c r="BG193" s="241">
        <f>IF(N193="zákl. přenesená",J193,0)</f>
        <v>0</v>
      </c>
      <c r="BH193" s="241">
        <f>IF(N193="sníž. přenesená",J193,0)</f>
        <v>0</v>
      </c>
      <c r="BI193" s="241">
        <f>IF(N193="nulová",J193,0)</f>
        <v>0</v>
      </c>
      <c r="BJ193" s="19" t="s">
        <v>84</v>
      </c>
      <c r="BK193" s="241">
        <f>ROUND(I193*H193,2)</f>
        <v>0</v>
      </c>
      <c r="BL193" s="19" t="s">
        <v>245</v>
      </c>
      <c r="BM193" s="240" t="s">
        <v>2676</v>
      </c>
    </row>
    <row r="194" spans="1:47" s="2" customFormat="1" ht="12">
      <c r="A194" s="40"/>
      <c r="B194" s="41"/>
      <c r="C194" s="42"/>
      <c r="D194" s="242" t="s">
        <v>204</v>
      </c>
      <c r="E194" s="42"/>
      <c r="F194" s="243" t="s">
        <v>2677</v>
      </c>
      <c r="G194" s="42"/>
      <c r="H194" s="42"/>
      <c r="I194" s="149"/>
      <c r="J194" s="42"/>
      <c r="K194" s="42"/>
      <c r="L194" s="46"/>
      <c r="M194" s="244"/>
      <c r="N194" s="245"/>
      <c r="O194" s="86"/>
      <c r="P194" s="86"/>
      <c r="Q194" s="86"/>
      <c r="R194" s="86"/>
      <c r="S194" s="86"/>
      <c r="T194" s="87"/>
      <c r="U194" s="40"/>
      <c r="V194" s="40"/>
      <c r="W194" s="40"/>
      <c r="X194" s="40"/>
      <c r="Y194" s="40"/>
      <c r="Z194" s="40"/>
      <c r="AA194" s="40"/>
      <c r="AB194" s="40"/>
      <c r="AC194" s="40"/>
      <c r="AD194" s="40"/>
      <c r="AE194" s="40"/>
      <c r="AT194" s="19" t="s">
        <v>204</v>
      </c>
      <c r="AU194" s="19" t="s">
        <v>86</v>
      </c>
    </row>
    <row r="195" spans="1:47" s="2" customFormat="1" ht="12">
      <c r="A195" s="40"/>
      <c r="B195" s="41"/>
      <c r="C195" s="42"/>
      <c r="D195" s="242" t="s">
        <v>206</v>
      </c>
      <c r="E195" s="42"/>
      <c r="F195" s="246" t="s">
        <v>2663</v>
      </c>
      <c r="G195" s="42"/>
      <c r="H195" s="42"/>
      <c r="I195" s="149"/>
      <c r="J195" s="42"/>
      <c r="K195" s="42"/>
      <c r="L195" s="46"/>
      <c r="M195" s="244"/>
      <c r="N195" s="245"/>
      <c r="O195" s="86"/>
      <c r="P195" s="86"/>
      <c r="Q195" s="86"/>
      <c r="R195" s="86"/>
      <c r="S195" s="86"/>
      <c r="T195" s="87"/>
      <c r="U195" s="40"/>
      <c r="V195" s="40"/>
      <c r="W195" s="40"/>
      <c r="X195" s="40"/>
      <c r="Y195" s="40"/>
      <c r="Z195" s="40"/>
      <c r="AA195" s="40"/>
      <c r="AB195" s="40"/>
      <c r="AC195" s="40"/>
      <c r="AD195" s="40"/>
      <c r="AE195" s="40"/>
      <c r="AT195" s="19" t="s">
        <v>206</v>
      </c>
      <c r="AU195" s="19" t="s">
        <v>86</v>
      </c>
    </row>
    <row r="196" spans="1:51" s="13" customFormat="1" ht="12">
      <c r="A196" s="13"/>
      <c r="B196" s="247"/>
      <c r="C196" s="248"/>
      <c r="D196" s="242" t="s">
        <v>208</v>
      </c>
      <c r="E196" s="249" t="s">
        <v>21</v>
      </c>
      <c r="F196" s="250" t="s">
        <v>2678</v>
      </c>
      <c r="G196" s="248"/>
      <c r="H196" s="251">
        <v>3</v>
      </c>
      <c r="I196" s="252"/>
      <c r="J196" s="248"/>
      <c r="K196" s="248"/>
      <c r="L196" s="253"/>
      <c r="M196" s="254"/>
      <c r="N196" s="255"/>
      <c r="O196" s="255"/>
      <c r="P196" s="255"/>
      <c r="Q196" s="255"/>
      <c r="R196" s="255"/>
      <c r="S196" s="255"/>
      <c r="T196" s="256"/>
      <c r="U196" s="13"/>
      <c r="V196" s="13"/>
      <c r="W196" s="13"/>
      <c r="X196" s="13"/>
      <c r="Y196" s="13"/>
      <c r="Z196" s="13"/>
      <c r="AA196" s="13"/>
      <c r="AB196" s="13"/>
      <c r="AC196" s="13"/>
      <c r="AD196" s="13"/>
      <c r="AE196" s="13"/>
      <c r="AT196" s="257" t="s">
        <v>208</v>
      </c>
      <c r="AU196" s="257" t="s">
        <v>86</v>
      </c>
      <c r="AV196" s="13" t="s">
        <v>86</v>
      </c>
      <c r="AW196" s="13" t="s">
        <v>38</v>
      </c>
      <c r="AX196" s="13" t="s">
        <v>76</v>
      </c>
      <c r="AY196" s="257" t="s">
        <v>194</v>
      </c>
    </row>
    <row r="197" spans="1:51" s="14" customFormat="1" ht="12">
      <c r="A197" s="14"/>
      <c r="B197" s="258"/>
      <c r="C197" s="259"/>
      <c r="D197" s="242" t="s">
        <v>208</v>
      </c>
      <c r="E197" s="260" t="s">
        <v>21</v>
      </c>
      <c r="F197" s="261" t="s">
        <v>210</v>
      </c>
      <c r="G197" s="259"/>
      <c r="H197" s="262">
        <v>3</v>
      </c>
      <c r="I197" s="263"/>
      <c r="J197" s="259"/>
      <c r="K197" s="259"/>
      <c r="L197" s="264"/>
      <c r="M197" s="265"/>
      <c r="N197" s="266"/>
      <c r="O197" s="266"/>
      <c r="P197" s="266"/>
      <c r="Q197" s="266"/>
      <c r="R197" s="266"/>
      <c r="S197" s="266"/>
      <c r="T197" s="267"/>
      <c r="U197" s="14"/>
      <c r="V197" s="14"/>
      <c r="W197" s="14"/>
      <c r="X197" s="14"/>
      <c r="Y197" s="14"/>
      <c r="Z197" s="14"/>
      <c r="AA197" s="14"/>
      <c r="AB197" s="14"/>
      <c r="AC197" s="14"/>
      <c r="AD197" s="14"/>
      <c r="AE197" s="14"/>
      <c r="AT197" s="268" t="s">
        <v>208</v>
      </c>
      <c r="AU197" s="268" t="s">
        <v>86</v>
      </c>
      <c r="AV197" s="14" t="s">
        <v>202</v>
      </c>
      <c r="AW197" s="14" t="s">
        <v>38</v>
      </c>
      <c r="AX197" s="14" t="s">
        <v>84</v>
      </c>
      <c r="AY197" s="268" t="s">
        <v>194</v>
      </c>
    </row>
    <row r="198" spans="1:65" s="2" customFormat="1" ht="16.5" customHeight="1">
      <c r="A198" s="40"/>
      <c r="B198" s="41"/>
      <c r="C198" s="229" t="s">
        <v>436</v>
      </c>
      <c r="D198" s="229" t="s">
        <v>197</v>
      </c>
      <c r="E198" s="230" t="s">
        <v>2679</v>
      </c>
      <c r="F198" s="231" t="s">
        <v>2680</v>
      </c>
      <c r="G198" s="232" t="s">
        <v>481</v>
      </c>
      <c r="H198" s="233">
        <v>8.7</v>
      </c>
      <c r="I198" s="234"/>
      <c r="J198" s="235">
        <f>ROUND(I198*H198,2)</f>
        <v>0</v>
      </c>
      <c r="K198" s="231" t="s">
        <v>201</v>
      </c>
      <c r="L198" s="46"/>
      <c r="M198" s="236" t="s">
        <v>21</v>
      </c>
      <c r="N198" s="237" t="s">
        <v>47</v>
      </c>
      <c r="O198" s="86"/>
      <c r="P198" s="238">
        <f>O198*H198</f>
        <v>0</v>
      </c>
      <c r="Q198" s="238">
        <v>0.0019</v>
      </c>
      <c r="R198" s="238">
        <f>Q198*H198</f>
        <v>0.01653</v>
      </c>
      <c r="S198" s="238">
        <v>0</v>
      </c>
      <c r="T198" s="239">
        <f>S198*H198</f>
        <v>0</v>
      </c>
      <c r="U198" s="40"/>
      <c r="V198" s="40"/>
      <c r="W198" s="40"/>
      <c r="X198" s="40"/>
      <c r="Y198" s="40"/>
      <c r="Z198" s="40"/>
      <c r="AA198" s="40"/>
      <c r="AB198" s="40"/>
      <c r="AC198" s="40"/>
      <c r="AD198" s="40"/>
      <c r="AE198" s="40"/>
      <c r="AR198" s="240" t="s">
        <v>202</v>
      </c>
      <c r="AT198" s="240" t="s">
        <v>197</v>
      </c>
      <c r="AU198" s="240" t="s">
        <v>86</v>
      </c>
      <c r="AY198" s="19" t="s">
        <v>194</v>
      </c>
      <c r="BE198" s="241">
        <f>IF(N198="základní",J198,0)</f>
        <v>0</v>
      </c>
      <c r="BF198" s="241">
        <f>IF(N198="snížená",J198,0)</f>
        <v>0</v>
      </c>
      <c r="BG198" s="241">
        <f>IF(N198="zákl. přenesená",J198,0)</f>
        <v>0</v>
      </c>
      <c r="BH198" s="241">
        <f>IF(N198="sníž. přenesená",J198,0)</f>
        <v>0</v>
      </c>
      <c r="BI198" s="241">
        <f>IF(N198="nulová",J198,0)</f>
        <v>0</v>
      </c>
      <c r="BJ198" s="19" t="s">
        <v>84</v>
      </c>
      <c r="BK198" s="241">
        <f>ROUND(I198*H198,2)</f>
        <v>0</v>
      </c>
      <c r="BL198" s="19" t="s">
        <v>202</v>
      </c>
      <c r="BM198" s="240" t="s">
        <v>2681</v>
      </c>
    </row>
    <row r="199" spans="1:47" s="2" customFormat="1" ht="12">
      <c r="A199" s="40"/>
      <c r="B199" s="41"/>
      <c r="C199" s="42"/>
      <c r="D199" s="242" t="s">
        <v>204</v>
      </c>
      <c r="E199" s="42"/>
      <c r="F199" s="243" t="s">
        <v>2682</v>
      </c>
      <c r="G199" s="42"/>
      <c r="H199" s="42"/>
      <c r="I199" s="149"/>
      <c r="J199" s="42"/>
      <c r="K199" s="42"/>
      <c r="L199" s="46"/>
      <c r="M199" s="244"/>
      <c r="N199" s="245"/>
      <c r="O199" s="86"/>
      <c r="P199" s="86"/>
      <c r="Q199" s="86"/>
      <c r="R199" s="86"/>
      <c r="S199" s="86"/>
      <c r="T199" s="87"/>
      <c r="U199" s="40"/>
      <c r="V199" s="40"/>
      <c r="W199" s="40"/>
      <c r="X199" s="40"/>
      <c r="Y199" s="40"/>
      <c r="Z199" s="40"/>
      <c r="AA199" s="40"/>
      <c r="AB199" s="40"/>
      <c r="AC199" s="40"/>
      <c r="AD199" s="40"/>
      <c r="AE199" s="40"/>
      <c r="AT199" s="19" t="s">
        <v>204</v>
      </c>
      <c r="AU199" s="19" t="s">
        <v>86</v>
      </c>
    </row>
    <row r="200" spans="1:47" s="2" customFormat="1" ht="12">
      <c r="A200" s="40"/>
      <c r="B200" s="41"/>
      <c r="C200" s="42"/>
      <c r="D200" s="242" t="s">
        <v>206</v>
      </c>
      <c r="E200" s="42"/>
      <c r="F200" s="246" t="s">
        <v>2663</v>
      </c>
      <c r="G200" s="42"/>
      <c r="H200" s="42"/>
      <c r="I200" s="149"/>
      <c r="J200" s="42"/>
      <c r="K200" s="42"/>
      <c r="L200" s="46"/>
      <c r="M200" s="244"/>
      <c r="N200" s="245"/>
      <c r="O200" s="86"/>
      <c r="P200" s="86"/>
      <c r="Q200" s="86"/>
      <c r="R200" s="86"/>
      <c r="S200" s="86"/>
      <c r="T200" s="87"/>
      <c r="U200" s="40"/>
      <c r="V200" s="40"/>
      <c r="W200" s="40"/>
      <c r="X200" s="40"/>
      <c r="Y200" s="40"/>
      <c r="Z200" s="40"/>
      <c r="AA200" s="40"/>
      <c r="AB200" s="40"/>
      <c r="AC200" s="40"/>
      <c r="AD200" s="40"/>
      <c r="AE200" s="40"/>
      <c r="AT200" s="19" t="s">
        <v>206</v>
      </c>
      <c r="AU200" s="19" t="s">
        <v>86</v>
      </c>
    </row>
    <row r="201" spans="1:51" s="13" customFormat="1" ht="12">
      <c r="A201" s="13"/>
      <c r="B201" s="247"/>
      <c r="C201" s="248"/>
      <c r="D201" s="242" t="s">
        <v>208</v>
      </c>
      <c r="E201" s="249" t="s">
        <v>21</v>
      </c>
      <c r="F201" s="250" t="s">
        <v>2683</v>
      </c>
      <c r="G201" s="248"/>
      <c r="H201" s="251">
        <v>4.5</v>
      </c>
      <c r="I201" s="252"/>
      <c r="J201" s="248"/>
      <c r="K201" s="248"/>
      <c r="L201" s="253"/>
      <c r="M201" s="254"/>
      <c r="N201" s="255"/>
      <c r="O201" s="255"/>
      <c r="P201" s="255"/>
      <c r="Q201" s="255"/>
      <c r="R201" s="255"/>
      <c r="S201" s="255"/>
      <c r="T201" s="256"/>
      <c r="U201" s="13"/>
      <c r="V201" s="13"/>
      <c r="W201" s="13"/>
      <c r="X201" s="13"/>
      <c r="Y201" s="13"/>
      <c r="Z201" s="13"/>
      <c r="AA201" s="13"/>
      <c r="AB201" s="13"/>
      <c r="AC201" s="13"/>
      <c r="AD201" s="13"/>
      <c r="AE201" s="13"/>
      <c r="AT201" s="257" t="s">
        <v>208</v>
      </c>
      <c r="AU201" s="257" t="s">
        <v>86</v>
      </c>
      <c r="AV201" s="13" t="s">
        <v>86</v>
      </c>
      <c r="AW201" s="13" t="s">
        <v>38</v>
      </c>
      <c r="AX201" s="13" t="s">
        <v>76</v>
      </c>
      <c r="AY201" s="257" t="s">
        <v>194</v>
      </c>
    </row>
    <row r="202" spans="1:51" s="13" customFormat="1" ht="12">
      <c r="A202" s="13"/>
      <c r="B202" s="247"/>
      <c r="C202" s="248"/>
      <c r="D202" s="242" t="s">
        <v>208</v>
      </c>
      <c r="E202" s="249" t="s">
        <v>21</v>
      </c>
      <c r="F202" s="250" t="s">
        <v>2684</v>
      </c>
      <c r="G202" s="248"/>
      <c r="H202" s="251">
        <v>4.2</v>
      </c>
      <c r="I202" s="252"/>
      <c r="J202" s="248"/>
      <c r="K202" s="248"/>
      <c r="L202" s="253"/>
      <c r="M202" s="254"/>
      <c r="N202" s="255"/>
      <c r="O202" s="255"/>
      <c r="P202" s="255"/>
      <c r="Q202" s="255"/>
      <c r="R202" s="255"/>
      <c r="S202" s="255"/>
      <c r="T202" s="256"/>
      <c r="U202" s="13"/>
      <c r="V202" s="13"/>
      <c r="W202" s="13"/>
      <c r="X202" s="13"/>
      <c r="Y202" s="13"/>
      <c r="Z202" s="13"/>
      <c r="AA202" s="13"/>
      <c r="AB202" s="13"/>
      <c r="AC202" s="13"/>
      <c r="AD202" s="13"/>
      <c r="AE202" s="13"/>
      <c r="AT202" s="257" t="s">
        <v>208</v>
      </c>
      <c r="AU202" s="257" t="s">
        <v>86</v>
      </c>
      <c r="AV202" s="13" t="s">
        <v>86</v>
      </c>
      <c r="AW202" s="13" t="s">
        <v>38</v>
      </c>
      <c r="AX202" s="13" t="s">
        <v>76</v>
      </c>
      <c r="AY202" s="257" t="s">
        <v>194</v>
      </c>
    </row>
    <row r="203" spans="1:51" s="14" customFormat="1" ht="12">
      <c r="A203" s="14"/>
      <c r="B203" s="258"/>
      <c r="C203" s="259"/>
      <c r="D203" s="242" t="s">
        <v>208</v>
      </c>
      <c r="E203" s="260" t="s">
        <v>21</v>
      </c>
      <c r="F203" s="261" t="s">
        <v>210</v>
      </c>
      <c r="G203" s="259"/>
      <c r="H203" s="262">
        <v>8.7</v>
      </c>
      <c r="I203" s="263"/>
      <c r="J203" s="259"/>
      <c r="K203" s="259"/>
      <c r="L203" s="264"/>
      <c r="M203" s="265"/>
      <c r="N203" s="266"/>
      <c r="O203" s="266"/>
      <c r="P203" s="266"/>
      <c r="Q203" s="266"/>
      <c r="R203" s="266"/>
      <c r="S203" s="266"/>
      <c r="T203" s="267"/>
      <c r="U203" s="14"/>
      <c r="V203" s="14"/>
      <c r="W203" s="14"/>
      <c r="X203" s="14"/>
      <c r="Y203" s="14"/>
      <c r="Z203" s="14"/>
      <c r="AA203" s="14"/>
      <c r="AB203" s="14"/>
      <c r="AC203" s="14"/>
      <c r="AD203" s="14"/>
      <c r="AE203" s="14"/>
      <c r="AT203" s="268" t="s">
        <v>208</v>
      </c>
      <c r="AU203" s="268" t="s">
        <v>86</v>
      </c>
      <c r="AV203" s="14" t="s">
        <v>202</v>
      </c>
      <c r="AW203" s="14" t="s">
        <v>38</v>
      </c>
      <c r="AX203" s="14" t="s">
        <v>84</v>
      </c>
      <c r="AY203" s="268" t="s">
        <v>194</v>
      </c>
    </row>
    <row r="204" spans="1:65" s="2" customFormat="1" ht="16.5" customHeight="1">
      <c r="A204" s="40"/>
      <c r="B204" s="41"/>
      <c r="C204" s="229" t="s">
        <v>443</v>
      </c>
      <c r="D204" s="229" t="s">
        <v>197</v>
      </c>
      <c r="E204" s="230" t="s">
        <v>2685</v>
      </c>
      <c r="F204" s="231" t="s">
        <v>2686</v>
      </c>
      <c r="G204" s="232" t="s">
        <v>268</v>
      </c>
      <c r="H204" s="233">
        <v>2</v>
      </c>
      <c r="I204" s="234"/>
      <c r="J204" s="235">
        <f>ROUND(I204*H204,2)</f>
        <v>0</v>
      </c>
      <c r="K204" s="231" t="s">
        <v>201</v>
      </c>
      <c r="L204" s="46"/>
      <c r="M204" s="236" t="s">
        <v>21</v>
      </c>
      <c r="N204" s="237" t="s">
        <v>47</v>
      </c>
      <c r="O204" s="86"/>
      <c r="P204" s="238">
        <f>O204*H204</f>
        <v>0</v>
      </c>
      <c r="Q204" s="238">
        <v>0.00034</v>
      </c>
      <c r="R204" s="238">
        <f>Q204*H204</f>
        <v>0.00068</v>
      </c>
      <c r="S204" s="238">
        <v>0</v>
      </c>
      <c r="T204" s="239">
        <f>S204*H204</f>
        <v>0</v>
      </c>
      <c r="U204" s="40"/>
      <c r="V204" s="40"/>
      <c r="W204" s="40"/>
      <c r="X204" s="40"/>
      <c r="Y204" s="40"/>
      <c r="Z204" s="40"/>
      <c r="AA204" s="40"/>
      <c r="AB204" s="40"/>
      <c r="AC204" s="40"/>
      <c r="AD204" s="40"/>
      <c r="AE204" s="40"/>
      <c r="AR204" s="240" t="s">
        <v>245</v>
      </c>
      <c r="AT204" s="240" t="s">
        <v>197</v>
      </c>
      <c r="AU204" s="240" t="s">
        <v>86</v>
      </c>
      <c r="AY204" s="19" t="s">
        <v>194</v>
      </c>
      <c r="BE204" s="241">
        <f>IF(N204="základní",J204,0)</f>
        <v>0</v>
      </c>
      <c r="BF204" s="241">
        <f>IF(N204="snížená",J204,0)</f>
        <v>0</v>
      </c>
      <c r="BG204" s="241">
        <f>IF(N204="zákl. přenesená",J204,0)</f>
        <v>0</v>
      </c>
      <c r="BH204" s="241">
        <f>IF(N204="sníž. přenesená",J204,0)</f>
        <v>0</v>
      </c>
      <c r="BI204" s="241">
        <f>IF(N204="nulová",J204,0)</f>
        <v>0</v>
      </c>
      <c r="BJ204" s="19" t="s">
        <v>84</v>
      </c>
      <c r="BK204" s="241">
        <f>ROUND(I204*H204,2)</f>
        <v>0</v>
      </c>
      <c r="BL204" s="19" t="s">
        <v>245</v>
      </c>
      <c r="BM204" s="240" t="s">
        <v>2687</v>
      </c>
    </row>
    <row r="205" spans="1:47" s="2" customFormat="1" ht="12">
      <c r="A205" s="40"/>
      <c r="B205" s="41"/>
      <c r="C205" s="42"/>
      <c r="D205" s="242" t="s">
        <v>204</v>
      </c>
      <c r="E205" s="42"/>
      <c r="F205" s="243" t="s">
        <v>2688</v>
      </c>
      <c r="G205" s="42"/>
      <c r="H205" s="42"/>
      <c r="I205" s="149"/>
      <c r="J205" s="42"/>
      <c r="K205" s="42"/>
      <c r="L205" s="46"/>
      <c r="M205" s="244"/>
      <c r="N205" s="245"/>
      <c r="O205" s="86"/>
      <c r="P205" s="86"/>
      <c r="Q205" s="86"/>
      <c r="R205" s="86"/>
      <c r="S205" s="86"/>
      <c r="T205" s="87"/>
      <c r="U205" s="40"/>
      <c r="V205" s="40"/>
      <c r="W205" s="40"/>
      <c r="X205" s="40"/>
      <c r="Y205" s="40"/>
      <c r="Z205" s="40"/>
      <c r="AA205" s="40"/>
      <c r="AB205" s="40"/>
      <c r="AC205" s="40"/>
      <c r="AD205" s="40"/>
      <c r="AE205" s="40"/>
      <c r="AT205" s="19" t="s">
        <v>204</v>
      </c>
      <c r="AU205" s="19" t="s">
        <v>86</v>
      </c>
    </row>
    <row r="206" spans="1:51" s="13" customFormat="1" ht="12">
      <c r="A206" s="13"/>
      <c r="B206" s="247"/>
      <c r="C206" s="248"/>
      <c r="D206" s="242" t="s">
        <v>208</v>
      </c>
      <c r="E206" s="249" t="s">
        <v>21</v>
      </c>
      <c r="F206" s="250" t="s">
        <v>2689</v>
      </c>
      <c r="G206" s="248"/>
      <c r="H206" s="251">
        <v>1</v>
      </c>
      <c r="I206" s="252"/>
      <c r="J206" s="248"/>
      <c r="K206" s="248"/>
      <c r="L206" s="253"/>
      <c r="M206" s="254"/>
      <c r="N206" s="255"/>
      <c r="O206" s="255"/>
      <c r="P206" s="255"/>
      <c r="Q206" s="255"/>
      <c r="R206" s="255"/>
      <c r="S206" s="255"/>
      <c r="T206" s="256"/>
      <c r="U206" s="13"/>
      <c r="V206" s="13"/>
      <c r="W206" s="13"/>
      <c r="X206" s="13"/>
      <c r="Y206" s="13"/>
      <c r="Z206" s="13"/>
      <c r="AA206" s="13"/>
      <c r="AB206" s="13"/>
      <c r="AC206" s="13"/>
      <c r="AD206" s="13"/>
      <c r="AE206" s="13"/>
      <c r="AT206" s="257" t="s">
        <v>208</v>
      </c>
      <c r="AU206" s="257" t="s">
        <v>86</v>
      </c>
      <c r="AV206" s="13" t="s">
        <v>86</v>
      </c>
      <c r="AW206" s="13" t="s">
        <v>38</v>
      </c>
      <c r="AX206" s="13" t="s">
        <v>76</v>
      </c>
      <c r="AY206" s="257" t="s">
        <v>194</v>
      </c>
    </row>
    <row r="207" spans="1:51" s="13" customFormat="1" ht="12">
      <c r="A207" s="13"/>
      <c r="B207" s="247"/>
      <c r="C207" s="248"/>
      <c r="D207" s="242" t="s">
        <v>208</v>
      </c>
      <c r="E207" s="249" t="s">
        <v>21</v>
      </c>
      <c r="F207" s="250" t="s">
        <v>2690</v>
      </c>
      <c r="G207" s="248"/>
      <c r="H207" s="251">
        <v>1</v>
      </c>
      <c r="I207" s="252"/>
      <c r="J207" s="248"/>
      <c r="K207" s="248"/>
      <c r="L207" s="253"/>
      <c r="M207" s="254"/>
      <c r="N207" s="255"/>
      <c r="O207" s="255"/>
      <c r="P207" s="255"/>
      <c r="Q207" s="255"/>
      <c r="R207" s="255"/>
      <c r="S207" s="255"/>
      <c r="T207" s="256"/>
      <c r="U207" s="13"/>
      <c r="V207" s="13"/>
      <c r="W207" s="13"/>
      <c r="X207" s="13"/>
      <c r="Y207" s="13"/>
      <c r="Z207" s="13"/>
      <c r="AA207" s="13"/>
      <c r="AB207" s="13"/>
      <c r="AC207" s="13"/>
      <c r="AD207" s="13"/>
      <c r="AE207" s="13"/>
      <c r="AT207" s="257" t="s">
        <v>208</v>
      </c>
      <c r="AU207" s="257" t="s">
        <v>86</v>
      </c>
      <c r="AV207" s="13" t="s">
        <v>86</v>
      </c>
      <c r="AW207" s="13" t="s">
        <v>38</v>
      </c>
      <c r="AX207" s="13" t="s">
        <v>76</v>
      </c>
      <c r="AY207" s="257" t="s">
        <v>194</v>
      </c>
    </row>
    <row r="208" spans="1:51" s="14" customFormat="1" ht="12">
      <c r="A208" s="14"/>
      <c r="B208" s="258"/>
      <c r="C208" s="259"/>
      <c r="D208" s="242" t="s">
        <v>208</v>
      </c>
      <c r="E208" s="260" t="s">
        <v>21</v>
      </c>
      <c r="F208" s="261" t="s">
        <v>210</v>
      </c>
      <c r="G208" s="259"/>
      <c r="H208" s="262">
        <v>2</v>
      </c>
      <c r="I208" s="263"/>
      <c r="J208" s="259"/>
      <c r="K208" s="259"/>
      <c r="L208" s="264"/>
      <c r="M208" s="265"/>
      <c r="N208" s="266"/>
      <c r="O208" s="266"/>
      <c r="P208" s="266"/>
      <c r="Q208" s="266"/>
      <c r="R208" s="266"/>
      <c r="S208" s="266"/>
      <c r="T208" s="267"/>
      <c r="U208" s="14"/>
      <c r="V208" s="14"/>
      <c r="W208" s="14"/>
      <c r="X208" s="14"/>
      <c r="Y208" s="14"/>
      <c r="Z208" s="14"/>
      <c r="AA208" s="14"/>
      <c r="AB208" s="14"/>
      <c r="AC208" s="14"/>
      <c r="AD208" s="14"/>
      <c r="AE208" s="14"/>
      <c r="AT208" s="268" t="s">
        <v>208</v>
      </c>
      <c r="AU208" s="268" t="s">
        <v>86</v>
      </c>
      <c r="AV208" s="14" t="s">
        <v>202</v>
      </c>
      <c r="AW208" s="14" t="s">
        <v>38</v>
      </c>
      <c r="AX208" s="14" t="s">
        <v>84</v>
      </c>
      <c r="AY208" s="268" t="s">
        <v>194</v>
      </c>
    </row>
    <row r="209" spans="1:65" s="2" customFormat="1" ht="16.5" customHeight="1">
      <c r="A209" s="40"/>
      <c r="B209" s="41"/>
      <c r="C209" s="229" t="s">
        <v>450</v>
      </c>
      <c r="D209" s="229" t="s">
        <v>197</v>
      </c>
      <c r="E209" s="230" t="s">
        <v>2691</v>
      </c>
      <c r="F209" s="231" t="s">
        <v>2692</v>
      </c>
      <c r="G209" s="232" t="s">
        <v>268</v>
      </c>
      <c r="H209" s="233">
        <v>2</v>
      </c>
      <c r="I209" s="234"/>
      <c r="J209" s="235">
        <f>ROUND(I209*H209,2)</f>
        <v>0</v>
      </c>
      <c r="K209" s="231" t="s">
        <v>201</v>
      </c>
      <c r="L209" s="46"/>
      <c r="M209" s="236" t="s">
        <v>21</v>
      </c>
      <c r="N209" s="237" t="s">
        <v>47</v>
      </c>
      <c r="O209" s="86"/>
      <c r="P209" s="238">
        <f>O209*H209</f>
        <v>0</v>
      </c>
      <c r="Q209" s="238">
        <v>0.00029</v>
      </c>
      <c r="R209" s="238">
        <f>Q209*H209</f>
        <v>0.00058</v>
      </c>
      <c r="S209" s="238">
        <v>0</v>
      </c>
      <c r="T209" s="239">
        <f>S209*H209</f>
        <v>0</v>
      </c>
      <c r="U209" s="40"/>
      <c r="V209" s="40"/>
      <c r="W209" s="40"/>
      <c r="X209" s="40"/>
      <c r="Y209" s="40"/>
      <c r="Z209" s="40"/>
      <c r="AA209" s="40"/>
      <c r="AB209" s="40"/>
      <c r="AC209" s="40"/>
      <c r="AD209" s="40"/>
      <c r="AE209" s="40"/>
      <c r="AR209" s="240" t="s">
        <v>245</v>
      </c>
      <c r="AT209" s="240" t="s">
        <v>197</v>
      </c>
      <c r="AU209" s="240" t="s">
        <v>86</v>
      </c>
      <c r="AY209" s="19" t="s">
        <v>194</v>
      </c>
      <c r="BE209" s="241">
        <f>IF(N209="základní",J209,0)</f>
        <v>0</v>
      </c>
      <c r="BF209" s="241">
        <f>IF(N209="snížená",J209,0)</f>
        <v>0</v>
      </c>
      <c r="BG209" s="241">
        <f>IF(N209="zákl. přenesená",J209,0)</f>
        <v>0</v>
      </c>
      <c r="BH209" s="241">
        <f>IF(N209="sníž. přenesená",J209,0)</f>
        <v>0</v>
      </c>
      <c r="BI209" s="241">
        <f>IF(N209="nulová",J209,0)</f>
        <v>0</v>
      </c>
      <c r="BJ209" s="19" t="s">
        <v>84</v>
      </c>
      <c r="BK209" s="241">
        <f>ROUND(I209*H209,2)</f>
        <v>0</v>
      </c>
      <c r="BL209" s="19" t="s">
        <v>245</v>
      </c>
      <c r="BM209" s="240" t="s">
        <v>2693</v>
      </c>
    </row>
    <row r="210" spans="1:47" s="2" customFormat="1" ht="12">
      <c r="A210" s="40"/>
      <c r="B210" s="41"/>
      <c r="C210" s="42"/>
      <c r="D210" s="242" t="s">
        <v>204</v>
      </c>
      <c r="E210" s="42"/>
      <c r="F210" s="243" t="s">
        <v>2694</v>
      </c>
      <c r="G210" s="42"/>
      <c r="H210" s="42"/>
      <c r="I210" s="149"/>
      <c r="J210" s="42"/>
      <c r="K210" s="42"/>
      <c r="L210" s="46"/>
      <c r="M210" s="244"/>
      <c r="N210" s="245"/>
      <c r="O210" s="86"/>
      <c r="P210" s="86"/>
      <c r="Q210" s="86"/>
      <c r="R210" s="86"/>
      <c r="S210" s="86"/>
      <c r="T210" s="87"/>
      <c r="U210" s="40"/>
      <c r="V210" s="40"/>
      <c r="W210" s="40"/>
      <c r="X210" s="40"/>
      <c r="Y210" s="40"/>
      <c r="Z210" s="40"/>
      <c r="AA210" s="40"/>
      <c r="AB210" s="40"/>
      <c r="AC210" s="40"/>
      <c r="AD210" s="40"/>
      <c r="AE210" s="40"/>
      <c r="AT210" s="19" t="s">
        <v>204</v>
      </c>
      <c r="AU210" s="19" t="s">
        <v>86</v>
      </c>
    </row>
    <row r="211" spans="1:51" s="13" customFormat="1" ht="12">
      <c r="A211" s="13"/>
      <c r="B211" s="247"/>
      <c r="C211" s="248"/>
      <c r="D211" s="242" t="s">
        <v>208</v>
      </c>
      <c r="E211" s="249" t="s">
        <v>21</v>
      </c>
      <c r="F211" s="250" t="s">
        <v>2636</v>
      </c>
      <c r="G211" s="248"/>
      <c r="H211" s="251">
        <v>1</v>
      </c>
      <c r="I211" s="252"/>
      <c r="J211" s="248"/>
      <c r="K211" s="248"/>
      <c r="L211" s="253"/>
      <c r="M211" s="254"/>
      <c r="N211" s="255"/>
      <c r="O211" s="255"/>
      <c r="P211" s="255"/>
      <c r="Q211" s="255"/>
      <c r="R211" s="255"/>
      <c r="S211" s="255"/>
      <c r="T211" s="256"/>
      <c r="U211" s="13"/>
      <c r="V211" s="13"/>
      <c r="W211" s="13"/>
      <c r="X211" s="13"/>
      <c r="Y211" s="13"/>
      <c r="Z211" s="13"/>
      <c r="AA211" s="13"/>
      <c r="AB211" s="13"/>
      <c r="AC211" s="13"/>
      <c r="AD211" s="13"/>
      <c r="AE211" s="13"/>
      <c r="AT211" s="257" t="s">
        <v>208</v>
      </c>
      <c r="AU211" s="257" t="s">
        <v>86</v>
      </c>
      <c r="AV211" s="13" t="s">
        <v>86</v>
      </c>
      <c r="AW211" s="13" t="s">
        <v>38</v>
      </c>
      <c r="AX211" s="13" t="s">
        <v>76</v>
      </c>
      <c r="AY211" s="257" t="s">
        <v>194</v>
      </c>
    </row>
    <row r="212" spans="1:51" s="13" customFormat="1" ht="12">
      <c r="A212" s="13"/>
      <c r="B212" s="247"/>
      <c r="C212" s="248"/>
      <c r="D212" s="242" t="s">
        <v>208</v>
      </c>
      <c r="E212" s="249" t="s">
        <v>21</v>
      </c>
      <c r="F212" s="250" t="s">
        <v>2695</v>
      </c>
      <c r="G212" s="248"/>
      <c r="H212" s="251">
        <v>1</v>
      </c>
      <c r="I212" s="252"/>
      <c r="J212" s="248"/>
      <c r="K212" s="248"/>
      <c r="L212" s="253"/>
      <c r="M212" s="254"/>
      <c r="N212" s="255"/>
      <c r="O212" s="255"/>
      <c r="P212" s="255"/>
      <c r="Q212" s="255"/>
      <c r="R212" s="255"/>
      <c r="S212" s="255"/>
      <c r="T212" s="256"/>
      <c r="U212" s="13"/>
      <c r="V212" s="13"/>
      <c r="W212" s="13"/>
      <c r="X212" s="13"/>
      <c r="Y212" s="13"/>
      <c r="Z212" s="13"/>
      <c r="AA212" s="13"/>
      <c r="AB212" s="13"/>
      <c r="AC212" s="13"/>
      <c r="AD212" s="13"/>
      <c r="AE212" s="13"/>
      <c r="AT212" s="257" t="s">
        <v>208</v>
      </c>
      <c r="AU212" s="257" t="s">
        <v>86</v>
      </c>
      <c r="AV212" s="13" t="s">
        <v>86</v>
      </c>
      <c r="AW212" s="13" t="s">
        <v>38</v>
      </c>
      <c r="AX212" s="13" t="s">
        <v>76</v>
      </c>
      <c r="AY212" s="257" t="s">
        <v>194</v>
      </c>
    </row>
    <row r="213" spans="1:51" s="14" customFormat="1" ht="12">
      <c r="A213" s="14"/>
      <c r="B213" s="258"/>
      <c r="C213" s="259"/>
      <c r="D213" s="242" t="s">
        <v>208</v>
      </c>
      <c r="E213" s="260" t="s">
        <v>21</v>
      </c>
      <c r="F213" s="261" t="s">
        <v>210</v>
      </c>
      <c r="G213" s="259"/>
      <c r="H213" s="262">
        <v>2</v>
      </c>
      <c r="I213" s="263"/>
      <c r="J213" s="259"/>
      <c r="K213" s="259"/>
      <c r="L213" s="264"/>
      <c r="M213" s="265"/>
      <c r="N213" s="266"/>
      <c r="O213" s="266"/>
      <c r="P213" s="266"/>
      <c r="Q213" s="266"/>
      <c r="R213" s="266"/>
      <c r="S213" s="266"/>
      <c r="T213" s="267"/>
      <c r="U213" s="14"/>
      <c r="V213" s="14"/>
      <c r="W213" s="14"/>
      <c r="X213" s="14"/>
      <c r="Y213" s="14"/>
      <c r="Z213" s="14"/>
      <c r="AA213" s="14"/>
      <c r="AB213" s="14"/>
      <c r="AC213" s="14"/>
      <c r="AD213" s="14"/>
      <c r="AE213" s="14"/>
      <c r="AT213" s="268" t="s">
        <v>208</v>
      </c>
      <c r="AU213" s="268" t="s">
        <v>86</v>
      </c>
      <c r="AV213" s="14" t="s">
        <v>202</v>
      </c>
      <c r="AW213" s="14" t="s">
        <v>38</v>
      </c>
      <c r="AX213" s="14" t="s">
        <v>84</v>
      </c>
      <c r="AY213" s="268" t="s">
        <v>194</v>
      </c>
    </row>
    <row r="214" spans="1:65" s="2" customFormat="1" ht="16.5" customHeight="1">
      <c r="A214" s="40"/>
      <c r="B214" s="41"/>
      <c r="C214" s="272" t="s">
        <v>7</v>
      </c>
      <c r="D214" s="272" t="s">
        <v>347</v>
      </c>
      <c r="E214" s="273" t="s">
        <v>2696</v>
      </c>
      <c r="F214" s="274" t="s">
        <v>2697</v>
      </c>
      <c r="G214" s="275" t="s">
        <v>268</v>
      </c>
      <c r="H214" s="276">
        <v>2</v>
      </c>
      <c r="I214" s="277"/>
      <c r="J214" s="278">
        <f>ROUND(I214*H214,2)</f>
        <v>0</v>
      </c>
      <c r="K214" s="274" t="s">
        <v>201</v>
      </c>
      <c r="L214" s="279"/>
      <c r="M214" s="280" t="s">
        <v>21</v>
      </c>
      <c r="N214" s="281" t="s">
        <v>47</v>
      </c>
      <c r="O214" s="86"/>
      <c r="P214" s="238">
        <f>O214*H214</f>
        <v>0</v>
      </c>
      <c r="Q214" s="238">
        <v>5E-05</v>
      </c>
      <c r="R214" s="238">
        <f>Q214*H214</f>
        <v>0.0001</v>
      </c>
      <c r="S214" s="238">
        <v>0</v>
      </c>
      <c r="T214" s="239">
        <f>S214*H214</f>
        <v>0</v>
      </c>
      <c r="U214" s="40"/>
      <c r="V214" s="40"/>
      <c r="W214" s="40"/>
      <c r="X214" s="40"/>
      <c r="Y214" s="40"/>
      <c r="Z214" s="40"/>
      <c r="AA214" s="40"/>
      <c r="AB214" s="40"/>
      <c r="AC214" s="40"/>
      <c r="AD214" s="40"/>
      <c r="AE214" s="40"/>
      <c r="AR214" s="240" t="s">
        <v>525</v>
      </c>
      <c r="AT214" s="240" t="s">
        <v>347</v>
      </c>
      <c r="AU214" s="240" t="s">
        <v>86</v>
      </c>
      <c r="AY214" s="19" t="s">
        <v>194</v>
      </c>
      <c r="BE214" s="241">
        <f>IF(N214="základní",J214,0)</f>
        <v>0</v>
      </c>
      <c r="BF214" s="241">
        <f>IF(N214="snížená",J214,0)</f>
        <v>0</v>
      </c>
      <c r="BG214" s="241">
        <f>IF(N214="zákl. přenesená",J214,0)</f>
        <v>0</v>
      </c>
      <c r="BH214" s="241">
        <f>IF(N214="sníž. přenesená",J214,0)</f>
        <v>0</v>
      </c>
      <c r="BI214" s="241">
        <f>IF(N214="nulová",J214,0)</f>
        <v>0</v>
      </c>
      <c r="BJ214" s="19" t="s">
        <v>84</v>
      </c>
      <c r="BK214" s="241">
        <f>ROUND(I214*H214,2)</f>
        <v>0</v>
      </c>
      <c r="BL214" s="19" t="s">
        <v>245</v>
      </c>
      <c r="BM214" s="240" t="s">
        <v>2698</v>
      </c>
    </row>
    <row r="215" spans="1:47" s="2" customFormat="1" ht="12">
      <c r="A215" s="40"/>
      <c r="B215" s="41"/>
      <c r="C215" s="42"/>
      <c r="D215" s="242" t="s">
        <v>204</v>
      </c>
      <c r="E215" s="42"/>
      <c r="F215" s="243" t="s">
        <v>2697</v>
      </c>
      <c r="G215" s="42"/>
      <c r="H215" s="42"/>
      <c r="I215" s="149"/>
      <c r="J215" s="42"/>
      <c r="K215" s="42"/>
      <c r="L215" s="46"/>
      <c r="M215" s="244"/>
      <c r="N215" s="245"/>
      <c r="O215" s="86"/>
      <c r="P215" s="86"/>
      <c r="Q215" s="86"/>
      <c r="R215" s="86"/>
      <c r="S215" s="86"/>
      <c r="T215" s="87"/>
      <c r="U215" s="40"/>
      <c r="V215" s="40"/>
      <c r="W215" s="40"/>
      <c r="X215" s="40"/>
      <c r="Y215" s="40"/>
      <c r="Z215" s="40"/>
      <c r="AA215" s="40"/>
      <c r="AB215" s="40"/>
      <c r="AC215" s="40"/>
      <c r="AD215" s="40"/>
      <c r="AE215" s="40"/>
      <c r="AT215" s="19" t="s">
        <v>204</v>
      </c>
      <c r="AU215" s="19" t="s">
        <v>86</v>
      </c>
    </row>
    <row r="216" spans="1:51" s="13" customFormat="1" ht="12">
      <c r="A216" s="13"/>
      <c r="B216" s="247"/>
      <c r="C216" s="248"/>
      <c r="D216" s="242" t="s">
        <v>208</v>
      </c>
      <c r="E216" s="249" t="s">
        <v>21</v>
      </c>
      <c r="F216" s="250" t="s">
        <v>2699</v>
      </c>
      <c r="G216" s="248"/>
      <c r="H216" s="251">
        <v>1</v>
      </c>
      <c r="I216" s="252"/>
      <c r="J216" s="248"/>
      <c r="K216" s="248"/>
      <c r="L216" s="253"/>
      <c r="M216" s="254"/>
      <c r="N216" s="255"/>
      <c r="O216" s="255"/>
      <c r="P216" s="255"/>
      <c r="Q216" s="255"/>
      <c r="R216" s="255"/>
      <c r="S216" s="255"/>
      <c r="T216" s="256"/>
      <c r="U216" s="13"/>
      <c r="V216" s="13"/>
      <c r="W216" s="13"/>
      <c r="X216" s="13"/>
      <c r="Y216" s="13"/>
      <c r="Z216" s="13"/>
      <c r="AA216" s="13"/>
      <c r="AB216" s="13"/>
      <c r="AC216" s="13"/>
      <c r="AD216" s="13"/>
      <c r="AE216" s="13"/>
      <c r="AT216" s="257" t="s">
        <v>208</v>
      </c>
      <c r="AU216" s="257" t="s">
        <v>86</v>
      </c>
      <c r="AV216" s="13" t="s">
        <v>86</v>
      </c>
      <c r="AW216" s="13" t="s">
        <v>38</v>
      </c>
      <c r="AX216" s="13" t="s">
        <v>76</v>
      </c>
      <c r="AY216" s="257" t="s">
        <v>194</v>
      </c>
    </row>
    <row r="217" spans="1:51" s="13" customFormat="1" ht="12">
      <c r="A217" s="13"/>
      <c r="B217" s="247"/>
      <c r="C217" s="248"/>
      <c r="D217" s="242" t="s">
        <v>208</v>
      </c>
      <c r="E217" s="249" t="s">
        <v>21</v>
      </c>
      <c r="F217" s="250" t="s">
        <v>2700</v>
      </c>
      <c r="G217" s="248"/>
      <c r="H217" s="251">
        <v>1</v>
      </c>
      <c r="I217" s="252"/>
      <c r="J217" s="248"/>
      <c r="K217" s="248"/>
      <c r="L217" s="253"/>
      <c r="M217" s="254"/>
      <c r="N217" s="255"/>
      <c r="O217" s="255"/>
      <c r="P217" s="255"/>
      <c r="Q217" s="255"/>
      <c r="R217" s="255"/>
      <c r="S217" s="255"/>
      <c r="T217" s="256"/>
      <c r="U217" s="13"/>
      <c r="V217" s="13"/>
      <c r="W217" s="13"/>
      <c r="X217" s="13"/>
      <c r="Y217" s="13"/>
      <c r="Z217" s="13"/>
      <c r="AA217" s="13"/>
      <c r="AB217" s="13"/>
      <c r="AC217" s="13"/>
      <c r="AD217" s="13"/>
      <c r="AE217" s="13"/>
      <c r="AT217" s="257" t="s">
        <v>208</v>
      </c>
      <c r="AU217" s="257" t="s">
        <v>86</v>
      </c>
      <c r="AV217" s="13" t="s">
        <v>86</v>
      </c>
      <c r="AW217" s="13" t="s">
        <v>38</v>
      </c>
      <c r="AX217" s="13" t="s">
        <v>76</v>
      </c>
      <c r="AY217" s="257" t="s">
        <v>194</v>
      </c>
    </row>
    <row r="218" spans="1:51" s="14" customFormat="1" ht="12">
      <c r="A218" s="14"/>
      <c r="B218" s="258"/>
      <c r="C218" s="259"/>
      <c r="D218" s="242" t="s">
        <v>208</v>
      </c>
      <c r="E218" s="260" t="s">
        <v>21</v>
      </c>
      <c r="F218" s="261" t="s">
        <v>210</v>
      </c>
      <c r="G218" s="259"/>
      <c r="H218" s="262">
        <v>2</v>
      </c>
      <c r="I218" s="263"/>
      <c r="J218" s="259"/>
      <c r="K218" s="259"/>
      <c r="L218" s="264"/>
      <c r="M218" s="265"/>
      <c r="N218" s="266"/>
      <c r="O218" s="266"/>
      <c r="P218" s="266"/>
      <c r="Q218" s="266"/>
      <c r="R218" s="266"/>
      <c r="S218" s="266"/>
      <c r="T218" s="267"/>
      <c r="U218" s="14"/>
      <c r="V218" s="14"/>
      <c r="W218" s="14"/>
      <c r="X218" s="14"/>
      <c r="Y218" s="14"/>
      <c r="Z218" s="14"/>
      <c r="AA218" s="14"/>
      <c r="AB218" s="14"/>
      <c r="AC218" s="14"/>
      <c r="AD218" s="14"/>
      <c r="AE218" s="14"/>
      <c r="AT218" s="268" t="s">
        <v>208</v>
      </c>
      <c r="AU218" s="268" t="s">
        <v>86</v>
      </c>
      <c r="AV218" s="14" t="s">
        <v>202</v>
      </c>
      <c r="AW218" s="14" t="s">
        <v>38</v>
      </c>
      <c r="AX218" s="14" t="s">
        <v>84</v>
      </c>
      <c r="AY218" s="268" t="s">
        <v>194</v>
      </c>
    </row>
    <row r="219" spans="1:65" s="2" customFormat="1" ht="16.5" customHeight="1">
      <c r="A219" s="40"/>
      <c r="B219" s="41"/>
      <c r="C219" s="272" t="s">
        <v>461</v>
      </c>
      <c r="D219" s="272" t="s">
        <v>347</v>
      </c>
      <c r="E219" s="273" t="s">
        <v>2701</v>
      </c>
      <c r="F219" s="274" t="s">
        <v>2702</v>
      </c>
      <c r="G219" s="275" t="s">
        <v>268</v>
      </c>
      <c r="H219" s="276">
        <v>4</v>
      </c>
      <c r="I219" s="277"/>
      <c r="J219" s="278">
        <f>ROUND(I219*H219,2)</f>
        <v>0</v>
      </c>
      <c r="K219" s="274" t="s">
        <v>201</v>
      </c>
      <c r="L219" s="279"/>
      <c r="M219" s="280" t="s">
        <v>21</v>
      </c>
      <c r="N219" s="281" t="s">
        <v>47</v>
      </c>
      <c r="O219" s="86"/>
      <c r="P219" s="238">
        <f>O219*H219</f>
        <v>0</v>
      </c>
      <c r="Q219" s="238">
        <v>3E-05</v>
      </c>
      <c r="R219" s="238">
        <f>Q219*H219</f>
        <v>0.00012</v>
      </c>
      <c r="S219" s="238">
        <v>0</v>
      </c>
      <c r="T219" s="239">
        <f>S219*H219</f>
        <v>0</v>
      </c>
      <c r="U219" s="40"/>
      <c r="V219" s="40"/>
      <c r="W219" s="40"/>
      <c r="X219" s="40"/>
      <c r="Y219" s="40"/>
      <c r="Z219" s="40"/>
      <c r="AA219" s="40"/>
      <c r="AB219" s="40"/>
      <c r="AC219" s="40"/>
      <c r="AD219" s="40"/>
      <c r="AE219" s="40"/>
      <c r="AR219" s="240" t="s">
        <v>525</v>
      </c>
      <c r="AT219" s="240" t="s">
        <v>347</v>
      </c>
      <c r="AU219" s="240" t="s">
        <v>86</v>
      </c>
      <c r="AY219" s="19" t="s">
        <v>194</v>
      </c>
      <c r="BE219" s="241">
        <f>IF(N219="základní",J219,0)</f>
        <v>0</v>
      </c>
      <c r="BF219" s="241">
        <f>IF(N219="snížená",J219,0)</f>
        <v>0</v>
      </c>
      <c r="BG219" s="241">
        <f>IF(N219="zákl. přenesená",J219,0)</f>
        <v>0</v>
      </c>
      <c r="BH219" s="241">
        <f>IF(N219="sníž. přenesená",J219,0)</f>
        <v>0</v>
      </c>
      <c r="BI219" s="241">
        <f>IF(N219="nulová",J219,0)</f>
        <v>0</v>
      </c>
      <c r="BJ219" s="19" t="s">
        <v>84</v>
      </c>
      <c r="BK219" s="241">
        <f>ROUND(I219*H219,2)</f>
        <v>0</v>
      </c>
      <c r="BL219" s="19" t="s">
        <v>245</v>
      </c>
      <c r="BM219" s="240" t="s">
        <v>2703</v>
      </c>
    </row>
    <row r="220" spans="1:47" s="2" customFormat="1" ht="12">
      <c r="A220" s="40"/>
      <c r="B220" s="41"/>
      <c r="C220" s="42"/>
      <c r="D220" s="242" t="s">
        <v>204</v>
      </c>
      <c r="E220" s="42"/>
      <c r="F220" s="243" t="s">
        <v>2702</v>
      </c>
      <c r="G220" s="42"/>
      <c r="H220" s="42"/>
      <c r="I220" s="149"/>
      <c r="J220" s="42"/>
      <c r="K220" s="42"/>
      <c r="L220" s="46"/>
      <c r="M220" s="244"/>
      <c r="N220" s="245"/>
      <c r="O220" s="86"/>
      <c r="P220" s="86"/>
      <c r="Q220" s="86"/>
      <c r="R220" s="86"/>
      <c r="S220" s="86"/>
      <c r="T220" s="87"/>
      <c r="U220" s="40"/>
      <c r="V220" s="40"/>
      <c r="W220" s="40"/>
      <c r="X220" s="40"/>
      <c r="Y220" s="40"/>
      <c r="Z220" s="40"/>
      <c r="AA220" s="40"/>
      <c r="AB220" s="40"/>
      <c r="AC220" s="40"/>
      <c r="AD220" s="40"/>
      <c r="AE220" s="40"/>
      <c r="AT220" s="19" t="s">
        <v>204</v>
      </c>
      <c r="AU220" s="19" t="s">
        <v>86</v>
      </c>
    </row>
    <row r="221" spans="1:51" s="13" customFormat="1" ht="12">
      <c r="A221" s="13"/>
      <c r="B221" s="247"/>
      <c r="C221" s="248"/>
      <c r="D221" s="242" t="s">
        <v>208</v>
      </c>
      <c r="E221" s="249" t="s">
        <v>21</v>
      </c>
      <c r="F221" s="250" t="s">
        <v>2704</v>
      </c>
      <c r="G221" s="248"/>
      <c r="H221" s="251">
        <v>1</v>
      </c>
      <c r="I221" s="252"/>
      <c r="J221" s="248"/>
      <c r="K221" s="248"/>
      <c r="L221" s="253"/>
      <c r="M221" s="254"/>
      <c r="N221" s="255"/>
      <c r="O221" s="255"/>
      <c r="P221" s="255"/>
      <c r="Q221" s="255"/>
      <c r="R221" s="255"/>
      <c r="S221" s="255"/>
      <c r="T221" s="256"/>
      <c r="U221" s="13"/>
      <c r="V221" s="13"/>
      <c r="W221" s="13"/>
      <c r="X221" s="13"/>
      <c r="Y221" s="13"/>
      <c r="Z221" s="13"/>
      <c r="AA221" s="13"/>
      <c r="AB221" s="13"/>
      <c r="AC221" s="13"/>
      <c r="AD221" s="13"/>
      <c r="AE221" s="13"/>
      <c r="AT221" s="257" t="s">
        <v>208</v>
      </c>
      <c r="AU221" s="257" t="s">
        <v>86</v>
      </c>
      <c r="AV221" s="13" t="s">
        <v>86</v>
      </c>
      <c r="AW221" s="13" t="s">
        <v>38</v>
      </c>
      <c r="AX221" s="13" t="s">
        <v>76</v>
      </c>
      <c r="AY221" s="257" t="s">
        <v>194</v>
      </c>
    </row>
    <row r="222" spans="1:51" s="13" customFormat="1" ht="12">
      <c r="A222" s="13"/>
      <c r="B222" s="247"/>
      <c r="C222" s="248"/>
      <c r="D222" s="242" t="s">
        <v>208</v>
      </c>
      <c r="E222" s="249" t="s">
        <v>21</v>
      </c>
      <c r="F222" s="250" t="s">
        <v>2705</v>
      </c>
      <c r="G222" s="248"/>
      <c r="H222" s="251">
        <v>1</v>
      </c>
      <c r="I222" s="252"/>
      <c r="J222" s="248"/>
      <c r="K222" s="248"/>
      <c r="L222" s="253"/>
      <c r="M222" s="254"/>
      <c r="N222" s="255"/>
      <c r="O222" s="255"/>
      <c r="P222" s="255"/>
      <c r="Q222" s="255"/>
      <c r="R222" s="255"/>
      <c r="S222" s="255"/>
      <c r="T222" s="256"/>
      <c r="U222" s="13"/>
      <c r="V222" s="13"/>
      <c r="W222" s="13"/>
      <c r="X222" s="13"/>
      <c r="Y222" s="13"/>
      <c r="Z222" s="13"/>
      <c r="AA222" s="13"/>
      <c r="AB222" s="13"/>
      <c r="AC222" s="13"/>
      <c r="AD222" s="13"/>
      <c r="AE222" s="13"/>
      <c r="AT222" s="257" t="s">
        <v>208</v>
      </c>
      <c r="AU222" s="257" t="s">
        <v>86</v>
      </c>
      <c r="AV222" s="13" t="s">
        <v>86</v>
      </c>
      <c r="AW222" s="13" t="s">
        <v>38</v>
      </c>
      <c r="AX222" s="13" t="s">
        <v>76</v>
      </c>
      <c r="AY222" s="257" t="s">
        <v>194</v>
      </c>
    </row>
    <row r="223" spans="1:51" s="13" customFormat="1" ht="12">
      <c r="A223" s="13"/>
      <c r="B223" s="247"/>
      <c r="C223" s="248"/>
      <c r="D223" s="242" t="s">
        <v>208</v>
      </c>
      <c r="E223" s="249" t="s">
        <v>21</v>
      </c>
      <c r="F223" s="250" t="s">
        <v>2636</v>
      </c>
      <c r="G223" s="248"/>
      <c r="H223" s="251">
        <v>1</v>
      </c>
      <c r="I223" s="252"/>
      <c r="J223" s="248"/>
      <c r="K223" s="248"/>
      <c r="L223" s="253"/>
      <c r="M223" s="254"/>
      <c r="N223" s="255"/>
      <c r="O223" s="255"/>
      <c r="P223" s="255"/>
      <c r="Q223" s="255"/>
      <c r="R223" s="255"/>
      <c r="S223" s="255"/>
      <c r="T223" s="256"/>
      <c r="U223" s="13"/>
      <c r="V223" s="13"/>
      <c r="W223" s="13"/>
      <c r="X223" s="13"/>
      <c r="Y223" s="13"/>
      <c r="Z223" s="13"/>
      <c r="AA223" s="13"/>
      <c r="AB223" s="13"/>
      <c r="AC223" s="13"/>
      <c r="AD223" s="13"/>
      <c r="AE223" s="13"/>
      <c r="AT223" s="257" t="s">
        <v>208</v>
      </c>
      <c r="AU223" s="257" t="s">
        <v>86</v>
      </c>
      <c r="AV223" s="13" t="s">
        <v>86</v>
      </c>
      <c r="AW223" s="13" t="s">
        <v>38</v>
      </c>
      <c r="AX223" s="13" t="s">
        <v>76</v>
      </c>
      <c r="AY223" s="257" t="s">
        <v>194</v>
      </c>
    </row>
    <row r="224" spans="1:51" s="13" customFormat="1" ht="12">
      <c r="A224" s="13"/>
      <c r="B224" s="247"/>
      <c r="C224" s="248"/>
      <c r="D224" s="242" t="s">
        <v>208</v>
      </c>
      <c r="E224" s="249" t="s">
        <v>21</v>
      </c>
      <c r="F224" s="250" t="s">
        <v>2700</v>
      </c>
      <c r="G224" s="248"/>
      <c r="H224" s="251">
        <v>1</v>
      </c>
      <c r="I224" s="252"/>
      <c r="J224" s="248"/>
      <c r="K224" s="248"/>
      <c r="L224" s="253"/>
      <c r="M224" s="254"/>
      <c r="N224" s="255"/>
      <c r="O224" s="255"/>
      <c r="P224" s="255"/>
      <c r="Q224" s="255"/>
      <c r="R224" s="255"/>
      <c r="S224" s="255"/>
      <c r="T224" s="256"/>
      <c r="U224" s="13"/>
      <c r="V224" s="13"/>
      <c r="W224" s="13"/>
      <c r="X224" s="13"/>
      <c r="Y224" s="13"/>
      <c r="Z224" s="13"/>
      <c r="AA224" s="13"/>
      <c r="AB224" s="13"/>
      <c r="AC224" s="13"/>
      <c r="AD224" s="13"/>
      <c r="AE224" s="13"/>
      <c r="AT224" s="257" t="s">
        <v>208</v>
      </c>
      <c r="AU224" s="257" t="s">
        <v>86</v>
      </c>
      <c r="AV224" s="13" t="s">
        <v>86</v>
      </c>
      <c r="AW224" s="13" t="s">
        <v>38</v>
      </c>
      <c r="AX224" s="13" t="s">
        <v>76</v>
      </c>
      <c r="AY224" s="257" t="s">
        <v>194</v>
      </c>
    </row>
    <row r="225" spans="1:51" s="14" customFormat="1" ht="12">
      <c r="A225" s="14"/>
      <c r="B225" s="258"/>
      <c r="C225" s="259"/>
      <c r="D225" s="242" t="s">
        <v>208</v>
      </c>
      <c r="E225" s="260" t="s">
        <v>21</v>
      </c>
      <c r="F225" s="261" t="s">
        <v>210</v>
      </c>
      <c r="G225" s="259"/>
      <c r="H225" s="262">
        <v>4</v>
      </c>
      <c r="I225" s="263"/>
      <c r="J225" s="259"/>
      <c r="K225" s="259"/>
      <c r="L225" s="264"/>
      <c r="M225" s="265"/>
      <c r="N225" s="266"/>
      <c r="O225" s="266"/>
      <c r="P225" s="266"/>
      <c r="Q225" s="266"/>
      <c r="R225" s="266"/>
      <c r="S225" s="266"/>
      <c r="T225" s="267"/>
      <c r="U225" s="14"/>
      <c r="V225" s="14"/>
      <c r="W225" s="14"/>
      <c r="X225" s="14"/>
      <c r="Y225" s="14"/>
      <c r="Z225" s="14"/>
      <c r="AA225" s="14"/>
      <c r="AB225" s="14"/>
      <c r="AC225" s="14"/>
      <c r="AD225" s="14"/>
      <c r="AE225" s="14"/>
      <c r="AT225" s="268" t="s">
        <v>208</v>
      </c>
      <c r="AU225" s="268" t="s">
        <v>86</v>
      </c>
      <c r="AV225" s="14" t="s">
        <v>202</v>
      </c>
      <c r="AW225" s="14" t="s">
        <v>38</v>
      </c>
      <c r="AX225" s="14" t="s">
        <v>84</v>
      </c>
      <c r="AY225" s="268" t="s">
        <v>194</v>
      </c>
    </row>
    <row r="226" spans="1:65" s="2" customFormat="1" ht="16.5" customHeight="1">
      <c r="A226" s="40"/>
      <c r="B226" s="41"/>
      <c r="C226" s="272" t="s">
        <v>467</v>
      </c>
      <c r="D226" s="272" t="s">
        <v>347</v>
      </c>
      <c r="E226" s="273" t="s">
        <v>2706</v>
      </c>
      <c r="F226" s="274" t="s">
        <v>2707</v>
      </c>
      <c r="G226" s="275" t="s">
        <v>268</v>
      </c>
      <c r="H226" s="276">
        <v>2</v>
      </c>
      <c r="I226" s="277"/>
      <c r="J226" s="278">
        <f>ROUND(I226*H226,2)</f>
        <v>0</v>
      </c>
      <c r="K226" s="274" t="s">
        <v>2355</v>
      </c>
      <c r="L226" s="279"/>
      <c r="M226" s="280" t="s">
        <v>21</v>
      </c>
      <c r="N226" s="281" t="s">
        <v>47</v>
      </c>
      <c r="O226" s="86"/>
      <c r="P226" s="238">
        <f>O226*H226</f>
        <v>0</v>
      </c>
      <c r="Q226" s="238">
        <v>0.0001</v>
      </c>
      <c r="R226" s="238">
        <f>Q226*H226</f>
        <v>0.0002</v>
      </c>
      <c r="S226" s="238">
        <v>0</v>
      </c>
      <c r="T226" s="239">
        <f>S226*H226</f>
        <v>0</v>
      </c>
      <c r="U226" s="40"/>
      <c r="V226" s="40"/>
      <c r="W226" s="40"/>
      <c r="X226" s="40"/>
      <c r="Y226" s="40"/>
      <c r="Z226" s="40"/>
      <c r="AA226" s="40"/>
      <c r="AB226" s="40"/>
      <c r="AC226" s="40"/>
      <c r="AD226" s="40"/>
      <c r="AE226" s="40"/>
      <c r="AR226" s="240" t="s">
        <v>525</v>
      </c>
      <c r="AT226" s="240" t="s">
        <v>347</v>
      </c>
      <c r="AU226" s="240" t="s">
        <v>86</v>
      </c>
      <c r="AY226" s="19" t="s">
        <v>194</v>
      </c>
      <c r="BE226" s="241">
        <f>IF(N226="základní",J226,0)</f>
        <v>0</v>
      </c>
      <c r="BF226" s="241">
        <f>IF(N226="snížená",J226,0)</f>
        <v>0</v>
      </c>
      <c r="BG226" s="241">
        <f>IF(N226="zákl. přenesená",J226,0)</f>
        <v>0</v>
      </c>
      <c r="BH226" s="241">
        <f>IF(N226="sníž. přenesená",J226,0)</f>
        <v>0</v>
      </c>
      <c r="BI226" s="241">
        <f>IF(N226="nulová",J226,0)</f>
        <v>0</v>
      </c>
      <c r="BJ226" s="19" t="s">
        <v>84</v>
      </c>
      <c r="BK226" s="241">
        <f>ROUND(I226*H226,2)</f>
        <v>0</v>
      </c>
      <c r="BL226" s="19" t="s">
        <v>245</v>
      </c>
      <c r="BM226" s="240" t="s">
        <v>2708</v>
      </c>
    </row>
    <row r="227" spans="1:47" s="2" customFormat="1" ht="12">
      <c r="A227" s="40"/>
      <c r="B227" s="41"/>
      <c r="C227" s="42"/>
      <c r="D227" s="242" t="s">
        <v>204</v>
      </c>
      <c r="E227" s="42"/>
      <c r="F227" s="243" t="s">
        <v>2707</v>
      </c>
      <c r="G227" s="42"/>
      <c r="H227" s="42"/>
      <c r="I227" s="149"/>
      <c r="J227" s="42"/>
      <c r="K227" s="42"/>
      <c r="L227" s="46"/>
      <c r="M227" s="244"/>
      <c r="N227" s="245"/>
      <c r="O227" s="86"/>
      <c r="P227" s="86"/>
      <c r="Q227" s="86"/>
      <c r="R227" s="86"/>
      <c r="S227" s="86"/>
      <c r="T227" s="87"/>
      <c r="U227" s="40"/>
      <c r="V227" s="40"/>
      <c r="W227" s="40"/>
      <c r="X227" s="40"/>
      <c r="Y227" s="40"/>
      <c r="Z227" s="40"/>
      <c r="AA227" s="40"/>
      <c r="AB227" s="40"/>
      <c r="AC227" s="40"/>
      <c r="AD227" s="40"/>
      <c r="AE227" s="40"/>
      <c r="AT227" s="19" t="s">
        <v>204</v>
      </c>
      <c r="AU227" s="19" t="s">
        <v>86</v>
      </c>
    </row>
    <row r="228" spans="1:51" s="13" customFormat="1" ht="12">
      <c r="A228" s="13"/>
      <c r="B228" s="247"/>
      <c r="C228" s="248"/>
      <c r="D228" s="242" t="s">
        <v>208</v>
      </c>
      <c r="E228" s="249" t="s">
        <v>21</v>
      </c>
      <c r="F228" s="250" t="s">
        <v>2709</v>
      </c>
      <c r="G228" s="248"/>
      <c r="H228" s="251">
        <v>1</v>
      </c>
      <c r="I228" s="252"/>
      <c r="J228" s="248"/>
      <c r="K228" s="248"/>
      <c r="L228" s="253"/>
      <c r="M228" s="254"/>
      <c r="N228" s="255"/>
      <c r="O228" s="255"/>
      <c r="P228" s="255"/>
      <c r="Q228" s="255"/>
      <c r="R228" s="255"/>
      <c r="S228" s="255"/>
      <c r="T228" s="256"/>
      <c r="U228" s="13"/>
      <c r="V228" s="13"/>
      <c r="W228" s="13"/>
      <c r="X228" s="13"/>
      <c r="Y228" s="13"/>
      <c r="Z228" s="13"/>
      <c r="AA228" s="13"/>
      <c r="AB228" s="13"/>
      <c r="AC228" s="13"/>
      <c r="AD228" s="13"/>
      <c r="AE228" s="13"/>
      <c r="AT228" s="257" t="s">
        <v>208</v>
      </c>
      <c r="AU228" s="257" t="s">
        <v>86</v>
      </c>
      <c r="AV228" s="13" t="s">
        <v>86</v>
      </c>
      <c r="AW228" s="13" t="s">
        <v>38</v>
      </c>
      <c r="AX228" s="13" t="s">
        <v>76</v>
      </c>
      <c r="AY228" s="257" t="s">
        <v>194</v>
      </c>
    </row>
    <row r="229" spans="1:51" s="13" customFormat="1" ht="12">
      <c r="A229" s="13"/>
      <c r="B229" s="247"/>
      <c r="C229" s="248"/>
      <c r="D229" s="242" t="s">
        <v>208</v>
      </c>
      <c r="E229" s="249" t="s">
        <v>21</v>
      </c>
      <c r="F229" s="250" t="s">
        <v>2710</v>
      </c>
      <c r="G229" s="248"/>
      <c r="H229" s="251">
        <v>1</v>
      </c>
      <c r="I229" s="252"/>
      <c r="J229" s="248"/>
      <c r="K229" s="248"/>
      <c r="L229" s="253"/>
      <c r="M229" s="254"/>
      <c r="N229" s="255"/>
      <c r="O229" s="255"/>
      <c r="P229" s="255"/>
      <c r="Q229" s="255"/>
      <c r="R229" s="255"/>
      <c r="S229" s="255"/>
      <c r="T229" s="256"/>
      <c r="U229" s="13"/>
      <c r="V229" s="13"/>
      <c r="W229" s="13"/>
      <c r="X229" s="13"/>
      <c r="Y229" s="13"/>
      <c r="Z229" s="13"/>
      <c r="AA229" s="13"/>
      <c r="AB229" s="13"/>
      <c r="AC229" s="13"/>
      <c r="AD229" s="13"/>
      <c r="AE229" s="13"/>
      <c r="AT229" s="257" t="s">
        <v>208</v>
      </c>
      <c r="AU229" s="257" t="s">
        <v>86</v>
      </c>
      <c r="AV229" s="13" t="s">
        <v>86</v>
      </c>
      <c r="AW229" s="13" t="s">
        <v>38</v>
      </c>
      <c r="AX229" s="13" t="s">
        <v>76</v>
      </c>
      <c r="AY229" s="257" t="s">
        <v>194</v>
      </c>
    </row>
    <row r="230" spans="1:51" s="14" customFormat="1" ht="12">
      <c r="A230" s="14"/>
      <c r="B230" s="258"/>
      <c r="C230" s="259"/>
      <c r="D230" s="242" t="s">
        <v>208</v>
      </c>
      <c r="E230" s="260" t="s">
        <v>21</v>
      </c>
      <c r="F230" s="261" t="s">
        <v>210</v>
      </c>
      <c r="G230" s="259"/>
      <c r="H230" s="262">
        <v>2</v>
      </c>
      <c r="I230" s="263"/>
      <c r="J230" s="259"/>
      <c r="K230" s="259"/>
      <c r="L230" s="264"/>
      <c r="M230" s="265"/>
      <c r="N230" s="266"/>
      <c r="O230" s="266"/>
      <c r="P230" s="266"/>
      <c r="Q230" s="266"/>
      <c r="R230" s="266"/>
      <c r="S230" s="266"/>
      <c r="T230" s="267"/>
      <c r="U230" s="14"/>
      <c r="V230" s="14"/>
      <c r="W230" s="14"/>
      <c r="X230" s="14"/>
      <c r="Y230" s="14"/>
      <c r="Z230" s="14"/>
      <c r="AA230" s="14"/>
      <c r="AB230" s="14"/>
      <c r="AC230" s="14"/>
      <c r="AD230" s="14"/>
      <c r="AE230" s="14"/>
      <c r="AT230" s="268" t="s">
        <v>208</v>
      </c>
      <c r="AU230" s="268" t="s">
        <v>86</v>
      </c>
      <c r="AV230" s="14" t="s">
        <v>202</v>
      </c>
      <c r="AW230" s="14" t="s">
        <v>38</v>
      </c>
      <c r="AX230" s="14" t="s">
        <v>84</v>
      </c>
      <c r="AY230" s="268" t="s">
        <v>194</v>
      </c>
    </row>
    <row r="231" spans="1:65" s="2" customFormat="1" ht="16.5" customHeight="1">
      <c r="A231" s="40"/>
      <c r="B231" s="41"/>
      <c r="C231" s="272" t="s">
        <v>474</v>
      </c>
      <c r="D231" s="272" t="s">
        <v>347</v>
      </c>
      <c r="E231" s="273" t="s">
        <v>2711</v>
      </c>
      <c r="F231" s="274" t="s">
        <v>2712</v>
      </c>
      <c r="G231" s="275" t="s">
        <v>268</v>
      </c>
      <c r="H231" s="276">
        <v>5</v>
      </c>
      <c r="I231" s="277"/>
      <c r="J231" s="278">
        <f>ROUND(I231*H231,2)</f>
        <v>0</v>
      </c>
      <c r="K231" s="274" t="s">
        <v>2355</v>
      </c>
      <c r="L231" s="279"/>
      <c r="M231" s="280" t="s">
        <v>21</v>
      </c>
      <c r="N231" s="281" t="s">
        <v>47</v>
      </c>
      <c r="O231" s="86"/>
      <c r="P231" s="238">
        <f>O231*H231</f>
        <v>0</v>
      </c>
      <c r="Q231" s="238">
        <v>0.00015</v>
      </c>
      <c r="R231" s="238">
        <f>Q231*H231</f>
        <v>0.0007499999999999999</v>
      </c>
      <c r="S231" s="238">
        <v>0</v>
      </c>
      <c r="T231" s="239">
        <f>S231*H231</f>
        <v>0</v>
      </c>
      <c r="U231" s="40"/>
      <c r="V231" s="40"/>
      <c r="W231" s="40"/>
      <c r="X231" s="40"/>
      <c r="Y231" s="40"/>
      <c r="Z231" s="40"/>
      <c r="AA231" s="40"/>
      <c r="AB231" s="40"/>
      <c r="AC231" s="40"/>
      <c r="AD231" s="40"/>
      <c r="AE231" s="40"/>
      <c r="AR231" s="240" t="s">
        <v>525</v>
      </c>
      <c r="AT231" s="240" t="s">
        <v>347</v>
      </c>
      <c r="AU231" s="240" t="s">
        <v>86</v>
      </c>
      <c r="AY231" s="19" t="s">
        <v>194</v>
      </c>
      <c r="BE231" s="241">
        <f>IF(N231="základní",J231,0)</f>
        <v>0</v>
      </c>
      <c r="BF231" s="241">
        <f>IF(N231="snížená",J231,0)</f>
        <v>0</v>
      </c>
      <c r="BG231" s="241">
        <f>IF(N231="zákl. přenesená",J231,0)</f>
        <v>0</v>
      </c>
      <c r="BH231" s="241">
        <f>IF(N231="sníž. přenesená",J231,0)</f>
        <v>0</v>
      </c>
      <c r="BI231" s="241">
        <f>IF(N231="nulová",J231,0)</f>
        <v>0</v>
      </c>
      <c r="BJ231" s="19" t="s">
        <v>84</v>
      </c>
      <c r="BK231" s="241">
        <f>ROUND(I231*H231,2)</f>
        <v>0</v>
      </c>
      <c r="BL231" s="19" t="s">
        <v>245</v>
      </c>
      <c r="BM231" s="240" t="s">
        <v>2713</v>
      </c>
    </row>
    <row r="232" spans="1:47" s="2" customFormat="1" ht="12">
      <c r="A232" s="40"/>
      <c r="B232" s="41"/>
      <c r="C232" s="42"/>
      <c r="D232" s="242" t="s">
        <v>204</v>
      </c>
      <c r="E232" s="42"/>
      <c r="F232" s="243" t="s">
        <v>2712</v>
      </c>
      <c r="G232" s="42"/>
      <c r="H232" s="42"/>
      <c r="I232" s="149"/>
      <c r="J232" s="42"/>
      <c r="K232" s="42"/>
      <c r="L232" s="46"/>
      <c r="M232" s="244"/>
      <c r="N232" s="245"/>
      <c r="O232" s="86"/>
      <c r="P232" s="86"/>
      <c r="Q232" s="86"/>
      <c r="R232" s="86"/>
      <c r="S232" s="86"/>
      <c r="T232" s="87"/>
      <c r="U232" s="40"/>
      <c r="V232" s="40"/>
      <c r="W232" s="40"/>
      <c r="X232" s="40"/>
      <c r="Y232" s="40"/>
      <c r="Z232" s="40"/>
      <c r="AA232" s="40"/>
      <c r="AB232" s="40"/>
      <c r="AC232" s="40"/>
      <c r="AD232" s="40"/>
      <c r="AE232" s="40"/>
      <c r="AT232" s="19" t="s">
        <v>204</v>
      </c>
      <c r="AU232" s="19" t="s">
        <v>86</v>
      </c>
    </row>
    <row r="233" spans="1:51" s="13" customFormat="1" ht="12">
      <c r="A233" s="13"/>
      <c r="B233" s="247"/>
      <c r="C233" s="248"/>
      <c r="D233" s="242" t="s">
        <v>208</v>
      </c>
      <c r="E233" s="249" t="s">
        <v>21</v>
      </c>
      <c r="F233" s="250" t="s">
        <v>2704</v>
      </c>
      <c r="G233" s="248"/>
      <c r="H233" s="251">
        <v>1</v>
      </c>
      <c r="I233" s="252"/>
      <c r="J233" s="248"/>
      <c r="K233" s="248"/>
      <c r="L233" s="253"/>
      <c r="M233" s="254"/>
      <c r="N233" s="255"/>
      <c r="O233" s="255"/>
      <c r="P233" s="255"/>
      <c r="Q233" s="255"/>
      <c r="R233" s="255"/>
      <c r="S233" s="255"/>
      <c r="T233" s="256"/>
      <c r="U233" s="13"/>
      <c r="V233" s="13"/>
      <c r="W233" s="13"/>
      <c r="X233" s="13"/>
      <c r="Y233" s="13"/>
      <c r="Z233" s="13"/>
      <c r="AA233" s="13"/>
      <c r="AB233" s="13"/>
      <c r="AC233" s="13"/>
      <c r="AD233" s="13"/>
      <c r="AE233" s="13"/>
      <c r="AT233" s="257" t="s">
        <v>208</v>
      </c>
      <c r="AU233" s="257" t="s">
        <v>86</v>
      </c>
      <c r="AV233" s="13" t="s">
        <v>86</v>
      </c>
      <c r="AW233" s="13" t="s">
        <v>38</v>
      </c>
      <c r="AX233" s="13" t="s">
        <v>76</v>
      </c>
      <c r="AY233" s="257" t="s">
        <v>194</v>
      </c>
    </row>
    <row r="234" spans="1:51" s="13" customFormat="1" ht="12">
      <c r="A234" s="13"/>
      <c r="B234" s="247"/>
      <c r="C234" s="248"/>
      <c r="D234" s="242" t="s">
        <v>208</v>
      </c>
      <c r="E234" s="249" t="s">
        <v>21</v>
      </c>
      <c r="F234" s="250" t="s">
        <v>2705</v>
      </c>
      <c r="G234" s="248"/>
      <c r="H234" s="251">
        <v>1</v>
      </c>
      <c r="I234" s="252"/>
      <c r="J234" s="248"/>
      <c r="K234" s="248"/>
      <c r="L234" s="253"/>
      <c r="M234" s="254"/>
      <c r="N234" s="255"/>
      <c r="O234" s="255"/>
      <c r="P234" s="255"/>
      <c r="Q234" s="255"/>
      <c r="R234" s="255"/>
      <c r="S234" s="255"/>
      <c r="T234" s="256"/>
      <c r="U234" s="13"/>
      <c r="V234" s="13"/>
      <c r="W234" s="13"/>
      <c r="X234" s="13"/>
      <c r="Y234" s="13"/>
      <c r="Z234" s="13"/>
      <c r="AA234" s="13"/>
      <c r="AB234" s="13"/>
      <c r="AC234" s="13"/>
      <c r="AD234" s="13"/>
      <c r="AE234" s="13"/>
      <c r="AT234" s="257" t="s">
        <v>208</v>
      </c>
      <c r="AU234" s="257" t="s">
        <v>86</v>
      </c>
      <c r="AV234" s="13" t="s">
        <v>86</v>
      </c>
      <c r="AW234" s="13" t="s">
        <v>38</v>
      </c>
      <c r="AX234" s="13" t="s">
        <v>76</v>
      </c>
      <c r="AY234" s="257" t="s">
        <v>194</v>
      </c>
    </row>
    <row r="235" spans="1:51" s="13" customFormat="1" ht="12">
      <c r="A235" s="13"/>
      <c r="B235" s="247"/>
      <c r="C235" s="248"/>
      <c r="D235" s="242" t="s">
        <v>208</v>
      </c>
      <c r="E235" s="249" t="s">
        <v>21</v>
      </c>
      <c r="F235" s="250" t="s">
        <v>2636</v>
      </c>
      <c r="G235" s="248"/>
      <c r="H235" s="251">
        <v>1</v>
      </c>
      <c r="I235" s="252"/>
      <c r="J235" s="248"/>
      <c r="K235" s="248"/>
      <c r="L235" s="253"/>
      <c r="M235" s="254"/>
      <c r="N235" s="255"/>
      <c r="O235" s="255"/>
      <c r="P235" s="255"/>
      <c r="Q235" s="255"/>
      <c r="R235" s="255"/>
      <c r="S235" s="255"/>
      <c r="T235" s="256"/>
      <c r="U235" s="13"/>
      <c r="V235" s="13"/>
      <c r="W235" s="13"/>
      <c r="X235" s="13"/>
      <c r="Y235" s="13"/>
      <c r="Z235" s="13"/>
      <c r="AA235" s="13"/>
      <c r="AB235" s="13"/>
      <c r="AC235" s="13"/>
      <c r="AD235" s="13"/>
      <c r="AE235" s="13"/>
      <c r="AT235" s="257" t="s">
        <v>208</v>
      </c>
      <c r="AU235" s="257" t="s">
        <v>86</v>
      </c>
      <c r="AV235" s="13" t="s">
        <v>86</v>
      </c>
      <c r="AW235" s="13" t="s">
        <v>38</v>
      </c>
      <c r="AX235" s="13" t="s">
        <v>76</v>
      </c>
      <c r="AY235" s="257" t="s">
        <v>194</v>
      </c>
    </row>
    <row r="236" spans="1:51" s="13" customFormat="1" ht="12">
      <c r="A236" s="13"/>
      <c r="B236" s="247"/>
      <c r="C236" s="248"/>
      <c r="D236" s="242" t="s">
        <v>208</v>
      </c>
      <c r="E236" s="249" t="s">
        <v>21</v>
      </c>
      <c r="F236" s="250" t="s">
        <v>2637</v>
      </c>
      <c r="G236" s="248"/>
      <c r="H236" s="251">
        <v>1</v>
      </c>
      <c r="I236" s="252"/>
      <c r="J236" s="248"/>
      <c r="K236" s="248"/>
      <c r="L236" s="253"/>
      <c r="M236" s="254"/>
      <c r="N236" s="255"/>
      <c r="O236" s="255"/>
      <c r="P236" s="255"/>
      <c r="Q236" s="255"/>
      <c r="R236" s="255"/>
      <c r="S236" s="255"/>
      <c r="T236" s="256"/>
      <c r="U236" s="13"/>
      <c r="V236" s="13"/>
      <c r="W236" s="13"/>
      <c r="X236" s="13"/>
      <c r="Y236" s="13"/>
      <c r="Z236" s="13"/>
      <c r="AA236" s="13"/>
      <c r="AB236" s="13"/>
      <c r="AC236" s="13"/>
      <c r="AD236" s="13"/>
      <c r="AE236" s="13"/>
      <c r="AT236" s="257" t="s">
        <v>208</v>
      </c>
      <c r="AU236" s="257" t="s">
        <v>86</v>
      </c>
      <c r="AV236" s="13" t="s">
        <v>86</v>
      </c>
      <c r="AW236" s="13" t="s">
        <v>38</v>
      </c>
      <c r="AX236" s="13" t="s">
        <v>76</v>
      </c>
      <c r="AY236" s="257" t="s">
        <v>194</v>
      </c>
    </row>
    <row r="237" spans="1:51" s="13" customFormat="1" ht="12">
      <c r="A237" s="13"/>
      <c r="B237" s="247"/>
      <c r="C237" s="248"/>
      <c r="D237" s="242" t="s">
        <v>208</v>
      </c>
      <c r="E237" s="249" t="s">
        <v>21</v>
      </c>
      <c r="F237" s="250" t="s">
        <v>2646</v>
      </c>
      <c r="G237" s="248"/>
      <c r="H237" s="251">
        <v>1</v>
      </c>
      <c r="I237" s="252"/>
      <c r="J237" s="248"/>
      <c r="K237" s="248"/>
      <c r="L237" s="253"/>
      <c r="M237" s="254"/>
      <c r="N237" s="255"/>
      <c r="O237" s="255"/>
      <c r="P237" s="255"/>
      <c r="Q237" s="255"/>
      <c r="R237" s="255"/>
      <c r="S237" s="255"/>
      <c r="T237" s="256"/>
      <c r="U237" s="13"/>
      <c r="V237" s="13"/>
      <c r="W237" s="13"/>
      <c r="X237" s="13"/>
      <c r="Y237" s="13"/>
      <c r="Z237" s="13"/>
      <c r="AA237" s="13"/>
      <c r="AB237" s="13"/>
      <c r="AC237" s="13"/>
      <c r="AD237" s="13"/>
      <c r="AE237" s="13"/>
      <c r="AT237" s="257" t="s">
        <v>208</v>
      </c>
      <c r="AU237" s="257" t="s">
        <v>86</v>
      </c>
      <c r="AV237" s="13" t="s">
        <v>86</v>
      </c>
      <c r="AW237" s="13" t="s">
        <v>38</v>
      </c>
      <c r="AX237" s="13" t="s">
        <v>76</v>
      </c>
      <c r="AY237" s="257" t="s">
        <v>194</v>
      </c>
    </row>
    <row r="238" spans="1:51" s="14" customFormat="1" ht="12">
      <c r="A238" s="14"/>
      <c r="B238" s="258"/>
      <c r="C238" s="259"/>
      <c r="D238" s="242" t="s">
        <v>208</v>
      </c>
      <c r="E238" s="260" t="s">
        <v>21</v>
      </c>
      <c r="F238" s="261" t="s">
        <v>210</v>
      </c>
      <c r="G238" s="259"/>
      <c r="H238" s="262">
        <v>5</v>
      </c>
      <c r="I238" s="263"/>
      <c r="J238" s="259"/>
      <c r="K238" s="259"/>
      <c r="L238" s="264"/>
      <c r="M238" s="265"/>
      <c r="N238" s="266"/>
      <c r="O238" s="266"/>
      <c r="P238" s="266"/>
      <c r="Q238" s="266"/>
      <c r="R238" s="266"/>
      <c r="S238" s="266"/>
      <c r="T238" s="267"/>
      <c r="U238" s="14"/>
      <c r="V238" s="14"/>
      <c r="W238" s="14"/>
      <c r="X238" s="14"/>
      <c r="Y238" s="14"/>
      <c r="Z238" s="14"/>
      <c r="AA238" s="14"/>
      <c r="AB238" s="14"/>
      <c r="AC238" s="14"/>
      <c r="AD238" s="14"/>
      <c r="AE238" s="14"/>
      <c r="AT238" s="268" t="s">
        <v>208</v>
      </c>
      <c r="AU238" s="268" t="s">
        <v>86</v>
      </c>
      <c r="AV238" s="14" t="s">
        <v>202</v>
      </c>
      <c r="AW238" s="14" t="s">
        <v>38</v>
      </c>
      <c r="AX238" s="14" t="s">
        <v>84</v>
      </c>
      <c r="AY238" s="268" t="s">
        <v>194</v>
      </c>
    </row>
    <row r="239" spans="1:65" s="2" customFormat="1" ht="16.5" customHeight="1">
      <c r="A239" s="40"/>
      <c r="B239" s="41"/>
      <c r="C239" s="272" t="s">
        <v>478</v>
      </c>
      <c r="D239" s="272" t="s">
        <v>347</v>
      </c>
      <c r="E239" s="273" t="s">
        <v>2714</v>
      </c>
      <c r="F239" s="274" t="s">
        <v>2715</v>
      </c>
      <c r="G239" s="275" t="s">
        <v>268</v>
      </c>
      <c r="H239" s="276">
        <v>2</v>
      </c>
      <c r="I239" s="277"/>
      <c r="J239" s="278">
        <f>ROUND(I239*H239,2)</f>
        <v>0</v>
      </c>
      <c r="K239" s="274" t="s">
        <v>2355</v>
      </c>
      <c r="L239" s="279"/>
      <c r="M239" s="280" t="s">
        <v>21</v>
      </c>
      <c r="N239" s="281" t="s">
        <v>47</v>
      </c>
      <c r="O239" s="86"/>
      <c r="P239" s="238">
        <f>O239*H239</f>
        <v>0</v>
      </c>
      <c r="Q239" s="238">
        <v>9E-05</v>
      </c>
      <c r="R239" s="238">
        <f>Q239*H239</f>
        <v>0.00018</v>
      </c>
      <c r="S239" s="238">
        <v>0</v>
      </c>
      <c r="T239" s="239">
        <f>S239*H239</f>
        <v>0</v>
      </c>
      <c r="U239" s="40"/>
      <c r="V239" s="40"/>
      <c r="W239" s="40"/>
      <c r="X239" s="40"/>
      <c r="Y239" s="40"/>
      <c r="Z239" s="40"/>
      <c r="AA239" s="40"/>
      <c r="AB239" s="40"/>
      <c r="AC239" s="40"/>
      <c r="AD239" s="40"/>
      <c r="AE239" s="40"/>
      <c r="AR239" s="240" t="s">
        <v>525</v>
      </c>
      <c r="AT239" s="240" t="s">
        <v>347</v>
      </c>
      <c r="AU239" s="240" t="s">
        <v>86</v>
      </c>
      <c r="AY239" s="19" t="s">
        <v>194</v>
      </c>
      <c r="BE239" s="241">
        <f>IF(N239="základní",J239,0)</f>
        <v>0</v>
      </c>
      <c r="BF239" s="241">
        <f>IF(N239="snížená",J239,0)</f>
        <v>0</v>
      </c>
      <c r="BG239" s="241">
        <f>IF(N239="zákl. přenesená",J239,0)</f>
        <v>0</v>
      </c>
      <c r="BH239" s="241">
        <f>IF(N239="sníž. přenesená",J239,0)</f>
        <v>0</v>
      </c>
      <c r="BI239" s="241">
        <f>IF(N239="nulová",J239,0)</f>
        <v>0</v>
      </c>
      <c r="BJ239" s="19" t="s">
        <v>84</v>
      </c>
      <c r="BK239" s="241">
        <f>ROUND(I239*H239,2)</f>
        <v>0</v>
      </c>
      <c r="BL239" s="19" t="s">
        <v>245</v>
      </c>
      <c r="BM239" s="240" t="s">
        <v>2716</v>
      </c>
    </row>
    <row r="240" spans="1:47" s="2" customFormat="1" ht="12">
      <c r="A240" s="40"/>
      <c r="B240" s="41"/>
      <c r="C240" s="42"/>
      <c r="D240" s="242" t="s">
        <v>204</v>
      </c>
      <c r="E240" s="42"/>
      <c r="F240" s="243" t="s">
        <v>2715</v>
      </c>
      <c r="G240" s="42"/>
      <c r="H240" s="42"/>
      <c r="I240" s="149"/>
      <c r="J240" s="42"/>
      <c r="K240" s="42"/>
      <c r="L240" s="46"/>
      <c r="M240" s="244"/>
      <c r="N240" s="245"/>
      <c r="O240" s="86"/>
      <c r="P240" s="86"/>
      <c r="Q240" s="86"/>
      <c r="R240" s="86"/>
      <c r="S240" s="86"/>
      <c r="T240" s="87"/>
      <c r="U240" s="40"/>
      <c r="V240" s="40"/>
      <c r="W240" s="40"/>
      <c r="X240" s="40"/>
      <c r="Y240" s="40"/>
      <c r="Z240" s="40"/>
      <c r="AA240" s="40"/>
      <c r="AB240" s="40"/>
      <c r="AC240" s="40"/>
      <c r="AD240" s="40"/>
      <c r="AE240" s="40"/>
      <c r="AT240" s="19" t="s">
        <v>204</v>
      </c>
      <c r="AU240" s="19" t="s">
        <v>86</v>
      </c>
    </row>
    <row r="241" spans="1:51" s="13" customFormat="1" ht="12">
      <c r="A241" s="13"/>
      <c r="B241" s="247"/>
      <c r="C241" s="248"/>
      <c r="D241" s="242" t="s">
        <v>208</v>
      </c>
      <c r="E241" s="249" t="s">
        <v>21</v>
      </c>
      <c r="F241" s="250" t="s">
        <v>2704</v>
      </c>
      <c r="G241" s="248"/>
      <c r="H241" s="251">
        <v>1</v>
      </c>
      <c r="I241" s="252"/>
      <c r="J241" s="248"/>
      <c r="K241" s="248"/>
      <c r="L241" s="253"/>
      <c r="M241" s="254"/>
      <c r="N241" s="255"/>
      <c r="O241" s="255"/>
      <c r="P241" s="255"/>
      <c r="Q241" s="255"/>
      <c r="R241" s="255"/>
      <c r="S241" s="255"/>
      <c r="T241" s="256"/>
      <c r="U241" s="13"/>
      <c r="V241" s="13"/>
      <c r="W241" s="13"/>
      <c r="X241" s="13"/>
      <c r="Y241" s="13"/>
      <c r="Z241" s="13"/>
      <c r="AA241" s="13"/>
      <c r="AB241" s="13"/>
      <c r="AC241" s="13"/>
      <c r="AD241" s="13"/>
      <c r="AE241" s="13"/>
      <c r="AT241" s="257" t="s">
        <v>208</v>
      </c>
      <c r="AU241" s="257" t="s">
        <v>86</v>
      </c>
      <c r="AV241" s="13" t="s">
        <v>86</v>
      </c>
      <c r="AW241" s="13" t="s">
        <v>38</v>
      </c>
      <c r="AX241" s="13" t="s">
        <v>76</v>
      </c>
      <c r="AY241" s="257" t="s">
        <v>194</v>
      </c>
    </row>
    <row r="242" spans="1:51" s="13" customFormat="1" ht="12">
      <c r="A242" s="13"/>
      <c r="B242" s="247"/>
      <c r="C242" s="248"/>
      <c r="D242" s="242" t="s">
        <v>208</v>
      </c>
      <c r="E242" s="249" t="s">
        <v>21</v>
      </c>
      <c r="F242" s="250" t="s">
        <v>2646</v>
      </c>
      <c r="G242" s="248"/>
      <c r="H242" s="251">
        <v>1</v>
      </c>
      <c r="I242" s="252"/>
      <c r="J242" s="248"/>
      <c r="K242" s="248"/>
      <c r="L242" s="253"/>
      <c r="M242" s="254"/>
      <c r="N242" s="255"/>
      <c r="O242" s="255"/>
      <c r="P242" s="255"/>
      <c r="Q242" s="255"/>
      <c r="R242" s="255"/>
      <c r="S242" s="255"/>
      <c r="T242" s="256"/>
      <c r="U242" s="13"/>
      <c r="V242" s="13"/>
      <c r="W242" s="13"/>
      <c r="X242" s="13"/>
      <c r="Y242" s="13"/>
      <c r="Z242" s="13"/>
      <c r="AA242" s="13"/>
      <c r="AB242" s="13"/>
      <c r="AC242" s="13"/>
      <c r="AD242" s="13"/>
      <c r="AE242" s="13"/>
      <c r="AT242" s="257" t="s">
        <v>208</v>
      </c>
      <c r="AU242" s="257" t="s">
        <v>86</v>
      </c>
      <c r="AV242" s="13" t="s">
        <v>86</v>
      </c>
      <c r="AW242" s="13" t="s">
        <v>38</v>
      </c>
      <c r="AX242" s="13" t="s">
        <v>76</v>
      </c>
      <c r="AY242" s="257" t="s">
        <v>194</v>
      </c>
    </row>
    <row r="243" spans="1:51" s="14" customFormat="1" ht="12">
      <c r="A243" s="14"/>
      <c r="B243" s="258"/>
      <c r="C243" s="259"/>
      <c r="D243" s="242" t="s">
        <v>208</v>
      </c>
      <c r="E243" s="260" t="s">
        <v>21</v>
      </c>
      <c r="F243" s="261" t="s">
        <v>210</v>
      </c>
      <c r="G243" s="259"/>
      <c r="H243" s="262">
        <v>2</v>
      </c>
      <c r="I243" s="263"/>
      <c r="J243" s="259"/>
      <c r="K243" s="259"/>
      <c r="L243" s="264"/>
      <c r="M243" s="265"/>
      <c r="N243" s="266"/>
      <c r="O243" s="266"/>
      <c r="P243" s="266"/>
      <c r="Q243" s="266"/>
      <c r="R243" s="266"/>
      <c r="S243" s="266"/>
      <c r="T243" s="267"/>
      <c r="U243" s="14"/>
      <c r="V243" s="14"/>
      <c r="W243" s="14"/>
      <c r="X243" s="14"/>
      <c r="Y243" s="14"/>
      <c r="Z243" s="14"/>
      <c r="AA243" s="14"/>
      <c r="AB243" s="14"/>
      <c r="AC243" s="14"/>
      <c r="AD243" s="14"/>
      <c r="AE243" s="14"/>
      <c r="AT243" s="268" t="s">
        <v>208</v>
      </c>
      <c r="AU243" s="268" t="s">
        <v>86</v>
      </c>
      <c r="AV243" s="14" t="s">
        <v>202</v>
      </c>
      <c r="AW243" s="14" t="s">
        <v>38</v>
      </c>
      <c r="AX243" s="14" t="s">
        <v>84</v>
      </c>
      <c r="AY243" s="268" t="s">
        <v>194</v>
      </c>
    </row>
    <row r="244" spans="1:65" s="2" customFormat="1" ht="16.5" customHeight="1">
      <c r="A244" s="40"/>
      <c r="B244" s="41"/>
      <c r="C244" s="272" t="s">
        <v>485</v>
      </c>
      <c r="D244" s="272" t="s">
        <v>347</v>
      </c>
      <c r="E244" s="273" t="s">
        <v>2717</v>
      </c>
      <c r="F244" s="274" t="s">
        <v>2718</v>
      </c>
      <c r="G244" s="275" t="s">
        <v>268</v>
      </c>
      <c r="H244" s="276">
        <v>4</v>
      </c>
      <c r="I244" s="277"/>
      <c r="J244" s="278">
        <f>ROUND(I244*H244,2)</f>
        <v>0</v>
      </c>
      <c r="K244" s="274" t="s">
        <v>201</v>
      </c>
      <c r="L244" s="279"/>
      <c r="M244" s="280" t="s">
        <v>21</v>
      </c>
      <c r="N244" s="281" t="s">
        <v>47</v>
      </c>
      <c r="O244" s="86"/>
      <c r="P244" s="238">
        <f>O244*H244</f>
        <v>0</v>
      </c>
      <c r="Q244" s="238">
        <v>6E-05</v>
      </c>
      <c r="R244" s="238">
        <f>Q244*H244</f>
        <v>0.00024</v>
      </c>
      <c r="S244" s="238">
        <v>0</v>
      </c>
      <c r="T244" s="239">
        <f>S244*H244</f>
        <v>0</v>
      </c>
      <c r="U244" s="40"/>
      <c r="V244" s="40"/>
      <c r="W244" s="40"/>
      <c r="X244" s="40"/>
      <c r="Y244" s="40"/>
      <c r="Z244" s="40"/>
      <c r="AA244" s="40"/>
      <c r="AB244" s="40"/>
      <c r="AC244" s="40"/>
      <c r="AD244" s="40"/>
      <c r="AE244" s="40"/>
      <c r="AR244" s="240" t="s">
        <v>525</v>
      </c>
      <c r="AT244" s="240" t="s">
        <v>347</v>
      </c>
      <c r="AU244" s="240" t="s">
        <v>86</v>
      </c>
      <c r="AY244" s="19" t="s">
        <v>194</v>
      </c>
      <c r="BE244" s="241">
        <f>IF(N244="základní",J244,0)</f>
        <v>0</v>
      </c>
      <c r="BF244" s="241">
        <f>IF(N244="snížená",J244,0)</f>
        <v>0</v>
      </c>
      <c r="BG244" s="241">
        <f>IF(N244="zákl. přenesená",J244,0)</f>
        <v>0</v>
      </c>
      <c r="BH244" s="241">
        <f>IF(N244="sníž. přenesená",J244,0)</f>
        <v>0</v>
      </c>
      <c r="BI244" s="241">
        <f>IF(N244="nulová",J244,0)</f>
        <v>0</v>
      </c>
      <c r="BJ244" s="19" t="s">
        <v>84</v>
      </c>
      <c r="BK244" s="241">
        <f>ROUND(I244*H244,2)</f>
        <v>0</v>
      </c>
      <c r="BL244" s="19" t="s">
        <v>245</v>
      </c>
      <c r="BM244" s="240" t="s">
        <v>2719</v>
      </c>
    </row>
    <row r="245" spans="1:47" s="2" customFormat="1" ht="12">
      <c r="A245" s="40"/>
      <c r="B245" s="41"/>
      <c r="C245" s="42"/>
      <c r="D245" s="242" t="s">
        <v>204</v>
      </c>
      <c r="E245" s="42"/>
      <c r="F245" s="243" t="s">
        <v>2718</v>
      </c>
      <c r="G245" s="42"/>
      <c r="H245" s="42"/>
      <c r="I245" s="149"/>
      <c r="J245" s="42"/>
      <c r="K245" s="42"/>
      <c r="L245" s="46"/>
      <c r="M245" s="244"/>
      <c r="N245" s="245"/>
      <c r="O245" s="86"/>
      <c r="P245" s="86"/>
      <c r="Q245" s="86"/>
      <c r="R245" s="86"/>
      <c r="S245" s="86"/>
      <c r="T245" s="87"/>
      <c r="U245" s="40"/>
      <c r="V245" s="40"/>
      <c r="W245" s="40"/>
      <c r="X245" s="40"/>
      <c r="Y245" s="40"/>
      <c r="Z245" s="40"/>
      <c r="AA245" s="40"/>
      <c r="AB245" s="40"/>
      <c r="AC245" s="40"/>
      <c r="AD245" s="40"/>
      <c r="AE245" s="40"/>
      <c r="AT245" s="19" t="s">
        <v>204</v>
      </c>
      <c r="AU245" s="19" t="s">
        <v>86</v>
      </c>
    </row>
    <row r="246" spans="1:51" s="13" customFormat="1" ht="12">
      <c r="A246" s="13"/>
      <c r="B246" s="247"/>
      <c r="C246" s="248"/>
      <c r="D246" s="242" t="s">
        <v>208</v>
      </c>
      <c r="E246" s="249" t="s">
        <v>21</v>
      </c>
      <c r="F246" s="250" t="s">
        <v>2720</v>
      </c>
      <c r="G246" s="248"/>
      <c r="H246" s="251">
        <v>4</v>
      </c>
      <c r="I246" s="252"/>
      <c r="J246" s="248"/>
      <c r="K246" s="248"/>
      <c r="L246" s="253"/>
      <c r="M246" s="254"/>
      <c r="N246" s="255"/>
      <c r="O246" s="255"/>
      <c r="P246" s="255"/>
      <c r="Q246" s="255"/>
      <c r="R246" s="255"/>
      <c r="S246" s="255"/>
      <c r="T246" s="256"/>
      <c r="U246" s="13"/>
      <c r="V246" s="13"/>
      <c r="W246" s="13"/>
      <c r="X246" s="13"/>
      <c r="Y246" s="13"/>
      <c r="Z246" s="13"/>
      <c r="AA246" s="13"/>
      <c r="AB246" s="13"/>
      <c r="AC246" s="13"/>
      <c r="AD246" s="13"/>
      <c r="AE246" s="13"/>
      <c r="AT246" s="257" t="s">
        <v>208</v>
      </c>
      <c r="AU246" s="257" t="s">
        <v>86</v>
      </c>
      <c r="AV246" s="13" t="s">
        <v>86</v>
      </c>
      <c r="AW246" s="13" t="s">
        <v>38</v>
      </c>
      <c r="AX246" s="13" t="s">
        <v>76</v>
      </c>
      <c r="AY246" s="257" t="s">
        <v>194</v>
      </c>
    </row>
    <row r="247" spans="1:51" s="14" customFormat="1" ht="12">
      <c r="A247" s="14"/>
      <c r="B247" s="258"/>
      <c r="C247" s="259"/>
      <c r="D247" s="242" t="s">
        <v>208</v>
      </c>
      <c r="E247" s="260" t="s">
        <v>21</v>
      </c>
      <c r="F247" s="261" t="s">
        <v>210</v>
      </c>
      <c r="G247" s="259"/>
      <c r="H247" s="262">
        <v>4</v>
      </c>
      <c r="I247" s="263"/>
      <c r="J247" s="259"/>
      <c r="K247" s="259"/>
      <c r="L247" s="264"/>
      <c r="M247" s="265"/>
      <c r="N247" s="266"/>
      <c r="O247" s="266"/>
      <c r="P247" s="266"/>
      <c r="Q247" s="266"/>
      <c r="R247" s="266"/>
      <c r="S247" s="266"/>
      <c r="T247" s="267"/>
      <c r="U247" s="14"/>
      <c r="V247" s="14"/>
      <c r="W247" s="14"/>
      <c r="X247" s="14"/>
      <c r="Y247" s="14"/>
      <c r="Z247" s="14"/>
      <c r="AA247" s="14"/>
      <c r="AB247" s="14"/>
      <c r="AC247" s="14"/>
      <c r="AD247" s="14"/>
      <c r="AE247" s="14"/>
      <c r="AT247" s="268" t="s">
        <v>208</v>
      </c>
      <c r="AU247" s="268" t="s">
        <v>86</v>
      </c>
      <c r="AV247" s="14" t="s">
        <v>202</v>
      </c>
      <c r="AW247" s="14" t="s">
        <v>38</v>
      </c>
      <c r="AX247" s="14" t="s">
        <v>84</v>
      </c>
      <c r="AY247" s="268" t="s">
        <v>194</v>
      </c>
    </row>
    <row r="248" spans="1:65" s="2" customFormat="1" ht="16.5" customHeight="1">
      <c r="A248" s="40"/>
      <c r="B248" s="41"/>
      <c r="C248" s="272" t="s">
        <v>491</v>
      </c>
      <c r="D248" s="272" t="s">
        <v>347</v>
      </c>
      <c r="E248" s="273" t="s">
        <v>2721</v>
      </c>
      <c r="F248" s="274" t="s">
        <v>2722</v>
      </c>
      <c r="G248" s="275" t="s">
        <v>268</v>
      </c>
      <c r="H248" s="276">
        <v>1</v>
      </c>
      <c r="I248" s="277"/>
      <c r="J248" s="278">
        <f>ROUND(I248*H248,2)</f>
        <v>0</v>
      </c>
      <c r="K248" s="274" t="s">
        <v>201</v>
      </c>
      <c r="L248" s="279"/>
      <c r="M248" s="280" t="s">
        <v>21</v>
      </c>
      <c r="N248" s="281" t="s">
        <v>47</v>
      </c>
      <c r="O248" s="86"/>
      <c r="P248" s="238">
        <f>O248*H248</f>
        <v>0</v>
      </c>
      <c r="Q248" s="238">
        <v>0.00012</v>
      </c>
      <c r="R248" s="238">
        <f>Q248*H248</f>
        <v>0.00012</v>
      </c>
      <c r="S248" s="238">
        <v>0</v>
      </c>
      <c r="T248" s="239">
        <f>S248*H248</f>
        <v>0</v>
      </c>
      <c r="U248" s="40"/>
      <c r="V248" s="40"/>
      <c r="W248" s="40"/>
      <c r="X248" s="40"/>
      <c r="Y248" s="40"/>
      <c r="Z248" s="40"/>
      <c r="AA248" s="40"/>
      <c r="AB248" s="40"/>
      <c r="AC248" s="40"/>
      <c r="AD248" s="40"/>
      <c r="AE248" s="40"/>
      <c r="AR248" s="240" t="s">
        <v>525</v>
      </c>
      <c r="AT248" s="240" t="s">
        <v>347</v>
      </c>
      <c r="AU248" s="240" t="s">
        <v>86</v>
      </c>
      <c r="AY248" s="19" t="s">
        <v>194</v>
      </c>
      <c r="BE248" s="241">
        <f>IF(N248="základní",J248,0)</f>
        <v>0</v>
      </c>
      <c r="BF248" s="241">
        <f>IF(N248="snížená",J248,0)</f>
        <v>0</v>
      </c>
      <c r="BG248" s="241">
        <f>IF(N248="zákl. přenesená",J248,0)</f>
        <v>0</v>
      </c>
      <c r="BH248" s="241">
        <f>IF(N248="sníž. přenesená",J248,0)</f>
        <v>0</v>
      </c>
      <c r="BI248" s="241">
        <f>IF(N248="nulová",J248,0)</f>
        <v>0</v>
      </c>
      <c r="BJ248" s="19" t="s">
        <v>84</v>
      </c>
      <c r="BK248" s="241">
        <f>ROUND(I248*H248,2)</f>
        <v>0</v>
      </c>
      <c r="BL248" s="19" t="s">
        <v>245</v>
      </c>
      <c r="BM248" s="240" t="s">
        <v>2723</v>
      </c>
    </row>
    <row r="249" spans="1:47" s="2" customFormat="1" ht="12">
      <c r="A249" s="40"/>
      <c r="B249" s="41"/>
      <c r="C249" s="42"/>
      <c r="D249" s="242" t="s">
        <v>204</v>
      </c>
      <c r="E249" s="42"/>
      <c r="F249" s="243" t="s">
        <v>2722</v>
      </c>
      <c r="G249" s="42"/>
      <c r="H249" s="42"/>
      <c r="I249" s="149"/>
      <c r="J249" s="42"/>
      <c r="K249" s="42"/>
      <c r="L249" s="46"/>
      <c r="M249" s="244"/>
      <c r="N249" s="245"/>
      <c r="O249" s="86"/>
      <c r="P249" s="86"/>
      <c r="Q249" s="86"/>
      <c r="R249" s="86"/>
      <c r="S249" s="86"/>
      <c r="T249" s="87"/>
      <c r="U249" s="40"/>
      <c r="V249" s="40"/>
      <c r="W249" s="40"/>
      <c r="X249" s="40"/>
      <c r="Y249" s="40"/>
      <c r="Z249" s="40"/>
      <c r="AA249" s="40"/>
      <c r="AB249" s="40"/>
      <c r="AC249" s="40"/>
      <c r="AD249" s="40"/>
      <c r="AE249" s="40"/>
      <c r="AT249" s="19" t="s">
        <v>204</v>
      </c>
      <c r="AU249" s="19" t="s">
        <v>86</v>
      </c>
    </row>
    <row r="250" spans="1:51" s="13" customFormat="1" ht="12">
      <c r="A250" s="13"/>
      <c r="B250" s="247"/>
      <c r="C250" s="248"/>
      <c r="D250" s="242" t="s">
        <v>208</v>
      </c>
      <c r="E250" s="249" t="s">
        <v>21</v>
      </c>
      <c r="F250" s="250" t="s">
        <v>2646</v>
      </c>
      <c r="G250" s="248"/>
      <c r="H250" s="251">
        <v>1</v>
      </c>
      <c r="I250" s="252"/>
      <c r="J250" s="248"/>
      <c r="K250" s="248"/>
      <c r="L250" s="253"/>
      <c r="M250" s="254"/>
      <c r="N250" s="255"/>
      <c r="O250" s="255"/>
      <c r="P250" s="255"/>
      <c r="Q250" s="255"/>
      <c r="R250" s="255"/>
      <c r="S250" s="255"/>
      <c r="T250" s="256"/>
      <c r="U250" s="13"/>
      <c r="V250" s="13"/>
      <c r="W250" s="13"/>
      <c r="X250" s="13"/>
      <c r="Y250" s="13"/>
      <c r="Z250" s="13"/>
      <c r="AA250" s="13"/>
      <c r="AB250" s="13"/>
      <c r="AC250" s="13"/>
      <c r="AD250" s="13"/>
      <c r="AE250" s="13"/>
      <c r="AT250" s="257" t="s">
        <v>208</v>
      </c>
      <c r="AU250" s="257" t="s">
        <v>86</v>
      </c>
      <c r="AV250" s="13" t="s">
        <v>86</v>
      </c>
      <c r="AW250" s="13" t="s">
        <v>38</v>
      </c>
      <c r="AX250" s="13" t="s">
        <v>76</v>
      </c>
      <c r="AY250" s="257" t="s">
        <v>194</v>
      </c>
    </row>
    <row r="251" spans="1:51" s="14" customFormat="1" ht="12">
      <c r="A251" s="14"/>
      <c r="B251" s="258"/>
      <c r="C251" s="259"/>
      <c r="D251" s="242" t="s">
        <v>208</v>
      </c>
      <c r="E251" s="260" t="s">
        <v>21</v>
      </c>
      <c r="F251" s="261" t="s">
        <v>210</v>
      </c>
      <c r="G251" s="259"/>
      <c r="H251" s="262">
        <v>1</v>
      </c>
      <c r="I251" s="263"/>
      <c r="J251" s="259"/>
      <c r="K251" s="259"/>
      <c r="L251" s="264"/>
      <c r="M251" s="265"/>
      <c r="N251" s="266"/>
      <c r="O251" s="266"/>
      <c r="P251" s="266"/>
      <c r="Q251" s="266"/>
      <c r="R251" s="266"/>
      <c r="S251" s="266"/>
      <c r="T251" s="267"/>
      <c r="U251" s="14"/>
      <c r="V251" s="14"/>
      <c r="W251" s="14"/>
      <c r="X251" s="14"/>
      <c r="Y251" s="14"/>
      <c r="Z251" s="14"/>
      <c r="AA251" s="14"/>
      <c r="AB251" s="14"/>
      <c r="AC251" s="14"/>
      <c r="AD251" s="14"/>
      <c r="AE251" s="14"/>
      <c r="AT251" s="268" t="s">
        <v>208</v>
      </c>
      <c r="AU251" s="268" t="s">
        <v>86</v>
      </c>
      <c r="AV251" s="14" t="s">
        <v>202</v>
      </c>
      <c r="AW251" s="14" t="s">
        <v>38</v>
      </c>
      <c r="AX251" s="14" t="s">
        <v>84</v>
      </c>
      <c r="AY251" s="268" t="s">
        <v>194</v>
      </c>
    </row>
    <row r="252" spans="1:65" s="2" customFormat="1" ht="16.5" customHeight="1">
      <c r="A252" s="40"/>
      <c r="B252" s="41"/>
      <c r="C252" s="272" t="s">
        <v>497</v>
      </c>
      <c r="D252" s="272" t="s">
        <v>347</v>
      </c>
      <c r="E252" s="273" t="s">
        <v>2724</v>
      </c>
      <c r="F252" s="274" t="s">
        <v>2725</v>
      </c>
      <c r="G252" s="275" t="s">
        <v>268</v>
      </c>
      <c r="H252" s="276">
        <v>2</v>
      </c>
      <c r="I252" s="277"/>
      <c r="J252" s="278">
        <f>ROUND(I252*H252,2)</f>
        <v>0</v>
      </c>
      <c r="K252" s="274" t="s">
        <v>201</v>
      </c>
      <c r="L252" s="279"/>
      <c r="M252" s="280" t="s">
        <v>21</v>
      </c>
      <c r="N252" s="281" t="s">
        <v>47</v>
      </c>
      <c r="O252" s="86"/>
      <c r="P252" s="238">
        <f>O252*H252</f>
        <v>0</v>
      </c>
      <c r="Q252" s="238">
        <v>7E-05</v>
      </c>
      <c r="R252" s="238">
        <f>Q252*H252</f>
        <v>0.00014</v>
      </c>
      <c r="S252" s="238">
        <v>0</v>
      </c>
      <c r="T252" s="239">
        <f>S252*H252</f>
        <v>0</v>
      </c>
      <c r="U252" s="40"/>
      <c r="V252" s="40"/>
      <c r="W252" s="40"/>
      <c r="X252" s="40"/>
      <c r="Y252" s="40"/>
      <c r="Z252" s="40"/>
      <c r="AA252" s="40"/>
      <c r="AB252" s="40"/>
      <c r="AC252" s="40"/>
      <c r="AD252" s="40"/>
      <c r="AE252" s="40"/>
      <c r="AR252" s="240" t="s">
        <v>525</v>
      </c>
      <c r="AT252" s="240" t="s">
        <v>347</v>
      </c>
      <c r="AU252" s="240" t="s">
        <v>86</v>
      </c>
      <c r="AY252" s="19" t="s">
        <v>194</v>
      </c>
      <c r="BE252" s="241">
        <f>IF(N252="základní",J252,0)</f>
        <v>0</v>
      </c>
      <c r="BF252" s="241">
        <f>IF(N252="snížená",J252,0)</f>
        <v>0</v>
      </c>
      <c r="BG252" s="241">
        <f>IF(N252="zákl. přenesená",J252,0)</f>
        <v>0</v>
      </c>
      <c r="BH252" s="241">
        <f>IF(N252="sníž. přenesená",J252,0)</f>
        <v>0</v>
      </c>
      <c r="BI252" s="241">
        <f>IF(N252="nulová",J252,0)</f>
        <v>0</v>
      </c>
      <c r="BJ252" s="19" t="s">
        <v>84</v>
      </c>
      <c r="BK252" s="241">
        <f>ROUND(I252*H252,2)</f>
        <v>0</v>
      </c>
      <c r="BL252" s="19" t="s">
        <v>245</v>
      </c>
      <c r="BM252" s="240" t="s">
        <v>2726</v>
      </c>
    </row>
    <row r="253" spans="1:47" s="2" customFormat="1" ht="12">
      <c r="A253" s="40"/>
      <c r="B253" s="41"/>
      <c r="C253" s="42"/>
      <c r="D253" s="242" t="s">
        <v>204</v>
      </c>
      <c r="E253" s="42"/>
      <c r="F253" s="243" t="s">
        <v>2725</v>
      </c>
      <c r="G253" s="42"/>
      <c r="H253" s="42"/>
      <c r="I253" s="149"/>
      <c r="J253" s="42"/>
      <c r="K253" s="42"/>
      <c r="L253" s="46"/>
      <c r="M253" s="244"/>
      <c r="N253" s="245"/>
      <c r="O253" s="86"/>
      <c r="P253" s="86"/>
      <c r="Q253" s="86"/>
      <c r="R253" s="86"/>
      <c r="S253" s="86"/>
      <c r="T253" s="87"/>
      <c r="U253" s="40"/>
      <c r="V253" s="40"/>
      <c r="W253" s="40"/>
      <c r="X253" s="40"/>
      <c r="Y253" s="40"/>
      <c r="Z253" s="40"/>
      <c r="AA253" s="40"/>
      <c r="AB253" s="40"/>
      <c r="AC253" s="40"/>
      <c r="AD253" s="40"/>
      <c r="AE253" s="40"/>
      <c r="AT253" s="19" t="s">
        <v>204</v>
      </c>
      <c r="AU253" s="19" t="s">
        <v>86</v>
      </c>
    </row>
    <row r="254" spans="1:51" s="13" customFormat="1" ht="12">
      <c r="A254" s="13"/>
      <c r="B254" s="247"/>
      <c r="C254" s="248"/>
      <c r="D254" s="242" t="s">
        <v>208</v>
      </c>
      <c r="E254" s="249" t="s">
        <v>21</v>
      </c>
      <c r="F254" s="250" t="s">
        <v>2704</v>
      </c>
      <c r="G254" s="248"/>
      <c r="H254" s="251">
        <v>1</v>
      </c>
      <c r="I254" s="252"/>
      <c r="J254" s="248"/>
      <c r="K254" s="248"/>
      <c r="L254" s="253"/>
      <c r="M254" s="254"/>
      <c r="N254" s="255"/>
      <c r="O254" s="255"/>
      <c r="P254" s="255"/>
      <c r="Q254" s="255"/>
      <c r="R254" s="255"/>
      <c r="S254" s="255"/>
      <c r="T254" s="256"/>
      <c r="U254" s="13"/>
      <c r="V254" s="13"/>
      <c r="W254" s="13"/>
      <c r="X254" s="13"/>
      <c r="Y254" s="13"/>
      <c r="Z254" s="13"/>
      <c r="AA254" s="13"/>
      <c r="AB254" s="13"/>
      <c r="AC254" s="13"/>
      <c r="AD254" s="13"/>
      <c r="AE254" s="13"/>
      <c r="AT254" s="257" t="s">
        <v>208</v>
      </c>
      <c r="AU254" s="257" t="s">
        <v>86</v>
      </c>
      <c r="AV254" s="13" t="s">
        <v>86</v>
      </c>
      <c r="AW254" s="13" t="s">
        <v>38</v>
      </c>
      <c r="AX254" s="13" t="s">
        <v>76</v>
      </c>
      <c r="AY254" s="257" t="s">
        <v>194</v>
      </c>
    </row>
    <row r="255" spans="1:51" s="13" customFormat="1" ht="12">
      <c r="A255" s="13"/>
      <c r="B255" s="247"/>
      <c r="C255" s="248"/>
      <c r="D255" s="242" t="s">
        <v>208</v>
      </c>
      <c r="E255" s="249" t="s">
        <v>21</v>
      </c>
      <c r="F255" s="250" t="s">
        <v>2646</v>
      </c>
      <c r="G255" s="248"/>
      <c r="H255" s="251">
        <v>1</v>
      </c>
      <c r="I255" s="252"/>
      <c r="J255" s="248"/>
      <c r="K255" s="248"/>
      <c r="L255" s="253"/>
      <c r="M255" s="254"/>
      <c r="N255" s="255"/>
      <c r="O255" s="255"/>
      <c r="P255" s="255"/>
      <c r="Q255" s="255"/>
      <c r="R255" s="255"/>
      <c r="S255" s="255"/>
      <c r="T255" s="256"/>
      <c r="U255" s="13"/>
      <c r="V255" s="13"/>
      <c r="W255" s="13"/>
      <c r="X255" s="13"/>
      <c r="Y255" s="13"/>
      <c r="Z255" s="13"/>
      <c r="AA255" s="13"/>
      <c r="AB255" s="13"/>
      <c r="AC255" s="13"/>
      <c r="AD255" s="13"/>
      <c r="AE255" s="13"/>
      <c r="AT255" s="257" t="s">
        <v>208</v>
      </c>
      <c r="AU255" s="257" t="s">
        <v>86</v>
      </c>
      <c r="AV255" s="13" t="s">
        <v>86</v>
      </c>
      <c r="AW255" s="13" t="s">
        <v>38</v>
      </c>
      <c r="AX255" s="13" t="s">
        <v>76</v>
      </c>
      <c r="AY255" s="257" t="s">
        <v>194</v>
      </c>
    </row>
    <row r="256" spans="1:51" s="14" customFormat="1" ht="12">
      <c r="A256" s="14"/>
      <c r="B256" s="258"/>
      <c r="C256" s="259"/>
      <c r="D256" s="242" t="s">
        <v>208</v>
      </c>
      <c r="E256" s="260" t="s">
        <v>21</v>
      </c>
      <c r="F256" s="261" t="s">
        <v>210</v>
      </c>
      <c r="G256" s="259"/>
      <c r="H256" s="262">
        <v>2</v>
      </c>
      <c r="I256" s="263"/>
      <c r="J256" s="259"/>
      <c r="K256" s="259"/>
      <c r="L256" s="264"/>
      <c r="M256" s="265"/>
      <c r="N256" s="266"/>
      <c r="O256" s="266"/>
      <c r="P256" s="266"/>
      <c r="Q256" s="266"/>
      <c r="R256" s="266"/>
      <c r="S256" s="266"/>
      <c r="T256" s="267"/>
      <c r="U256" s="14"/>
      <c r="V256" s="14"/>
      <c r="W256" s="14"/>
      <c r="X256" s="14"/>
      <c r="Y256" s="14"/>
      <c r="Z256" s="14"/>
      <c r="AA256" s="14"/>
      <c r="AB256" s="14"/>
      <c r="AC256" s="14"/>
      <c r="AD256" s="14"/>
      <c r="AE256" s="14"/>
      <c r="AT256" s="268" t="s">
        <v>208</v>
      </c>
      <c r="AU256" s="268" t="s">
        <v>86</v>
      </c>
      <c r="AV256" s="14" t="s">
        <v>202</v>
      </c>
      <c r="AW256" s="14" t="s">
        <v>38</v>
      </c>
      <c r="AX256" s="14" t="s">
        <v>84</v>
      </c>
      <c r="AY256" s="268" t="s">
        <v>194</v>
      </c>
    </row>
    <row r="257" spans="1:65" s="2" customFormat="1" ht="16.5" customHeight="1">
      <c r="A257" s="40"/>
      <c r="B257" s="41"/>
      <c r="C257" s="272" t="s">
        <v>505</v>
      </c>
      <c r="D257" s="272" t="s">
        <v>347</v>
      </c>
      <c r="E257" s="273" t="s">
        <v>2727</v>
      </c>
      <c r="F257" s="274" t="s">
        <v>2728</v>
      </c>
      <c r="G257" s="275" t="s">
        <v>268</v>
      </c>
      <c r="H257" s="276">
        <v>1</v>
      </c>
      <c r="I257" s="277"/>
      <c r="J257" s="278">
        <f>ROUND(I257*H257,2)</f>
        <v>0</v>
      </c>
      <c r="K257" s="274" t="s">
        <v>201</v>
      </c>
      <c r="L257" s="279"/>
      <c r="M257" s="280" t="s">
        <v>21</v>
      </c>
      <c r="N257" s="281" t="s">
        <v>47</v>
      </c>
      <c r="O257" s="86"/>
      <c r="P257" s="238">
        <f>O257*H257</f>
        <v>0</v>
      </c>
      <c r="Q257" s="238">
        <v>8E-05</v>
      </c>
      <c r="R257" s="238">
        <f>Q257*H257</f>
        <v>8E-05</v>
      </c>
      <c r="S257" s="238">
        <v>0</v>
      </c>
      <c r="T257" s="239">
        <f>S257*H257</f>
        <v>0</v>
      </c>
      <c r="U257" s="40"/>
      <c r="V257" s="40"/>
      <c r="W257" s="40"/>
      <c r="X257" s="40"/>
      <c r="Y257" s="40"/>
      <c r="Z257" s="40"/>
      <c r="AA257" s="40"/>
      <c r="AB257" s="40"/>
      <c r="AC257" s="40"/>
      <c r="AD257" s="40"/>
      <c r="AE257" s="40"/>
      <c r="AR257" s="240" t="s">
        <v>525</v>
      </c>
      <c r="AT257" s="240" t="s">
        <v>347</v>
      </c>
      <c r="AU257" s="240" t="s">
        <v>86</v>
      </c>
      <c r="AY257" s="19" t="s">
        <v>194</v>
      </c>
      <c r="BE257" s="241">
        <f>IF(N257="základní",J257,0)</f>
        <v>0</v>
      </c>
      <c r="BF257" s="241">
        <f>IF(N257="snížená",J257,0)</f>
        <v>0</v>
      </c>
      <c r="BG257" s="241">
        <f>IF(N257="zákl. přenesená",J257,0)</f>
        <v>0</v>
      </c>
      <c r="BH257" s="241">
        <f>IF(N257="sníž. přenesená",J257,0)</f>
        <v>0</v>
      </c>
      <c r="BI257" s="241">
        <f>IF(N257="nulová",J257,0)</f>
        <v>0</v>
      </c>
      <c r="BJ257" s="19" t="s">
        <v>84</v>
      </c>
      <c r="BK257" s="241">
        <f>ROUND(I257*H257,2)</f>
        <v>0</v>
      </c>
      <c r="BL257" s="19" t="s">
        <v>245</v>
      </c>
      <c r="BM257" s="240" t="s">
        <v>2729</v>
      </c>
    </row>
    <row r="258" spans="1:47" s="2" customFormat="1" ht="12">
      <c r="A258" s="40"/>
      <c r="B258" s="41"/>
      <c r="C258" s="42"/>
      <c r="D258" s="242" t="s">
        <v>204</v>
      </c>
      <c r="E258" s="42"/>
      <c r="F258" s="243" t="s">
        <v>2728</v>
      </c>
      <c r="G258" s="42"/>
      <c r="H258" s="42"/>
      <c r="I258" s="149"/>
      <c r="J258" s="42"/>
      <c r="K258" s="42"/>
      <c r="L258" s="46"/>
      <c r="M258" s="244"/>
      <c r="N258" s="245"/>
      <c r="O258" s="86"/>
      <c r="P258" s="86"/>
      <c r="Q258" s="86"/>
      <c r="R258" s="86"/>
      <c r="S258" s="86"/>
      <c r="T258" s="87"/>
      <c r="U258" s="40"/>
      <c r="V258" s="40"/>
      <c r="W258" s="40"/>
      <c r="X258" s="40"/>
      <c r="Y258" s="40"/>
      <c r="Z258" s="40"/>
      <c r="AA258" s="40"/>
      <c r="AB258" s="40"/>
      <c r="AC258" s="40"/>
      <c r="AD258" s="40"/>
      <c r="AE258" s="40"/>
      <c r="AT258" s="19" t="s">
        <v>204</v>
      </c>
      <c r="AU258" s="19" t="s">
        <v>86</v>
      </c>
    </row>
    <row r="259" spans="1:51" s="13" customFormat="1" ht="12">
      <c r="A259" s="13"/>
      <c r="B259" s="247"/>
      <c r="C259" s="248"/>
      <c r="D259" s="242" t="s">
        <v>208</v>
      </c>
      <c r="E259" s="249" t="s">
        <v>21</v>
      </c>
      <c r="F259" s="250" t="s">
        <v>2709</v>
      </c>
      <c r="G259" s="248"/>
      <c r="H259" s="251">
        <v>1</v>
      </c>
      <c r="I259" s="252"/>
      <c r="J259" s="248"/>
      <c r="K259" s="248"/>
      <c r="L259" s="253"/>
      <c r="M259" s="254"/>
      <c r="N259" s="255"/>
      <c r="O259" s="255"/>
      <c r="P259" s="255"/>
      <c r="Q259" s="255"/>
      <c r="R259" s="255"/>
      <c r="S259" s="255"/>
      <c r="T259" s="256"/>
      <c r="U259" s="13"/>
      <c r="V259" s="13"/>
      <c r="W259" s="13"/>
      <c r="X259" s="13"/>
      <c r="Y259" s="13"/>
      <c r="Z259" s="13"/>
      <c r="AA259" s="13"/>
      <c r="AB259" s="13"/>
      <c r="AC259" s="13"/>
      <c r="AD259" s="13"/>
      <c r="AE259" s="13"/>
      <c r="AT259" s="257" t="s">
        <v>208</v>
      </c>
      <c r="AU259" s="257" t="s">
        <v>86</v>
      </c>
      <c r="AV259" s="13" t="s">
        <v>86</v>
      </c>
      <c r="AW259" s="13" t="s">
        <v>38</v>
      </c>
      <c r="AX259" s="13" t="s">
        <v>76</v>
      </c>
      <c r="AY259" s="257" t="s">
        <v>194</v>
      </c>
    </row>
    <row r="260" spans="1:51" s="14" customFormat="1" ht="12">
      <c r="A260" s="14"/>
      <c r="B260" s="258"/>
      <c r="C260" s="259"/>
      <c r="D260" s="242" t="s">
        <v>208</v>
      </c>
      <c r="E260" s="260" t="s">
        <v>21</v>
      </c>
      <c r="F260" s="261" t="s">
        <v>210</v>
      </c>
      <c r="G260" s="259"/>
      <c r="H260" s="262">
        <v>1</v>
      </c>
      <c r="I260" s="263"/>
      <c r="J260" s="259"/>
      <c r="K260" s="259"/>
      <c r="L260" s="264"/>
      <c r="M260" s="265"/>
      <c r="N260" s="266"/>
      <c r="O260" s="266"/>
      <c r="P260" s="266"/>
      <c r="Q260" s="266"/>
      <c r="R260" s="266"/>
      <c r="S260" s="266"/>
      <c r="T260" s="267"/>
      <c r="U260" s="14"/>
      <c r="V260" s="14"/>
      <c r="W260" s="14"/>
      <c r="X260" s="14"/>
      <c r="Y260" s="14"/>
      <c r="Z260" s="14"/>
      <c r="AA260" s="14"/>
      <c r="AB260" s="14"/>
      <c r="AC260" s="14"/>
      <c r="AD260" s="14"/>
      <c r="AE260" s="14"/>
      <c r="AT260" s="268" t="s">
        <v>208</v>
      </c>
      <c r="AU260" s="268" t="s">
        <v>86</v>
      </c>
      <c r="AV260" s="14" t="s">
        <v>202</v>
      </c>
      <c r="AW260" s="14" t="s">
        <v>38</v>
      </c>
      <c r="AX260" s="14" t="s">
        <v>84</v>
      </c>
      <c r="AY260" s="268" t="s">
        <v>194</v>
      </c>
    </row>
    <row r="261" spans="1:65" s="2" customFormat="1" ht="16.5" customHeight="1">
      <c r="A261" s="40"/>
      <c r="B261" s="41"/>
      <c r="C261" s="272" t="s">
        <v>511</v>
      </c>
      <c r="D261" s="272" t="s">
        <v>347</v>
      </c>
      <c r="E261" s="273" t="s">
        <v>2730</v>
      </c>
      <c r="F261" s="274" t="s">
        <v>2731</v>
      </c>
      <c r="G261" s="275" t="s">
        <v>268</v>
      </c>
      <c r="H261" s="276">
        <v>4</v>
      </c>
      <c r="I261" s="277"/>
      <c r="J261" s="278">
        <f>ROUND(I261*H261,2)</f>
        <v>0</v>
      </c>
      <c r="K261" s="274" t="s">
        <v>201</v>
      </c>
      <c r="L261" s="279"/>
      <c r="M261" s="280" t="s">
        <v>21</v>
      </c>
      <c r="N261" s="281" t="s">
        <v>47</v>
      </c>
      <c r="O261" s="86"/>
      <c r="P261" s="238">
        <f>O261*H261</f>
        <v>0</v>
      </c>
      <c r="Q261" s="238">
        <v>0.00038</v>
      </c>
      <c r="R261" s="238">
        <f>Q261*H261</f>
        <v>0.00152</v>
      </c>
      <c r="S261" s="238">
        <v>0</v>
      </c>
      <c r="T261" s="239">
        <f>S261*H261</f>
        <v>0</v>
      </c>
      <c r="U261" s="40"/>
      <c r="V261" s="40"/>
      <c r="W261" s="40"/>
      <c r="X261" s="40"/>
      <c r="Y261" s="40"/>
      <c r="Z261" s="40"/>
      <c r="AA261" s="40"/>
      <c r="AB261" s="40"/>
      <c r="AC261" s="40"/>
      <c r="AD261" s="40"/>
      <c r="AE261" s="40"/>
      <c r="AR261" s="240" t="s">
        <v>525</v>
      </c>
      <c r="AT261" s="240" t="s">
        <v>347</v>
      </c>
      <c r="AU261" s="240" t="s">
        <v>86</v>
      </c>
      <c r="AY261" s="19" t="s">
        <v>194</v>
      </c>
      <c r="BE261" s="241">
        <f>IF(N261="základní",J261,0)</f>
        <v>0</v>
      </c>
      <c r="BF261" s="241">
        <f>IF(N261="snížená",J261,0)</f>
        <v>0</v>
      </c>
      <c r="BG261" s="241">
        <f>IF(N261="zákl. přenesená",J261,0)</f>
        <v>0</v>
      </c>
      <c r="BH261" s="241">
        <f>IF(N261="sníž. přenesená",J261,0)</f>
        <v>0</v>
      </c>
      <c r="BI261" s="241">
        <f>IF(N261="nulová",J261,0)</f>
        <v>0</v>
      </c>
      <c r="BJ261" s="19" t="s">
        <v>84</v>
      </c>
      <c r="BK261" s="241">
        <f>ROUND(I261*H261,2)</f>
        <v>0</v>
      </c>
      <c r="BL261" s="19" t="s">
        <v>245</v>
      </c>
      <c r="BM261" s="240" t="s">
        <v>2732</v>
      </c>
    </row>
    <row r="262" spans="1:47" s="2" customFormat="1" ht="12">
      <c r="A262" s="40"/>
      <c r="B262" s="41"/>
      <c r="C262" s="42"/>
      <c r="D262" s="242" t="s">
        <v>204</v>
      </c>
      <c r="E262" s="42"/>
      <c r="F262" s="243" t="s">
        <v>2731</v>
      </c>
      <c r="G262" s="42"/>
      <c r="H262" s="42"/>
      <c r="I262" s="149"/>
      <c r="J262" s="42"/>
      <c r="K262" s="42"/>
      <c r="L262" s="46"/>
      <c r="M262" s="244"/>
      <c r="N262" s="245"/>
      <c r="O262" s="86"/>
      <c r="P262" s="86"/>
      <c r="Q262" s="86"/>
      <c r="R262" s="86"/>
      <c r="S262" s="86"/>
      <c r="T262" s="87"/>
      <c r="U262" s="40"/>
      <c r="V262" s="40"/>
      <c r="W262" s="40"/>
      <c r="X262" s="40"/>
      <c r="Y262" s="40"/>
      <c r="Z262" s="40"/>
      <c r="AA262" s="40"/>
      <c r="AB262" s="40"/>
      <c r="AC262" s="40"/>
      <c r="AD262" s="40"/>
      <c r="AE262" s="40"/>
      <c r="AT262" s="19" t="s">
        <v>204</v>
      </c>
      <c r="AU262" s="19" t="s">
        <v>86</v>
      </c>
    </row>
    <row r="263" spans="1:51" s="13" customFormat="1" ht="12">
      <c r="A263" s="13"/>
      <c r="B263" s="247"/>
      <c r="C263" s="248"/>
      <c r="D263" s="242" t="s">
        <v>208</v>
      </c>
      <c r="E263" s="249" t="s">
        <v>21</v>
      </c>
      <c r="F263" s="250" t="s">
        <v>2705</v>
      </c>
      <c r="G263" s="248"/>
      <c r="H263" s="251">
        <v>1</v>
      </c>
      <c r="I263" s="252"/>
      <c r="J263" s="248"/>
      <c r="K263" s="248"/>
      <c r="L263" s="253"/>
      <c r="M263" s="254"/>
      <c r="N263" s="255"/>
      <c r="O263" s="255"/>
      <c r="P263" s="255"/>
      <c r="Q263" s="255"/>
      <c r="R263" s="255"/>
      <c r="S263" s="255"/>
      <c r="T263" s="256"/>
      <c r="U263" s="13"/>
      <c r="V263" s="13"/>
      <c r="W263" s="13"/>
      <c r="X263" s="13"/>
      <c r="Y263" s="13"/>
      <c r="Z263" s="13"/>
      <c r="AA263" s="13"/>
      <c r="AB263" s="13"/>
      <c r="AC263" s="13"/>
      <c r="AD263" s="13"/>
      <c r="AE263" s="13"/>
      <c r="AT263" s="257" t="s">
        <v>208</v>
      </c>
      <c r="AU263" s="257" t="s">
        <v>86</v>
      </c>
      <c r="AV263" s="13" t="s">
        <v>86</v>
      </c>
      <c r="AW263" s="13" t="s">
        <v>38</v>
      </c>
      <c r="AX263" s="13" t="s">
        <v>76</v>
      </c>
      <c r="AY263" s="257" t="s">
        <v>194</v>
      </c>
    </row>
    <row r="264" spans="1:51" s="13" customFormat="1" ht="12">
      <c r="A264" s="13"/>
      <c r="B264" s="247"/>
      <c r="C264" s="248"/>
      <c r="D264" s="242" t="s">
        <v>208</v>
      </c>
      <c r="E264" s="249" t="s">
        <v>21</v>
      </c>
      <c r="F264" s="250" t="s">
        <v>2636</v>
      </c>
      <c r="G264" s="248"/>
      <c r="H264" s="251">
        <v>1</v>
      </c>
      <c r="I264" s="252"/>
      <c r="J264" s="248"/>
      <c r="K264" s="248"/>
      <c r="L264" s="253"/>
      <c r="M264" s="254"/>
      <c r="N264" s="255"/>
      <c r="O264" s="255"/>
      <c r="P264" s="255"/>
      <c r="Q264" s="255"/>
      <c r="R264" s="255"/>
      <c r="S264" s="255"/>
      <c r="T264" s="256"/>
      <c r="U264" s="13"/>
      <c r="V264" s="13"/>
      <c r="W264" s="13"/>
      <c r="X264" s="13"/>
      <c r="Y264" s="13"/>
      <c r="Z264" s="13"/>
      <c r="AA264" s="13"/>
      <c r="AB264" s="13"/>
      <c r="AC264" s="13"/>
      <c r="AD264" s="13"/>
      <c r="AE264" s="13"/>
      <c r="AT264" s="257" t="s">
        <v>208</v>
      </c>
      <c r="AU264" s="257" t="s">
        <v>86</v>
      </c>
      <c r="AV264" s="13" t="s">
        <v>86</v>
      </c>
      <c r="AW264" s="13" t="s">
        <v>38</v>
      </c>
      <c r="AX264" s="13" t="s">
        <v>76</v>
      </c>
      <c r="AY264" s="257" t="s">
        <v>194</v>
      </c>
    </row>
    <row r="265" spans="1:51" s="13" customFormat="1" ht="12">
      <c r="A265" s="13"/>
      <c r="B265" s="247"/>
      <c r="C265" s="248"/>
      <c r="D265" s="242" t="s">
        <v>208</v>
      </c>
      <c r="E265" s="249" t="s">
        <v>21</v>
      </c>
      <c r="F265" s="250" t="s">
        <v>2733</v>
      </c>
      <c r="G265" s="248"/>
      <c r="H265" s="251">
        <v>2</v>
      </c>
      <c r="I265" s="252"/>
      <c r="J265" s="248"/>
      <c r="K265" s="248"/>
      <c r="L265" s="253"/>
      <c r="M265" s="254"/>
      <c r="N265" s="255"/>
      <c r="O265" s="255"/>
      <c r="P265" s="255"/>
      <c r="Q265" s="255"/>
      <c r="R265" s="255"/>
      <c r="S265" s="255"/>
      <c r="T265" s="256"/>
      <c r="U265" s="13"/>
      <c r="V265" s="13"/>
      <c r="W265" s="13"/>
      <c r="X265" s="13"/>
      <c r="Y265" s="13"/>
      <c r="Z265" s="13"/>
      <c r="AA265" s="13"/>
      <c r="AB265" s="13"/>
      <c r="AC265" s="13"/>
      <c r="AD265" s="13"/>
      <c r="AE265" s="13"/>
      <c r="AT265" s="257" t="s">
        <v>208</v>
      </c>
      <c r="AU265" s="257" t="s">
        <v>86</v>
      </c>
      <c r="AV265" s="13" t="s">
        <v>86</v>
      </c>
      <c r="AW265" s="13" t="s">
        <v>38</v>
      </c>
      <c r="AX265" s="13" t="s">
        <v>76</v>
      </c>
      <c r="AY265" s="257" t="s">
        <v>194</v>
      </c>
    </row>
    <row r="266" spans="1:51" s="14" customFormat="1" ht="12">
      <c r="A266" s="14"/>
      <c r="B266" s="258"/>
      <c r="C266" s="259"/>
      <c r="D266" s="242" t="s">
        <v>208</v>
      </c>
      <c r="E266" s="260" t="s">
        <v>21</v>
      </c>
      <c r="F266" s="261" t="s">
        <v>210</v>
      </c>
      <c r="G266" s="259"/>
      <c r="H266" s="262">
        <v>4</v>
      </c>
      <c r="I266" s="263"/>
      <c r="J266" s="259"/>
      <c r="K266" s="259"/>
      <c r="L266" s="264"/>
      <c r="M266" s="265"/>
      <c r="N266" s="266"/>
      <c r="O266" s="266"/>
      <c r="P266" s="266"/>
      <c r="Q266" s="266"/>
      <c r="R266" s="266"/>
      <c r="S266" s="266"/>
      <c r="T266" s="267"/>
      <c r="U266" s="14"/>
      <c r="V266" s="14"/>
      <c r="W266" s="14"/>
      <c r="X266" s="14"/>
      <c r="Y266" s="14"/>
      <c r="Z266" s="14"/>
      <c r="AA266" s="14"/>
      <c r="AB266" s="14"/>
      <c r="AC266" s="14"/>
      <c r="AD266" s="14"/>
      <c r="AE266" s="14"/>
      <c r="AT266" s="268" t="s">
        <v>208</v>
      </c>
      <c r="AU266" s="268" t="s">
        <v>86</v>
      </c>
      <c r="AV266" s="14" t="s">
        <v>202</v>
      </c>
      <c r="AW266" s="14" t="s">
        <v>38</v>
      </c>
      <c r="AX266" s="14" t="s">
        <v>84</v>
      </c>
      <c r="AY266" s="268" t="s">
        <v>194</v>
      </c>
    </row>
    <row r="267" spans="1:65" s="2" customFormat="1" ht="16.5" customHeight="1">
      <c r="A267" s="40"/>
      <c r="B267" s="41"/>
      <c r="C267" s="272" t="s">
        <v>519</v>
      </c>
      <c r="D267" s="272" t="s">
        <v>347</v>
      </c>
      <c r="E267" s="273" t="s">
        <v>2734</v>
      </c>
      <c r="F267" s="274" t="s">
        <v>2735</v>
      </c>
      <c r="G267" s="275" t="s">
        <v>268</v>
      </c>
      <c r="H267" s="276">
        <v>2</v>
      </c>
      <c r="I267" s="277"/>
      <c r="J267" s="278">
        <f>ROUND(I267*H267,2)</f>
        <v>0</v>
      </c>
      <c r="K267" s="274" t="s">
        <v>2355</v>
      </c>
      <c r="L267" s="279"/>
      <c r="M267" s="280" t="s">
        <v>21</v>
      </c>
      <c r="N267" s="281" t="s">
        <v>47</v>
      </c>
      <c r="O267" s="86"/>
      <c r="P267" s="238">
        <f>O267*H267</f>
        <v>0</v>
      </c>
      <c r="Q267" s="238">
        <v>0.00033</v>
      </c>
      <c r="R267" s="238">
        <f>Q267*H267</f>
        <v>0.00066</v>
      </c>
      <c r="S267" s="238">
        <v>0</v>
      </c>
      <c r="T267" s="239">
        <f>S267*H267</f>
        <v>0</v>
      </c>
      <c r="U267" s="40"/>
      <c r="V267" s="40"/>
      <c r="W267" s="40"/>
      <c r="X267" s="40"/>
      <c r="Y267" s="40"/>
      <c r="Z267" s="40"/>
      <c r="AA267" s="40"/>
      <c r="AB267" s="40"/>
      <c r="AC267" s="40"/>
      <c r="AD267" s="40"/>
      <c r="AE267" s="40"/>
      <c r="AR267" s="240" t="s">
        <v>525</v>
      </c>
      <c r="AT267" s="240" t="s">
        <v>347</v>
      </c>
      <c r="AU267" s="240" t="s">
        <v>86</v>
      </c>
      <c r="AY267" s="19" t="s">
        <v>194</v>
      </c>
      <c r="BE267" s="241">
        <f>IF(N267="základní",J267,0)</f>
        <v>0</v>
      </c>
      <c r="BF267" s="241">
        <f>IF(N267="snížená",J267,0)</f>
        <v>0</v>
      </c>
      <c r="BG267" s="241">
        <f>IF(N267="zákl. přenesená",J267,0)</f>
        <v>0</v>
      </c>
      <c r="BH267" s="241">
        <f>IF(N267="sníž. přenesená",J267,0)</f>
        <v>0</v>
      </c>
      <c r="BI267" s="241">
        <f>IF(N267="nulová",J267,0)</f>
        <v>0</v>
      </c>
      <c r="BJ267" s="19" t="s">
        <v>84</v>
      </c>
      <c r="BK267" s="241">
        <f>ROUND(I267*H267,2)</f>
        <v>0</v>
      </c>
      <c r="BL267" s="19" t="s">
        <v>245</v>
      </c>
      <c r="BM267" s="240" t="s">
        <v>2736</v>
      </c>
    </row>
    <row r="268" spans="1:47" s="2" customFormat="1" ht="12">
      <c r="A268" s="40"/>
      <c r="B268" s="41"/>
      <c r="C268" s="42"/>
      <c r="D268" s="242" t="s">
        <v>204</v>
      </c>
      <c r="E268" s="42"/>
      <c r="F268" s="243" t="s">
        <v>2735</v>
      </c>
      <c r="G268" s="42"/>
      <c r="H268" s="42"/>
      <c r="I268" s="149"/>
      <c r="J268" s="42"/>
      <c r="K268" s="42"/>
      <c r="L268" s="46"/>
      <c r="M268" s="244"/>
      <c r="N268" s="245"/>
      <c r="O268" s="86"/>
      <c r="P268" s="86"/>
      <c r="Q268" s="86"/>
      <c r="R268" s="86"/>
      <c r="S268" s="86"/>
      <c r="T268" s="87"/>
      <c r="U268" s="40"/>
      <c r="V268" s="40"/>
      <c r="W268" s="40"/>
      <c r="X268" s="40"/>
      <c r="Y268" s="40"/>
      <c r="Z268" s="40"/>
      <c r="AA268" s="40"/>
      <c r="AB268" s="40"/>
      <c r="AC268" s="40"/>
      <c r="AD268" s="40"/>
      <c r="AE268" s="40"/>
      <c r="AT268" s="19" t="s">
        <v>204</v>
      </c>
      <c r="AU268" s="19" t="s">
        <v>86</v>
      </c>
    </row>
    <row r="269" spans="1:51" s="13" customFormat="1" ht="12">
      <c r="A269" s="13"/>
      <c r="B269" s="247"/>
      <c r="C269" s="248"/>
      <c r="D269" s="242" t="s">
        <v>208</v>
      </c>
      <c r="E269" s="249" t="s">
        <v>21</v>
      </c>
      <c r="F269" s="250" t="s">
        <v>2737</v>
      </c>
      <c r="G269" s="248"/>
      <c r="H269" s="251">
        <v>2</v>
      </c>
      <c r="I269" s="252"/>
      <c r="J269" s="248"/>
      <c r="K269" s="248"/>
      <c r="L269" s="253"/>
      <c r="M269" s="254"/>
      <c r="N269" s="255"/>
      <c r="O269" s="255"/>
      <c r="P269" s="255"/>
      <c r="Q269" s="255"/>
      <c r="R269" s="255"/>
      <c r="S269" s="255"/>
      <c r="T269" s="256"/>
      <c r="U269" s="13"/>
      <c r="V269" s="13"/>
      <c r="W269" s="13"/>
      <c r="X269" s="13"/>
      <c r="Y269" s="13"/>
      <c r="Z269" s="13"/>
      <c r="AA269" s="13"/>
      <c r="AB269" s="13"/>
      <c r="AC269" s="13"/>
      <c r="AD269" s="13"/>
      <c r="AE269" s="13"/>
      <c r="AT269" s="257" t="s">
        <v>208</v>
      </c>
      <c r="AU269" s="257" t="s">
        <v>86</v>
      </c>
      <c r="AV269" s="13" t="s">
        <v>86</v>
      </c>
      <c r="AW269" s="13" t="s">
        <v>38</v>
      </c>
      <c r="AX269" s="13" t="s">
        <v>76</v>
      </c>
      <c r="AY269" s="257" t="s">
        <v>194</v>
      </c>
    </row>
    <row r="270" spans="1:51" s="14" customFormat="1" ht="12">
      <c r="A270" s="14"/>
      <c r="B270" s="258"/>
      <c r="C270" s="259"/>
      <c r="D270" s="242" t="s">
        <v>208</v>
      </c>
      <c r="E270" s="260" t="s">
        <v>21</v>
      </c>
      <c r="F270" s="261" t="s">
        <v>210</v>
      </c>
      <c r="G270" s="259"/>
      <c r="H270" s="262">
        <v>2</v>
      </c>
      <c r="I270" s="263"/>
      <c r="J270" s="259"/>
      <c r="K270" s="259"/>
      <c r="L270" s="264"/>
      <c r="M270" s="265"/>
      <c r="N270" s="266"/>
      <c r="O270" s="266"/>
      <c r="P270" s="266"/>
      <c r="Q270" s="266"/>
      <c r="R270" s="266"/>
      <c r="S270" s="266"/>
      <c r="T270" s="267"/>
      <c r="U270" s="14"/>
      <c r="V270" s="14"/>
      <c r="W270" s="14"/>
      <c r="X270" s="14"/>
      <c r="Y270" s="14"/>
      <c r="Z270" s="14"/>
      <c r="AA270" s="14"/>
      <c r="AB270" s="14"/>
      <c r="AC270" s="14"/>
      <c r="AD270" s="14"/>
      <c r="AE270" s="14"/>
      <c r="AT270" s="268" t="s">
        <v>208</v>
      </c>
      <c r="AU270" s="268" t="s">
        <v>86</v>
      </c>
      <c r="AV270" s="14" t="s">
        <v>202</v>
      </c>
      <c r="AW270" s="14" t="s">
        <v>38</v>
      </c>
      <c r="AX270" s="14" t="s">
        <v>84</v>
      </c>
      <c r="AY270" s="268" t="s">
        <v>194</v>
      </c>
    </row>
    <row r="271" spans="1:65" s="2" customFormat="1" ht="16.5" customHeight="1">
      <c r="A271" s="40"/>
      <c r="B271" s="41"/>
      <c r="C271" s="229" t="s">
        <v>525</v>
      </c>
      <c r="D271" s="229" t="s">
        <v>197</v>
      </c>
      <c r="E271" s="230" t="s">
        <v>2738</v>
      </c>
      <c r="F271" s="231" t="s">
        <v>2739</v>
      </c>
      <c r="G271" s="232" t="s">
        <v>481</v>
      </c>
      <c r="H271" s="233">
        <v>37.734</v>
      </c>
      <c r="I271" s="234"/>
      <c r="J271" s="235">
        <f>ROUND(I271*H271,2)</f>
        <v>0</v>
      </c>
      <c r="K271" s="231" t="s">
        <v>201</v>
      </c>
      <c r="L271" s="46"/>
      <c r="M271" s="236" t="s">
        <v>21</v>
      </c>
      <c r="N271" s="237" t="s">
        <v>47</v>
      </c>
      <c r="O271" s="86"/>
      <c r="P271" s="238">
        <f>O271*H271</f>
        <v>0</v>
      </c>
      <c r="Q271" s="238">
        <v>0</v>
      </c>
      <c r="R271" s="238">
        <f>Q271*H271</f>
        <v>0</v>
      </c>
      <c r="S271" s="238">
        <v>0</v>
      </c>
      <c r="T271" s="239">
        <f>S271*H271</f>
        <v>0</v>
      </c>
      <c r="U271" s="40"/>
      <c r="V271" s="40"/>
      <c r="W271" s="40"/>
      <c r="X271" s="40"/>
      <c r="Y271" s="40"/>
      <c r="Z271" s="40"/>
      <c r="AA271" s="40"/>
      <c r="AB271" s="40"/>
      <c r="AC271" s="40"/>
      <c r="AD271" s="40"/>
      <c r="AE271" s="40"/>
      <c r="AR271" s="240" t="s">
        <v>245</v>
      </c>
      <c r="AT271" s="240" t="s">
        <v>197</v>
      </c>
      <c r="AU271" s="240" t="s">
        <v>86</v>
      </c>
      <c r="AY271" s="19" t="s">
        <v>194</v>
      </c>
      <c r="BE271" s="241">
        <f>IF(N271="základní",J271,0)</f>
        <v>0</v>
      </c>
      <c r="BF271" s="241">
        <f>IF(N271="snížená",J271,0)</f>
        <v>0</v>
      </c>
      <c r="BG271" s="241">
        <f>IF(N271="zákl. přenesená",J271,0)</f>
        <v>0</v>
      </c>
      <c r="BH271" s="241">
        <f>IF(N271="sníž. přenesená",J271,0)</f>
        <v>0</v>
      </c>
      <c r="BI271" s="241">
        <f>IF(N271="nulová",J271,0)</f>
        <v>0</v>
      </c>
      <c r="BJ271" s="19" t="s">
        <v>84</v>
      </c>
      <c r="BK271" s="241">
        <f>ROUND(I271*H271,2)</f>
        <v>0</v>
      </c>
      <c r="BL271" s="19" t="s">
        <v>245</v>
      </c>
      <c r="BM271" s="240" t="s">
        <v>2740</v>
      </c>
    </row>
    <row r="272" spans="1:47" s="2" customFormat="1" ht="12">
      <c r="A272" s="40"/>
      <c r="B272" s="41"/>
      <c r="C272" s="42"/>
      <c r="D272" s="242" t="s">
        <v>204</v>
      </c>
      <c r="E272" s="42"/>
      <c r="F272" s="243" t="s">
        <v>2741</v>
      </c>
      <c r="G272" s="42"/>
      <c r="H272" s="42"/>
      <c r="I272" s="149"/>
      <c r="J272" s="42"/>
      <c r="K272" s="42"/>
      <c r="L272" s="46"/>
      <c r="M272" s="244"/>
      <c r="N272" s="245"/>
      <c r="O272" s="86"/>
      <c r="P272" s="86"/>
      <c r="Q272" s="86"/>
      <c r="R272" s="86"/>
      <c r="S272" s="86"/>
      <c r="T272" s="87"/>
      <c r="U272" s="40"/>
      <c r="V272" s="40"/>
      <c r="W272" s="40"/>
      <c r="X272" s="40"/>
      <c r="Y272" s="40"/>
      <c r="Z272" s="40"/>
      <c r="AA272" s="40"/>
      <c r="AB272" s="40"/>
      <c r="AC272" s="40"/>
      <c r="AD272" s="40"/>
      <c r="AE272" s="40"/>
      <c r="AT272" s="19" t="s">
        <v>204</v>
      </c>
      <c r="AU272" s="19" t="s">
        <v>86</v>
      </c>
    </row>
    <row r="273" spans="1:47" s="2" customFormat="1" ht="12">
      <c r="A273" s="40"/>
      <c r="B273" s="41"/>
      <c r="C273" s="42"/>
      <c r="D273" s="242" t="s">
        <v>206</v>
      </c>
      <c r="E273" s="42"/>
      <c r="F273" s="246" t="s">
        <v>2742</v>
      </c>
      <c r="G273" s="42"/>
      <c r="H273" s="42"/>
      <c r="I273" s="149"/>
      <c r="J273" s="42"/>
      <c r="K273" s="42"/>
      <c r="L273" s="46"/>
      <c r="M273" s="244"/>
      <c r="N273" s="245"/>
      <c r="O273" s="86"/>
      <c r="P273" s="86"/>
      <c r="Q273" s="86"/>
      <c r="R273" s="86"/>
      <c r="S273" s="86"/>
      <c r="T273" s="87"/>
      <c r="U273" s="40"/>
      <c r="V273" s="40"/>
      <c r="W273" s="40"/>
      <c r="X273" s="40"/>
      <c r="Y273" s="40"/>
      <c r="Z273" s="40"/>
      <c r="AA273" s="40"/>
      <c r="AB273" s="40"/>
      <c r="AC273" s="40"/>
      <c r="AD273" s="40"/>
      <c r="AE273" s="40"/>
      <c r="AT273" s="19" t="s">
        <v>206</v>
      </c>
      <c r="AU273" s="19" t="s">
        <v>86</v>
      </c>
    </row>
    <row r="274" spans="1:51" s="13" customFormat="1" ht="12">
      <c r="A274" s="13"/>
      <c r="B274" s="247"/>
      <c r="C274" s="248"/>
      <c r="D274" s="242" t="s">
        <v>208</v>
      </c>
      <c r="E274" s="249" t="s">
        <v>21</v>
      </c>
      <c r="F274" s="250" t="s">
        <v>2743</v>
      </c>
      <c r="G274" s="248"/>
      <c r="H274" s="251">
        <v>21.084</v>
      </c>
      <c r="I274" s="252"/>
      <c r="J274" s="248"/>
      <c r="K274" s="248"/>
      <c r="L274" s="253"/>
      <c r="M274" s="254"/>
      <c r="N274" s="255"/>
      <c r="O274" s="255"/>
      <c r="P274" s="255"/>
      <c r="Q274" s="255"/>
      <c r="R274" s="255"/>
      <c r="S274" s="255"/>
      <c r="T274" s="256"/>
      <c r="U274" s="13"/>
      <c r="V274" s="13"/>
      <c r="W274" s="13"/>
      <c r="X274" s="13"/>
      <c r="Y274" s="13"/>
      <c r="Z274" s="13"/>
      <c r="AA274" s="13"/>
      <c r="AB274" s="13"/>
      <c r="AC274" s="13"/>
      <c r="AD274" s="13"/>
      <c r="AE274" s="13"/>
      <c r="AT274" s="257" t="s">
        <v>208</v>
      </c>
      <c r="AU274" s="257" t="s">
        <v>86</v>
      </c>
      <c r="AV274" s="13" t="s">
        <v>86</v>
      </c>
      <c r="AW274" s="13" t="s">
        <v>38</v>
      </c>
      <c r="AX274" s="13" t="s">
        <v>76</v>
      </c>
      <c r="AY274" s="257" t="s">
        <v>194</v>
      </c>
    </row>
    <row r="275" spans="1:51" s="13" customFormat="1" ht="12">
      <c r="A275" s="13"/>
      <c r="B275" s="247"/>
      <c r="C275" s="248"/>
      <c r="D275" s="242" t="s">
        <v>208</v>
      </c>
      <c r="E275" s="249" t="s">
        <v>21</v>
      </c>
      <c r="F275" s="250" t="s">
        <v>2744</v>
      </c>
      <c r="G275" s="248"/>
      <c r="H275" s="251">
        <v>8.7</v>
      </c>
      <c r="I275" s="252"/>
      <c r="J275" s="248"/>
      <c r="K275" s="248"/>
      <c r="L275" s="253"/>
      <c r="M275" s="254"/>
      <c r="N275" s="255"/>
      <c r="O275" s="255"/>
      <c r="P275" s="255"/>
      <c r="Q275" s="255"/>
      <c r="R275" s="255"/>
      <c r="S275" s="255"/>
      <c r="T275" s="256"/>
      <c r="U275" s="13"/>
      <c r="V275" s="13"/>
      <c r="W275" s="13"/>
      <c r="X275" s="13"/>
      <c r="Y275" s="13"/>
      <c r="Z275" s="13"/>
      <c r="AA275" s="13"/>
      <c r="AB275" s="13"/>
      <c r="AC275" s="13"/>
      <c r="AD275" s="13"/>
      <c r="AE275" s="13"/>
      <c r="AT275" s="257" t="s">
        <v>208</v>
      </c>
      <c r="AU275" s="257" t="s">
        <v>86</v>
      </c>
      <c r="AV275" s="13" t="s">
        <v>86</v>
      </c>
      <c r="AW275" s="13" t="s">
        <v>38</v>
      </c>
      <c r="AX275" s="13" t="s">
        <v>76</v>
      </c>
      <c r="AY275" s="257" t="s">
        <v>194</v>
      </c>
    </row>
    <row r="276" spans="1:51" s="13" customFormat="1" ht="12">
      <c r="A276" s="13"/>
      <c r="B276" s="247"/>
      <c r="C276" s="248"/>
      <c r="D276" s="242" t="s">
        <v>208</v>
      </c>
      <c r="E276" s="249" t="s">
        <v>21</v>
      </c>
      <c r="F276" s="250" t="s">
        <v>2745</v>
      </c>
      <c r="G276" s="248"/>
      <c r="H276" s="251">
        <v>3.5</v>
      </c>
      <c r="I276" s="252"/>
      <c r="J276" s="248"/>
      <c r="K276" s="248"/>
      <c r="L276" s="253"/>
      <c r="M276" s="254"/>
      <c r="N276" s="255"/>
      <c r="O276" s="255"/>
      <c r="P276" s="255"/>
      <c r="Q276" s="255"/>
      <c r="R276" s="255"/>
      <c r="S276" s="255"/>
      <c r="T276" s="256"/>
      <c r="U276" s="13"/>
      <c r="V276" s="13"/>
      <c r="W276" s="13"/>
      <c r="X276" s="13"/>
      <c r="Y276" s="13"/>
      <c r="Z276" s="13"/>
      <c r="AA276" s="13"/>
      <c r="AB276" s="13"/>
      <c r="AC276" s="13"/>
      <c r="AD276" s="13"/>
      <c r="AE276" s="13"/>
      <c r="AT276" s="257" t="s">
        <v>208</v>
      </c>
      <c r="AU276" s="257" t="s">
        <v>86</v>
      </c>
      <c r="AV276" s="13" t="s">
        <v>86</v>
      </c>
      <c r="AW276" s="13" t="s">
        <v>38</v>
      </c>
      <c r="AX276" s="13" t="s">
        <v>76</v>
      </c>
      <c r="AY276" s="257" t="s">
        <v>194</v>
      </c>
    </row>
    <row r="277" spans="1:51" s="13" customFormat="1" ht="12">
      <c r="A277" s="13"/>
      <c r="B277" s="247"/>
      <c r="C277" s="248"/>
      <c r="D277" s="242" t="s">
        <v>208</v>
      </c>
      <c r="E277" s="249" t="s">
        <v>21</v>
      </c>
      <c r="F277" s="250" t="s">
        <v>2746</v>
      </c>
      <c r="G277" s="248"/>
      <c r="H277" s="251">
        <v>4.45</v>
      </c>
      <c r="I277" s="252"/>
      <c r="J277" s="248"/>
      <c r="K277" s="248"/>
      <c r="L277" s="253"/>
      <c r="M277" s="254"/>
      <c r="N277" s="255"/>
      <c r="O277" s="255"/>
      <c r="P277" s="255"/>
      <c r="Q277" s="255"/>
      <c r="R277" s="255"/>
      <c r="S277" s="255"/>
      <c r="T277" s="256"/>
      <c r="U277" s="13"/>
      <c r="V277" s="13"/>
      <c r="W277" s="13"/>
      <c r="X277" s="13"/>
      <c r="Y277" s="13"/>
      <c r="Z277" s="13"/>
      <c r="AA277" s="13"/>
      <c r="AB277" s="13"/>
      <c r="AC277" s="13"/>
      <c r="AD277" s="13"/>
      <c r="AE277" s="13"/>
      <c r="AT277" s="257" t="s">
        <v>208</v>
      </c>
      <c r="AU277" s="257" t="s">
        <v>86</v>
      </c>
      <c r="AV277" s="13" t="s">
        <v>86</v>
      </c>
      <c r="AW277" s="13" t="s">
        <v>38</v>
      </c>
      <c r="AX277" s="13" t="s">
        <v>76</v>
      </c>
      <c r="AY277" s="257" t="s">
        <v>194</v>
      </c>
    </row>
    <row r="278" spans="1:51" s="14" customFormat="1" ht="12">
      <c r="A278" s="14"/>
      <c r="B278" s="258"/>
      <c r="C278" s="259"/>
      <c r="D278" s="242" t="s">
        <v>208</v>
      </c>
      <c r="E278" s="260" t="s">
        <v>21</v>
      </c>
      <c r="F278" s="261" t="s">
        <v>210</v>
      </c>
      <c r="G278" s="259"/>
      <c r="H278" s="262">
        <v>37.734</v>
      </c>
      <c r="I278" s="263"/>
      <c r="J278" s="259"/>
      <c r="K278" s="259"/>
      <c r="L278" s="264"/>
      <c r="M278" s="265"/>
      <c r="N278" s="266"/>
      <c r="O278" s="266"/>
      <c r="P278" s="266"/>
      <c r="Q278" s="266"/>
      <c r="R278" s="266"/>
      <c r="S278" s="266"/>
      <c r="T278" s="267"/>
      <c r="U278" s="14"/>
      <c r="V278" s="14"/>
      <c r="W278" s="14"/>
      <c r="X278" s="14"/>
      <c r="Y278" s="14"/>
      <c r="Z278" s="14"/>
      <c r="AA278" s="14"/>
      <c r="AB278" s="14"/>
      <c r="AC278" s="14"/>
      <c r="AD278" s="14"/>
      <c r="AE278" s="14"/>
      <c r="AT278" s="268" t="s">
        <v>208</v>
      </c>
      <c r="AU278" s="268" t="s">
        <v>86</v>
      </c>
      <c r="AV278" s="14" t="s">
        <v>202</v>
      </c>
      <c r="AW278" s="14" t="s">
        <v>38</v>
      </c>
      <c r="AX278" s="14" t="s">
        <v>84</v>
      </c>
      <c r="AY278" s="268" t="s">
        <v>194</v>
      </c>
    </row>
    <row r="279" spans="1:65" s="2" customFormat="1" ht="16.5" customHeight="1">
      <c r="A279" s="40"/>
      <c r="B279" s="41"/>
      <c r="C279" s="229" t="s">
        <v>532</v>
      </c>
      <c r="D279" s="229" t="s">
        <v>197</v>
      </c>
      <c r="E279" s="230" t="s">
        <v>2747</v>
      </c>
      <c r="F279" s="231" t="s">
        <v>2748</v>
      </c>
      <c r="G279" s="232" t="s">
        <v>215</v>
      </c>
      <c r="H279" s="233">
        <v>0.016</v>
      </c>
      <c r="I279" s="234"/>
      <c r="J279" s="235">
        <f>ROUND(I279*H279,2)</f>
        <v>0</v>
      </c>
      <c r="K279" s="231" t="s">
        <v>201</v>
      </c>
      <c r="L279" s="46"/>
      <c r="M279" s="236" t="s">
        <v>21</v>
      </c>
      <c r="N279" s="237" t="s">
        <v>47</v>
      </c>
      <c r="O279" s="86"/>
      <c r="P279" s="238">
        <f>O279*H279</f>
        <v>0</v>
      </c>
      <c r="Q279" s="238">
        <v>0</v>
      </c>
      <c r="R279" s="238">
        <f>Q279*H279</f>
        <v>0</v>
      </c>
      <c r="S279" s="238">
        <v>0</v>
      </c>
      <c r="T279" s="239">
        <f>S279*H279</f>
        <v>0</v>
      </c>
      <c r="U279" s="40"/>
      <c r="V279" s="40"/>
      <c r="W279" s="40"/>
      <c r="X279" s="40"/>
      <c r="Y279" s="40"/>
      <c r="Z279" s="40"/>
      <c r="AA279" s="40"/>
      <c r="AB279" s="40"/>
      <c r="AC279" s="40"/>
      <c r="AD279" s="40"/>
      <c r="AE279" s="40"/>
      <c r="AR279" s="240" t="s">
        <v>245</v>
      </c>
      <c r="AT279" s="240" t="s">
        <v>197</v>
      </c>
      <c r="AU279" s="240" t="s">
        <v>86</v>
      </c>
      <c r="AY279" s="19" t="s">
        <v>194</v>
      </c>
      <c r="BE279" s="241">
        <f>IF(N279="základní",J279,0)</f>
        <v>0</v>
      </c>
      <c r="BF279" s="241">
        <f>IF(N279="snížená",J279,0)</f>
        <v>0</v>
      </c>
      <c r="BG279" s="241">
        <f>IF(N279="zákl. přenesená",J279,0)</f>
        <v>0</v>
      </c>
      <c r="BH279" s="241">
        <f>IF(N279="sníž. přenesená",J279,0)</f>
        <v>0</v>
      </c>
      <c r="BI279" s="241">
        <f>IF(N279="nulová",J279,0)</f>
        <v>0</v>
      </c>
      <c r="BJ279" s="19" t="s">
        <v>84</v>
      </c>
      <c r="BK279" s="241">
        <f>ROUND(I279*H279,2)</f>
        <v>0</v>
      </c>
      <c r="BL279" s="19" t="s">
        <v>245</v>
      </c>
      <c r="BM279" s="240" t="s">
        <v>2749</v>
      </c>
    </row>
    <row r="280" spans="1:47" s="2" customFormat="1" ht="12">
      <c r="A280" s="40"/>
      <c r="B280" s="41"/>
      <c r="C280" s="42"/>
      <c r="D280" s="242" t="s">
        <v>204</v>
      </c>
      <c r="E280" s="42"/>
      <c r="F280" s="243" t="s">
        <v>2750</v>
      </c>
      <c r="G280" s="42"/>
      <c r="H280" s="42"/>
      <c r="I280" s="149"/>
      <c r="J280" s="42"/>
      <c r="K280" s="42"/>
      <c r="L280" s="46"/>
      <c r="M280" s="244"/>
      <c r="N280" s="245"/>
      <c r="O280" s="86"/>
      <c r="P280" s="86"/>
      <c r="Q280" s="86"/>
      <c r="R280" s="86"/>
      <c r="S280" s="86"/>
      <c r="T280" s="87"/>
      <c r="U280" s="40"/>
      <c r="V280" s="40"/>
      <c r="W280" s="40"/>
      <c r="X280" s="40"/>
      <c r="Y280" s="40"/>
      <c r="Z280" s="40"/>
      <c r="AA280" s="40"/>
      <c r="AB280" s="40"/>
      <c r="AC280" s="40"/>
      <c r="AD280" s="40"/>
      <c r="AE280" s="40"/>
      <c r="AT280" s="19" t="s">
        <v>204</v>
      </c>
      <c r="AU280" s="19" t="s">
        <v>86</v>
      </c>
    </row>
    <row r="281" spans="1:47" s="2" customFormat="1" ht="12">
      <c r="A281" s="40"/>
      <c r="B281" s="41"/>
      <c r="C281" s="42"/>
      <c r="D281" s="242" t="s">
        <v>206</v>
      </c>
      <c r="E281" s="42"/>
      <c r="F281" s="246" t="s">
        <v>786</v>
      </c>
      <c r="G281" s="42"/>
      <c r="H281" s="42"/>
      <c r="I281" s="149"/>
      <c r="J281" s="42"/>
      <c r="K281" s="42"/>
      <c r="L281" s="46"/>
      <c r="M281" s="303"/>
      <c r="N281" s="304"/>
      <c r="O281" s="305"/>
      <c r="P281" s="305"/>
      <c r="Q281" s="305"/>
      <c r="R281" s="305"/>
      <c r="S281" s="305"/>
      <c r="T281" s="306"/>
      <c r="U281" s="40"/>
      <c r="V281" s="40"/>
      <c r="W281" s="40"/>
      <c r="X281" s="40"/>
      <c r="Y281" s="40"/>
      <c r="Z281" s="40"/>
      <c r="AA281" s="40"/>
      <c r="AB281" s="40"/>
      <c r="AC281" s="40"/>
      <c r="AD281" s="40"/>
      <c r="AE281" s="40"/>
      <c r="AT281" s="19" t="s">
        <v>206</v>
      </c>
      <c r="AU281" s="19" t="s">
        <v>86</v>
      </c>
    </row>
    <row r="282" spans="1:31" s="2" customFormat="1" ht="6.95" customHeight="1">
      <c r="A282" s="40"/>
      <c r="B282" s="61"/>
      <c r="C282" s="62"/>
      <c r="D282" s="62"/>
      <c r="E282" s="62"/>
      <c r="F282" s="62"/>
      <c r="G282" s="62"/>
      <c r="H282" s="62"/>
      <c r="I282" s="178"/>
      <c r="J282" s="62"/>
      <c r="K282" s="62"/>
      <c r="L282" s="46"/>
      <c r="M282" s="40"/>
      <c r="O282" s="40"/>
      <c r="P282" s="40"/>
      <c r="Q282" s="40"/>
      <c r="R282" s="40"/>
      <c r="S282" s="40"/>
      <c r="T282" s="40"/>
      <c r="U282" s="40"/>
      <c r="V282" s="40"/>
      <c r="W282" s="40"/>
      <c r="X282" s="40"/>
      <c r="Y282" s="40"/>
      <c r="Z282" s="40"/>
      <c r="AA282" s="40"/>
      <c r="AB282" s="40"/>
      <c r="AC282" s="40"/>
      <c r="AD282" s="40"/>
      <c r="AE282" s="40"/>
    </row>
  </sheetData>
  <sheetProtection password="CC35" sheet="1" objects="1" scenarios="1" formatColumns="0" formatRows="0" autoFilter="0"/>
  <autoFilter ref="C97:K281"/>
  <mergeCells count="15">
    <mergeCell ref="E7:H7"/>
    <mergeCell ref="E11:H11"/>
    <mergeCell ref="E9:H9"/>
    <mergeCell ref="E13:H13"/>
    <mergeCell ref="E22:H22"/>
    <mergeCell ref="E31:H31"/>
    <mergeCell ref="E52:H52"/>
    <mergeCell ref="E56:H56"/>
    <mergeCell ref="E54:H54"/>
    <mergeCell ref="E58:H58"/>
    <mergeCell ref="E84:H84"/>
    <mergeCell ref="E88:H88"/>
    <mergeCell ref="E86:H86"/>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152</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2094</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2584</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2751</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ROUND(J97,2)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ROUND((SUM(BE97:BE191)),2)</f>
        <v>0</v>
      </c>
      <c r="G37" s="40"/>
      <c r="H37" s="40"/>
      <c r="I37" s="167">
        <v>0.21</v>
      </c>
      <c r="J37" s="166">
        <f>ROUND(((SUM(BE97:BE191))*I37),2)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ROUND((SUM(BF97:BF191)),2)</f>
        <v>0</v>
      </c>
      <c r="G38" s="40"/>
      <c r="H38" s="40"/>
      <c r="I38" s="167">
        <v>0.15</v>
      </c>
      <c r="J38" s="166">
        <f>ROUND(((SUM(BF97:BF191))*I38),2)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ROUND((SUM(BG97:BG191)),2)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ROUND((SUM(BH97:BH191)),2)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ROUND((SUM(BI97:BI191)),2)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2094</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2584</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ZTI 4.2 - Přípojka splaškové kanalizace</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J97</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J98</f>
        <v>0</v>
      </c>
      <c r="K68" s="189"/>
      <c r="L68" s="194"/>
      <c r="S68" s="9"/>
      <c r="T68" s="9"/>
      <c r="U68" s="9"/>
      <c r="V68" s="9"/>
      <c r="W68" s="9"/>
      <c r="X68" s="9"/>
      <c r="Y68" s="9"/>
      <c r="Z68" s="9"/>
      <c r="AA68" s="9"/>
      <c r="AB68" s="9"/>
      <c r="AC68" s="9"/>
      <c r="AD68" s="9"/>
      <c r="AE68" s="9"/>
    </row>
    <row r="69" spans="1:31" s="10" customFormat="1" ht="19.9" customHeight="1">
      <c r="A69" s="10"/>
      <c r="B69" s="195"/>
      <c r="C69" s="127"/>
      <c r="D69" s="196" t="s">
        <v>290</v>
      </c>
      <c r="E69" s="197"/>
      <c r="F69" s="197"/>
      <c r="G69" s="197"/>
      <c r="H69" s="197"/>
      <c r="I69" s="198"/>
      <c r="J69" s="199">
        <f>J99</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2097</v>
      </c>
      <c r="E70" s="197"/>
      <c r="F70" s="197"/>
      <c r="G70" s="197"/>
      <c r="H70" s="197"/>
      <c r="I70" s="198"/>
      <c r="J70" s="199">
        <f>J126</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173</v>
      </c>
      <c r="E71" s="197"/>
      <c r="F71" s="197"/>
      <c r="G71" s="197"/>
      <c r="H71" s="197"/>
      <c r="I71" s="198"/>
      <c r="J71" s="199">
        <f>J160</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174</v>
      </c>
      <c r="E72" s="197"/>
      <c r="F72" s="197"/>
      <c r="G72" s="197"/>
      <c r="H72" s="197"/>
      <c r="I72" s="198"/>
      <c r="J72" s="199">
        <f>J168</f>
        <v>0</v>
      </c>
      <c r="K72" s="127"/>
      <c r="L72" s="200"/>
      <c r="S72" s="10"/>
      <c r="T72" s="10"/>
      <c r="U72" s="10"/>
      <c r="V72" s="10"/>
      <c r="W72" s="10"/>
      <c r="X72" s="10"/>
      <c r="Y72" s="10"/>
      <c r="Z72" s="10"/>
      <c r="AA72" s="10"/>
      <c r="AB72" s="10"/>
      <c r="AC72" s="10"/>
      <c r="AD72" s="10"/>
      <c r="AE72" s="10"/>
    </row>
    <row r="73" spans="1:31" s="10" customFormat="1" ht="19.9" customHeight="1">
      <c r="A73" s="10"/>
      <c r="B73" s="195"/>
      <c r="C73" s="127"/>
      <c r="D73" s="196" t="s">
        <v>295</v>
      </c>
      <c r="E73" s="197"/>
      <c r="F73" s="197"/>
      <c r="G73" s="197"/>
      <c r="H73" s="197"/>
      <c r="I73" s="198"/>
      <c r="J73" s="199">
        <f>J188</f>
        <v>0</v>
      </c>
      <c r="K73" s="127"/>
      <c r="L73" s="200"/>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78"/>
      <c r="J75" s="62"/>
      <c r="K75" s="62"/>
      <c r="L75" s="150"/>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81"/>
      <c r="J79" s="64"/>
      <c r="K79" s="64"/>
      <c r="L79" s="150"/>
      <c r="S79" s="40"/>
      <c r="T79" s="40"/>
      <c r="U79" s="40"/>
      <c r="V79" s="40"/>
      <c r="W79" s="40"/>
      <c r="X79" s="40"/>
      <c r="Y79" s="40"/>
      <c r="Z79" s="40"/>
      <c r="AA79" s="40"/>
      <c r="AB79" s="40"/>
      <c r="AC79" s="40"/>
      <c r="AD79" s="40"/>
      <c r="AE79" s="40"/>
    </row>
    <row r="80" spans="1:31" s="2" customFormat="1" ht="24.95" customHeight="1">
      <c r="A80" s="40"/>
      <c r="B80" s="41"/>
      <c r="C80" s="25" t="s">
        <v>179</v>
      </c>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6.5" customHeight="1">
      <c r="A83" s="40"/>
      <c r="B83" s="41"/>
      <c r="C83" s="42"/>
      <c r="D83" s="42"/>
      <c r="E83" s="182" t="str">
        <f>E7</f>
        <v>Rekonstrukce hasičské zbrojnice a přístavba garáží, Kynšperk nad Ohří</v>
      </c>
      <c r="F83" s="34"/>
      <c r="G83" s="34"/>
      <c r="H83" s="34"/>
      <c r="I83" s="149"/>
      <c r="J83" s="42"/>
      <c r="K83" s="42"/>
      <c r="L83" s="150"/>
      <c r="S83" s="40"/>
      <c r="T83" s="40"/>
      <c r="U83" s="40"/>
      <c r="V83" s="40"/>
      <c r="W83" s="40"/>
      <c r="X83" s="40"/>
      <c r="Y83" s="40"/>
      <c r="Z83" s="40"/>
      <c r="AA83" s="40"/>
      <c r="AB83" s="40"/>
      <c r="AC83" s="40"/>
      <c r="AD83" s="40"/>
      <c r="AE83" s="40"/>
    </row>
    <row r="84" spans="2:12" s="1" customFormat="1" ht="12" customHeight="1">
      <c r="B84" s="23"/>
      <c r="C84" s="34" t="s">
        <v>166</v>
      </c>
      <c r="D84" s="24"/>
      <c r="E84" s="24"/>
      <c r="F84" s="24"/>
      <c r="G84" s="24"/>
      <c r="H84" s="24"/>
      <c r="I84" s="141"/>
      <c r="J84" s="24"/>
      <c r="K84" s="24"/>
      <c r="L84" s="22"/>
    </row>
    <row r="85" spans="2:12" s="1" customFormat="1" ht="16.5" customHeight="1">
      <c r="B85" s="23"/>
      <c r="C85" s="24"/>
      <c r="D85" s="24"/>
      <c r="E85" s="182" t="s">
        <v>2094</v>
      </c>
      <c r="F85" s="24"/>
      <c r="G85" s="24"/>
      <c r="H85" s="24"/>
      <c r="I85" s="141"/>
      <c r="J85" s="24"/>
      <c r="K85" s="24"/>
      <c r="L85" s="22"/>
    </row>
    <row r="86" spans="2:12" s="1" customFormat="1" ht="12" customHeight="1">
      <c r="B86" s="23"/>
      <c r="C86" s="34" t="s">
        <v>1244</v>
      </c>
      <c r="D86" s="24"/>
      <c r="E86" s="24"/>
      <c r="F86" s="24"/>
      <c r="G86" s="24"/>
      <c r="H86" s="24"/>
      <c r="I86" s="141"/>
      <c r="J86" s="24"/>
      <c r="K86" s="24"/>
      <c r="L86" s="22"/>
    </row>
    <row r="87" spans="1:31" s="2" customFormat="1" ht="16.5" customHeight="1">
      <c r="A87" s="40"/>
      <c r="B87" s="41"/>
      <c r="C87" s="42"/>
      <c r="D87" s="42"/>
      <c r="E87" s="307" t="s">
        <v>2584</v>
      </c>
      <c r="F87" s="42"/>
      <c r="G87" s="42"/>
      <c r="H87" s="42"/>
      <c r="I87" s="149"/>
      <c r="J87" s="42"/>
      <c r="K87" s="42"/>
      <c r="L87" s="150"/>
      <c r="S87" s="40"/>
      <c r="T87" s="40"/>
      <c r="U87" s="40"/>
      <c r="V87" s="40"/>
      <c r="W87" s="40"/>
      <c r="X87" s="40"/>
      <c r="Y87" s="40"/>
      <c r="Z87" s="40"/>
      <c r="AA87" s="40"/>
      <c r="AB87" s="40"/>
      <c r="AC87" s="40"/>
      <c r="AD87" s="40"/>
      <c r="AE87" s="40"/>
    </row>
    <row r="88" spans="1:31" s="2" customFormat="1" ht="12" customHeight="1">
      <c r="A88" s="40"/>
      <c r="B88" s="41"/>
      <c r="C88" s="34" t="s">
        <v>1473</v>
      </c>
      <c r="D88" s="42"/>
      <c r="E88" s="42"/>
      <c r="F88" s="42"/>
      <c r="G88" s="42"/>
      <c r="H88" s="42"/>
      <c r="I88" s="149"/>
      <c r="J88" s="42"/>
      <c r="K88" s="42"/>
      <c r="L88" s="150"/>
      <c r="S88" s="40"/>
      <c r="T88" s="40"/>
      <c r="U88" s="40"/>
      <c r="V88" s="40"/>
      <c r="W88" s="40"/>
      <c r="X88" s="40"/>
      <c r="Y88" s="40"/>
      <c r="Z88" s="40"/>
      <c r="AA88" s="40"/>
      <c r="AB88" s="40"/>
      <c r="AC88" s="40"/>
      <c r="AD88" s="40"/>
      <c r="AE88" s="40"/>
    </row>
    <row r="89" spans="1:31" s="2" customFormat="1" ht="16.5" customHeight="1">
      <c r="A89" s="40"/>
      <c r="B89" s="41"/>
      <c r="C89" s="42"/>
      <c r="D89" s="42"/>
      <c r="E89" s="71" t="str">
        <f>E13</f>
        <v>ZTI 4.2 - Přípojka splaškové kanalizace</v>
      </c>
      <c r="F89" s="42"/>
      <c r="G89" s="42"/>
      <c r="H89" s="42"/>
      <c r="I89" s="149"/>
      <c r="J89" s="42"/>
      <c r="K89" s="42"/>
      <c r="L89" s="150"/>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49"/>
      <c r="J90" s="42"/>
      <c r="K90" s="42"/>
      <c r="L90" s="150"/>
      <c r="S90" s="40"/>
      <c r="T90" s="40"/>
      <c r="U90" s="40"/>
      <c r="V90" s="40"/>
      <c r="W90" s="40"/>
      <c r="X90" s="40"/>
      <c r="Y90" s="40"/>
      <c r="Z90" s="40"/>
      <c r="AA90" s="40"/>
      <c r="AB90" s="40"/>
      <c r="AC90" s="40"/>
      <c r="AD90" s="40"/>
      <c r="AE90" s="40"/>
    </row>
    <row r="91" spans="1:31" s="2" customFormat="1" ht="12" customHeight="1">
      <c r="A91" s="40"/>
      <c r="B91" s="41"/>
      <c r="C91" s="34" t="s">
        <v>22</v>
      </c>
      <c r="D91" s="42"/>
      <c r="E91" s="42"/>
      <c r="F91" s="29" t="str">
        <f>F16</f>
        <v>Kynšperk nad Ohří</v>
      </c>
      <c r="G91" s="42"/>
      <c r="H91" s="42"/>
      <c r="I91" s="152" t="s">
        <v>24</v>
      </c>
      <c r="J91" s="74" t="str">
        <f>IF(J16="","",J16)</f>
        <v>23. 1. 2020</v>
      </c>
      <c r="K91" s="42"/>
      <c r="L91" s="150"/>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49"/>
      <c r="J92" s="42"/>
      <c r="K92" s="42"/>
      <c r="L92" s="150"/>
      <c r="S92" s="40"/>
      <c r="T92" s="40"/>
      <c r="U92" s="40"/>
      <c r="V92" s="40"/>
      <c r="W92" s="40"/>
      <c r="X92" s="40"/>
      <c r="Y92" s="40"/>
      <c r="Z92" s="40"/>
      <c r="AA92" s="40"/>
      <c r="AB92" s="40"/>
      <c r="AC92" s="40"/>
      <c r="AD92" s="40"/>
      <c r="AE92" s="40"/>
    </row>
    <row r="93" spans="1:31" s="2" customFormat="1" ht="15.15" customHeight="1">
      <c r="A93" s="40"/>
      <c r="B93" s="41"/>
      <c r="C93" s="34" t="s">
        <v>26</v>
      </c>
      <c r="D93" s="42"/>
      <c r="E93" s="42"/>
      <c r="F93" s="29" t="str">
        <f>E19</f>
        <v>Město Kynšperk nad Ohří</v>
      </c>
      <c r="G93" s="42"/>
      <c r="H93" s="42"/>
      <c r="I93" s="152" t="s">
        <v>34</v>
      </c>
      <c r="J93" s="38" t="str">
        <f>E25</f>
        <v>BEPRO, Jiří Bednář</v>
      </c>
      <c r="K93" s="42"/>
      <c r="L93" s="150"/>
      <c r="S93" s="40"/>
      <c r="T93" s="40"/>
      <c r="U93" s="40"/>
      <c r="V93" s="40"/>
      <c r="W93" s="40"/>
      <c r="X93" s="40"/>
      <c r="Y93" s="40"/>
      <c r="Z93" s="40"/>
      <c r="AA93" s="40"/>
      <c r="AB93" s="40"/>
      <c r="AC93" s="40"/>
      <c r="AD93" s="40"/>
      <c r="AE93" s="40"/>
    </row>
    <row r="94" spans="1:31" s="2" customFormat="1" ht="15.15" customHeight="1">
      <c r="A94" s="40"/>
      <c r="B94" s="41"/>
      <c r="C94" s="34" t="s">
        <v>32</v>
      </c>
      <c r="D94" s="42"/>
      <c r="E94" s="42"/>
      <c r="F94" s="29" t="str">
        <f>IF(E22="","",E22)</f>
        <v>Vyplň údaj</v>
      </c>
      <c r="G94" s="42"/>
      <c r="H94" s="42"/>
      <c r="I94" s="152" t="s">
        <v>39</v>
      </c>
      <c r="J94" s="38" t="str">
        <f>E28</f>
        <v>BEPRO, Jiří Bednář</v>
      </c>
      <c r="K94" s="42"/>
      <c r="L94" s="150"/>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49"/>
      <c r="J95" s="42"/>
      <c r="K95" s="42"/>
      <c r="L95" s="150"/>
      <c r="S95" s="40"/>
      <c r="T95" s="40"/>
      <c r="U95" s="40"/>
      <c r="V95" s="40"/>
      <c r="W95" s="40"/>
      <c r="X95" s="40"/>
      <c r="Y95" s="40"/>
      <c r="Z95" s="40"/>
      <c r="AA95" s="40"/>
      <c r="AB95" s="40"/>
      <c r="AC95" s="40"/>
      <c r="AD95" s="40"/>
      <c r="AE95" s="40"/>
    </row>
    <row r="96" spans="1:31" s="11" customFormat="1" ht="29.25" customHeight="1">
      <c r="A96" s="201"/>
      <c r="B96" s="202"/>
      <c r="C96" s="203" t="s">
        <v>180</v>
      </c>
      <c r="D96" s="204" t="s">
        <v>61</v>
      </c>
      <c r="E96" s="204" t="s">
        <v>57</v>
      </c>
      <c r="F96" s="204" t="s">
        <v>58</v>
      </c>
      <c r="G96" s="204" t="s">
        <v>181</v>
      </c>
      <c r="H96" s="204" t="s">
        <v>182</v>
      </c>
      <c r="I96" s="205" t="s">
        <v>183</v>
      </c>
      <c r="J96" s="204" t="s">
        <v>170</v>
      </c>
      <c r="K96" s="206" t="s">
        <v>184</v>
      </c>
      <c r="L96" s="207"/>
      <c r="M96" s="94" t="s">
        <v>21</v>
      </c>
      <c r="N96" s="95" t="s">
        <v>46</v>
      </c>
      <c r="O96" s="95" t="s">
        <v>185</v>
      </c>
      <c r="P96" s="95" t="s">
        <v>186</v>
      </c>
      <c r="Q96" s="95" t="s">
        <v>187</v>
      </c>
      <c r="R96" s="95" t="s">
        <v>188</v>
      </c>
      <c r="S96" s="95" t="s">
        <v>189</v>
      </c>
      <c r="T96" s="96" t="s">
        <v>190</v>
      </c>
      <c r="U96" s="201"/>
      <c r="V96" s="201"/>
      <c r="W96" s="201"/>
      <c r="X96" s="201"/>
      <c r="Y96" s="201"/>
      <c r="Z96" s="201"/>
      <c r="AA96" s="201"/>
      <c r="AB96" s="201"/>
      <c r="AC96" s="201"/>
      <c r="AD96" s="201"/>
      <c r="AE96" s="201"/>
    </row>
    <row r="97" spans="1:63" s="2" customFormat="1" ht="22.8" customHeight="1">
      <c r="A97" s="40"/>
      <c r="B97" s="41"/>
      <c r="C97" s="101" t="s">
        <v>191</v>
      </c>
      <c r="D97" s="42"/>
      <c r="E97" s="42"/>
      <c r="F97" s="42"/>
      <c r="G97" s="42"/>
      <c r="H97" s="42"/>
      <c r="I97" s="149"/>
      <c r="J97" s="208">
        <f>BK97</f>
        <v>0</v>
      </c>
      <c r="K97" s="42"/>
      <c r="L97" s="46"/>
      <c r="M97" s="97"/>
      <c r="N97" s="209"/>
      <c r="O97" s="98"/>
      <c r="P97" s="210">
        <f>P98</f>
        <v>0</v>
      </c>
      <c r="Q97" s="98"/>
      <c r="R97" s="210">
        <f>R98</f>
        <v>9.168812</v>
      </c>
      <c r="S97" s="98"/>
      <c r="T97" s="211">
        <f>T98</f>
        <v>0.205</v>
      </c>
      <c r="U97" s="40"/>
      <c r="V97" s="40"/>
      <c r="W97" s="40"/>
      <c r="X97" s="40"/>
      <c r="Y97" s="40"/>
      <c r="Z97" s="40"/>
      <c r="AA97" s="40"/>
      <c r="AB97" s="40"/>
      <c r="AC97" s="40"/>
      <c r="AD97" s="40"/>
      <c r="AE97" s="40"/>
      <c r="AT97" s="19" t="s">
        <v>75</v>
      </c>
      <c r="AU97" s="19" t="s">
        <v>171</v>
      </c>
      <c r="BK97" s="212">
        <f>BK98</f>
        <v>0</v>
      </c>
    </row>
    <row r="98" spans="1:63" s="12" customFormat="1" ht="25.9" customHeight="1">
      <c r="A98" s="12"/>
      <c r="B98" s="213"/>
      <c r="C98" s="214"/>
      <c r="D98" s="215" t="s">
        <v>75</v>
      </c>
      <c r="E98" s="216" t="s">
        <v>192</v>
      </c>
      <c r="F98" s="216" t="s">
        <v>193</v>
      </c>
      <c r="G98" s="214"/>
      <c r="H98" s="214"/>
      <c r="I98" s="217"/>
      <c r="J98" s="218">
        <f>BK98</f>
        <v>0</v>
      </c>
      <c r="K98" s="214"/>
      <c r="L98" s="219"/>
      <c r="M98" s="220"/>
      <c r="N98" s="221"/>
      <c r="O98" s="221"/>
      <c r="P98" s="222">
        <f>P99+P126+P160+P168+P188</f>
        <v>0</v>
      </c>
      <c r="Q98" s="221"/>
      <c r="R98" s="222">
        <f>R99+R126+R160+R168+R188</f>
        <v>9.168812</v>
      </c>
      <c r="S98" s="221"/>
      <c r="T98" s="223">
        <f>T99+T126+T160+T168+T188</f>
        <v>0.205</v>
      </c>
      <c r="U98" s="12"/>
      <c r="V98" s="12"/>
      <c r="W98" s="12"/>
      <c r="X98" s="12"/>
      <c r="Y98" s="12"/>
      <c r="Z98" s="12"/>
      <c r="AA98" s="12"/>
      <c r="AB98" s="12"/>
      <c r="AC98" s="12"/>
      <c r="AD98" s="12"/>
      <c r="AE98" s="12"/>
      <c r="AR98" s="224" t="s">
        <v>84</v>
      </c>
      <c r="AT98" s="225" t="s">
        <v>75</v>
      </c>
      <c r="AU98" s="225" t="s">
        <v>76</v>
      </c>
      <c r="AY98" s="224" t="s">
        <v>194</v>
      </c>
      <c r="BK98" s="226">
        <f>BK99+BK126+BK160+BK168+BK188</f>
        <v>0</v>
      </c>
    </row>
    <row r="99" spans="1:63" s="12" customFormat="1" ht="22.8" customHeight="1">
      <c r="A99" s="12"/>
      <c r="B99" s="213"/>
      <c r="C99" s="214"/>
      <c r="D99" s="215" t="s">
        <v>75</v>
      </c>
      <c r="E99" s="227" t="s">
        <v>84</v>
      </c>
      <c r="F99" s="227" t="s">
        <v>307</v>
      </c>
      <c r="G99" s="214"/>
      <c r="H99" s="214"/>
      <c r="I99" s="217"/>
      <c r="J99" s="228">
        <f>BK99</f>
        <v>0</v>
      </c>
      <c r="K99" s="214"/>
      <c r="L99" s="219"/>
      <c r="M99" s="220"/>
      <c r="N99" s="221"/>
      <c r="O99" s="221"/>
      <c r="P99" s="222">
        <f>SUM(P100:P125)</f>
        <v>0</v>
      </c>
      <c r="Q99" s="221"/>
      <c r="R99" s="222">
        <f>SUM(R100:R125)</f>
        <v>8.64</v>
      </c>
      <c r="S99" s="221"/>
      <c r="T99" s="223">
        <f>SUM(T100:T125)</f>
        <v>0.205</v>
      </c>
      <c r="U99" s="12"/>
      <c r="V99" s="12"/>
      <c r="W99" s="12"/>
      <c r="X99" s="12"/>
      <c r="Y99" s="12"/>
      <c r="Z99" s="12"/>
      <c r="AA99" s="12"/>
      <c r="AB99" s="12"/>
      <c r="AC99" s="12"/>
      <c r="AD99" s="12"/>
      <c r="AE99" s="12"/>
      <c r="AR99" s="224" t="s">
        <v>84</v>
      </c>
      <c r="AT99" s="225" t="s">
        <v>75</v>
      </c>
      <c r="AU99" s="225" t="s">
        <v>84</v>
      </c>
      <c r="AY99" s="224" t="s">
        <v>194</v>
      </c>
      <c r="BK99" s="226">
        <f>SUM(BK100:BK125)</f>
        <v>0</v>
      </c>
    </row>
    <row r="100" spans="1:65" s="2" customFormat="1" ht="16.5" customHeight="1">
      <c r="A100" s="40"/>
      <c r="B100" s="41"/>
      <c r="C100" s="229" t="s">
        <v>84</v>
      </c>
      <c r="D100" s="229" t="s">
        <v>197</v>
      </c>
      <c r="E100" s="230" t="s">
        <v>1915</v>
      </c>
      <c r="F100" s="231" t="s">
        <v>1916</v>
      </c>
      <c r="G100" s="232" t="s">
        <v>481</v>
      </c>
      <c r="H100" s="233">
        <v>1</v>
      </c>
      <c r="I100" s="234"/>
      <c r="J100" s="235">
        <f>ROUND(I100*H100,2)</f>
        <v>0</v>
      </c>
      <c r="K100" s="231" t="s">
        <v>201</v>
      </c>
      <c r="L100" s="46"/>
      <c r="M100" s="236" t="s">
        <v>21</v>
      </c>
      <c r="N100" s="237" t="s">
        <v>47</v>
      </c>
      <c r="O100" s="86"/>
      <c r="P100" s="238">
        <f>O100*H100</f>
        <v>0</v>
      </c>
      <c r="Q100" s="238">
        <v>0</v>
      </c>
      <c r="R100" s="238">
        <f>Q100*H100</f>
        <v>0</v>
      </c>
      <c r="S100" s="238">
        <v>0.205</v>
      </c>
      <c r="T100" s="239">
        <f>S100*H100</f>
        <v>0.205</v>
      </c>
      <c r="U100" s="40"/>
      <c r="V100" s="40"/>
      <c r="W100" s="40"/>
      <c r="X100" s="40"/>
      <c r="Y100" s="40"/>
      <c r="Z100" s="40"/>
      <c r="AA100" s="40"/>
      <c r="AB100" s="40"/>
      <c r="AC100" s="40"/>
      <c r="AD100" s="40"/>
      <c r="AE100" s="40"/>
      <c r="AR100" s="240" t="s">
        <v>202</v>
      </c>
      <c r="AT100" s="240" t="s">
        <v>197</v>
      </c>
      <c r="AU100" s="240" t="s">
        <v>86</v>
      </c>
      <c r="AY100" s="19" t="s">
        <v>194</v>
      </c>
      <c r="BE100" s="241">
        <f>IF(N100="základní",J100,0)</f>
        <v>0</v>
      </c>
      <c r="BF100" s="241">
        <f>IF(N100="snížená",J100,0)</f>
        <v>0</v>
      </c>
      <c r="BG100" s="241">
        <f>IF(N100="zákl. přenesená",J100,0)</f>
        <v>0</v>
      </c>
      <c r="BH100" s="241">
        <f>IF(N100="sníž. přenesená",J100,0)</f>
        <v>0</v>
      </c>
      <c r="BI100" s="241">
        <f>IF(N100="nulová",J100,0)</f>
        <v>0</v>
      </c>
      <c r="BJ100" s="19" t="s">
        <v>84</v>
      </c>
      <c r="BK100" s="241">
        <f>ROUND(I100*H100,2)</f>
        <v>0</v>
      </c>
      <c r="BL100" s="19" t="s">
        <v>202</v>
      </c>
      <c r="BM100" s="240" t="s">
        <v>2752</v>
      </c>
    </row>
    <row r="101" spans="1:47" s="2" customFormat="1" ht="12">
      <c r="A101" s="40"/>
      <c r="B101" s="41"/>
      <c r="C101" s="42"/>
      <c r="D101" s="242" t="s">
        <v>204</v>
      </c>
      <c r="E101" s="42"/>
      <c r="F101" s="243" t="s">
        <v>1918</v>
      </c>
      <c r="G101" s="42"/>
      <c r="H101" s="42"/>
      <c r="I101" s="149"/>
      <c r="J101" s="42"/>
      <c r="K101" s="42"/>
      <c r="L101" s="46"/>
      <c r="M101" s="244"/>
      <c r="N101" s="245"/>
      <c r="O101" s="86"/>
      <c r="P101" s="86"/>
      <c r="Q101" s="86"/>
      <c r="R101" s="86"/>
      <c r="S101" s="86"/>
      <c r="T101" s="87"/>
      <c r="U101" s="40"/>
      <c r="V101" s="40"/>
      <c r="W101" s="40"/>
      <c r="X101" s="40"/>
      <c r="Y101" s="40"/>
      <c r="Z101" s="40"/>
      <c r="AA101" s="40"/>
      <c r="AB101" s="40"/>
      <c r="AC101" s="40"/>
      <c r="AD101" s="40"/>
      <c r="AE101" s="40"/>
      <c r="AT101" s="19" t="s">
        <v>204</v>
      </c>
      <c r="AU101" s="19" t="s">
        <v>86</v>
      </c>
    </row>
    <row r="102" spans="1:47" s="2" customFormat="1" ht="12">
      <c r="A102" s="40"/>
      <c r="B102" s="41"/>
      <c r="C102" s="42"/>
      <c r="D102" s="242" t="s">
        <v>206</v>
      </c>
      <c r="E102" s="42"/>
      <c r="F102" s="246" t="s">
        <v>1919</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206</v>
      </c>
      <c r="AU102" s="19" t="s">
        <v>86</v>
      </c>
    </row>
    <row r="103" spans="1:51" s="13" customFormat="1" ht="12">
      <c r="A103" s="13"/>
      <c r="B103" s="247"/>
      <c r="C103" s="248"/>
      <c r="D103" s="242" t="s">
        <v>208</v>
      </c>
      <c r="E103" s="249" t="s">
        <v>21</v>
      </c>
      <c r="F103" s="250" t="s">
        <v>2753</v>
      </c>
      <c r="G103" s="248"/>
      <c r="H103" s="251">
        <v>1</v>
      </c>
      <c r="I103" s="252"/>
      <c r="J103" s="248"/>
      <c r="K103" s="248"/>
      <c r="L103" s="253"/>
      <c r="M103" s="254"/>
      <c r="N103" s="255"/>
      <c r="O103" s="255"/>
      <c r="P103" s="255"/>
      <c r="Q103" s="255"/>
      <c r="R103" s="255"/>
      <c r="S103" s="255"/>
      <c r="T103" s="256"/>
      <c r="U103" s="13"/>
      <c r="V103" s="13"/>
      <c r="W103" s="13"/>
      <c r="X103" s="13"/>
      <c r="Y103" s="13"/>
      <c r="Z103" s="13"/>
      <c r="AA103" s="13"/>
      <c r="AB103" s="13"/>
      <c r="AC103" s="13"/>
      <c r="AD103" s="13"/>
      <c r="AE103" s="13"/>
      <c r="AT103" s="257" t="s">
        <v>208</v>
      </c>
      <c r="AU103" s="257" t="s">
        <v>86</v>
      </c>
      <c r="AV103" s="13" t="s">
        <v>86</v>
      </c>
      <c r="AW103" s="13" t="s">
        <v>38</v>
      </c>
      <c r="AX103" s="13" t="s">
        <v>76</v>
      </c>
      <c r="AY103" s="257" t="s">
        <v>194</v>
      </c>
    </row>
    <row r="104" spans="1:51" s="14" customFormat="1" ht="12">
      <c r="A104" s="14"/>
      <c r="B104" s="258"/>
      <c r="C104" s="259"/>
      <c r="D104" s="242" t="s">
        <v>208</v>
      </c>
      <c r="E104" s="260" t="s">
        <v>21</v>
      </c>
      <c r="F104" s="261" t="s">
        <v>210</v>
      </c>
      <c r="G104" s="259"/>
      <c r="H104" s="262">
        <v>1</v>
      </c>
      <c r="I104" s="263"/>
      <c r="J104" s="259"/>
      <c r="K104" s="259"/>
      <c r="L104" s="264"/>
      <c r="M104" s="265"/>
      <c r="N104" s="266"/>
      <c r="O104" s="266"/>
      <c r="P104" s="266"/>
      <c r="Q104" s="266"/>
      <c r="R104" s="266"/>
      <c r="S104" s="266"/>
      <c r="T104" s="267"/>
      <c r="U104" s="14"/>
      <c r="V104" s="14"/>
      <c r="W104" s="14"/>
      <c r="X104" s="14"/>
      <c r="Y104" s="14"/>
      <c r="Z104" s="14"/>
      <c r="AA104" s="14"/>
      <c r="AB104" s="14"/>
      <c r="AC104" s="14"/>
      <c r="AD104" s="14"/>
      <c r="AE104" s="14"/>
      <c r="AT104" s="268" t="s">
        <v>208</v>
      </c>
      <c r="AU104" s="268" t="s">
        <v>86</v>
      </c>
      <c r="AV104" s="14" t="s">
        <v>202</v>
      </c>
      <c r="AW104" s="14" t="s">
        <v>38</v>
      </c>
      <c r="AX104" s="14" t="s">
        <v>84</v>
      </c>
      <c r="AY104" s="268" t="s">
        <v>194</v>
      </c>
    </row>
    <row r="105" spans="1:65" s="2" customFormat="1" ht="16.5" customHeight="1">
      <c r="A105" s="40"/>
      <c r="B105" s="41"/>
      <c r="C105" s="229" t="s">
        <v>86</v>
      </c>
      <c r="D105" s="229" t="s">
        <v>197</v>
      </c>
      <c r="E105" s="230" t="s">
        <v>2587</v>
      </c>
      <c r="F105" s="231" t="s">
        <v>2588</v>
      </c>
      <c r="G105" s="232" t="s">
        <v>200</v>
      </c>
      <c r="H105" s="233">
        <v>6.36</v>
      </c>
      <c r="I105" s="234"/>
      <c r="J105" s="235">
        <f>ROUND(I105*H105,2)</f>
        <v>0</v>
      </c>
      <c r="K105" s="231" t="s">
        <v>201</v>
      </c>
      <c r="L105" s="46"/>
      <c r="M105" s="236" t="s">
        <v>21</v>
      </c>
      <c r="N105" s="237" t="s">
        <v>47</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202</v>
      </c>
      <c r="AT105" s="240" t="s">
        <v>197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202</v>
      </c>
      <c r="BM105" s="240" t="s">
        <v>2754</v>
      </c>
    </row>
    <row r="106" spans="1:47" s="2" customFormat="1" ht="12">
      <c r="A106" s="40"/>
      <c r="B106" s="41"/>
      <c r="C106" s="42"/>
      <c r="D106" s="242" t="s">
        <v>204</v>
      </c>
      <c r="E106" s="42"/>
      <c r="F106" s="243" t="s">
        <v>2590</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47" s="2" customFormat="1" ht="12">
      <c r="A107" s="40"/>
      <c r="B107" s="41"/>
      <c r="C107" s="42"/>
      <c r="D107" s="242" t="s">
        <v>206</v>
      </c>
      <c r="E107" s="42"/>
      <c r="F107" s="246" t="s">
        <v>2591</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206</v>
      </c>
      <c r="AU107" s="19" t="s">
        <v>86</v>
      </c>
    </row>
    <row r="108" spans="1:51" s="13" customFormat="1" ht="12">
      <c r="A108" s="13"/>
      <c r="B108" s="247"/>
      <c r="C108" s="248"/>
      <c r="D108" s="242" t="s">
        <v>208</v>
      </c>
      <c r="E108" s="249" t="s">
        <v>21</v>
      </c>
      <c r="F108" s="250" t="s">
        <v>2755</v>
      </c>
      <c r="G108" s="248"/>
      <c r="H108" s="251">
        <v>6.36</v>
      </c>
      <c r="I108" s="252"/>
      <c r="J108" s="248"/>
      <c r="K108" s="248"/>
      <c r="L108" s="253"/>
      <c r="M108" s="254"/>
      <c r="N108" s="255"/>
      <c r="O108" s="255"/>
      <c r="P108" s="255"/>
      <c r="Q108" s="255"/>
      <c r="R108" s="255"/>
      <c r="S108" s="255"/>
      <c r="T108" s="256"/>
      <c r="U108" s="13"/>
      <c r="V108" s="13"/>
      <c r="W108" s="13"/>
      <c r="X108" s="13"/>
      <c r="Y108" s="13"/>
      <c r="Z108" s="13"/>
      <c r="AA108" s="13"/>
      <c r="AB108" s="13"/>
      <c r="AC108" s="13"/>
      <c r="AD108" s="13"/>
      <c r="AE108" s="13"/>
      <c r="AT108" s="257" t="s">
        <v>208</v>
      </c>
      <c r="AU108" s="257" t="s">
        <v>86</v>
      </c>
      <c r="AV108" s="13" t="s">
        <v>86</v>
      </c>
      <c r="AW108" s="13" t="s">
        <v>38</v>
      </c>
      <c r="AX108" s="13" t="s">
        <v>76</v>
      </c>
      <c r="AY108" s="257" t="s">
        <v>194</v>
      </c>
    </row>
    <row r="109" spans="1:51" s="14" customFormat="1" ht="12">
      <c r="A109" s="14"/>
      <c r="B109" s="258"/>
      <c r="C109" s="259"/>
      <c r="D109" s="242" t="s">
        <v>208</v>
      </c>
      <c r="E109" s="260" t="s">
        <v>21</v>
      </c>
      <c r="F109" s="261" t="s">
        <v>210</v>
      </c>
      <c r="G109" s="259"/>
      <c r="H109" s="262">
        <v>6.36</v>
      </c>
      <c r="I109" s="263"/>
      <c r="J109" s="259"/>
      <c r="K109" s="259"/>
      <c r="L109" s="264"/>
      <c r="M109" s="265"/>
      <c r="N109" s="266"/>
      <c r="O109" s="266"/>
      <c r="P109" s="266"/>
      <c r="Q109" s="266"/>
      <c r="R109" s="266"/>
      <c r="S109" s="266"/>
      <c r="T109" s="267"/>
      <c r="U109" s="14"/>
      <c r="V109" s="14"/>
      <c r="W109" s="14"/>
      <c r="X109" s="14"/>
      <c r="Y109" s="14"/>
      <c r="Z109" s="14"/>
      <c r="AA109" s="14"/>
      <c r="AB109" s="14"/>
      <c r="AC109" s="14"/>
      <c r="AD109" s="14"/>
      <c r="AE109" s="14"/>
      <c r="AT109" s="268" t="s">
        <v>208</v>
      </c>
      <c r="AU109" s="268" t="s">
        <v>86</v>
      </c>
      <c r="AV109" s="14" t="s">
        <v>202</v>
      </c>
      <c r="AW109" s="14" t="s">
        <v>38</v>
      </c>
      <c r="AX109" s="14" t="s">
        <v>84</v>
      </c>
      <c r="AY109" s="268" t="s">
        <v>194</v>
      </c>
    </row>
    <row r="110" spans="1:65" s="2" customFormat="1" ht="16.5" customHeight="1">
      <c r="A110" s="40"/>
      <c r="B110" s="41"/>
      <c r="C110" s="229" t="s">
        <v>97</v>
      </c>
      <c r="D110" s="229" t="s">
        <v>197</v>
      </c>
      <c r="E110" s="230" t="s">
        <v>2756</v>
      </c>
      <c r="F110" s="231" t="s">
        <v>2757</v>
      </c>
      <c r="G110" s="232" t="s">
        <v>200</v>
      </c>
      <c r="H110" s="233">
        <v>4.68</v>
      </c>
      <c r="I110" s="234"/>
      <c r="J110" s="235">
        <f>ROUND(I110*H110,2)</f>
        <v>0</v>
      </c>
      <c r="K110" s="231" t="s">
        <v>201</v>
      </c>
      <c r="L110" s="46"/>
      <c r="M110" s="236" t="s">
        <v>21</v>
      </c>
      <c r="N110" s="237" t="s">
        <v>47</v>
      </c>
      <c r="O110" s="86"/>
      <c r="P110" s="238">
        <f>O110*H110</f>
        <v>0</v>
      </c>
      <c r="Q110" s="238">
        <v>0</v>
      </c>
      <c r="R110" s="238">
        <f>Q110*H110</f>
        <v>0</v>
      </c>
      <c r="S110" s="238">
        <v>0</v>
      </c>
      <c r="T110" s="239">
        <f>S110*H110</f>
        <v>0</v>
      </c>
      <c r="U110" s="40"/>
      <c r="V110" s="40"/>
      <c r="W110" s="40"/>
      <c r="X110" s="40"/>
      <c r="Y110" s="40"/>
      <c r="Z110" s="40"/>
      <c r="AA110" s="40"/>
      <c r="AB110" s="40"/>
      <c r="AC110" s="40"/>
      <c r="AD110" s="40"/>
      <c r="AE110" s="40"/>
      <c r="AR110" s="240" t="s">
        <v>202</v>
      </c>
      <c r="AT110" s="240" t="s">
        <v>197</v>
      </c>
      <c r="AU110" s="240" t="s">
        <v>86</v>
      </c>
      <c r="AY110" s="19" t="s">
        <v>194</v>
      </c>
      <c r="BE110" s="241">
        <f>IF(N110="základní",J110,0)</f>
        <v>0</v>
      </c>
      <c r="BF110" s="241">
        <f>IF(N110="snížená",J110,0)</f>
        <v>0</v>
      </c>
      <c r="BG110" s="241">
        <f>IF(N110="zákl. přenesená",J110,0)</f>
        <v>0</v>
      </c>
      <c r="BH110" s="241">
        <f>IF(N110="sníž. přenesená",J110,0)</f>
        <v>0</v>
      </c>
      <c r="BI110" s="241">
        <f>IF(N110="nulová",J110,0)</f>
        <v>0</v>
      </c>
      <c r="BJ110" s="19" t="s">
        <v>84</v>
      </c>
      <c r="BK110" s="241">
        <f>ROUND(I110*H110,2)</f>
        <v>0</v>
      </c>
      <c r="BL110" s="19" t="s">
        <v>202</v>
      </c>
      <c r="BM110" s="240" t="s">
        <v>2758</v>
      </c>
    </row>
    <row r="111" spans="1:47" s="2" customFormat="1" ht="12">
      <c r="A111" s="40"/>
      <c r="B111" s="41"/>
      <c r="C111" s="42"/>
      <c r="D111" s="242" t="s">
        <v>204</v>
      </c>
      <c r="E111" s="42"/>
      <c r="F111" s="243" t="s">
        <v>2759</v>
      </c>
      <c r="G111" s="42"/>
      <c r="H111" s="42"/>
      <c r="I111" s="149"/>
      <c r="J111" s="42"/>
      <c r="K111" s="42"/>
      <c r="L111" s="46"/>
      <c r="M111" s="244"/>
      <c r="N111" s="245"/>
      <c r="O111" s="86"/>
      <c r="P111" s="86"/>
      <c r="Q111" s="86"/>
      <c r="R111" s="86"/>
      <c r="S111" s="86"/>
      <c r="T111" s="87"/>
      <c r="U111" s="40"/>
      <c r="V111" s="40"/>
      <c r="W111" s="40"/>
      <c r="X111" s="40"/>
      <c r="Y111" s="40"/>
      <c r="Z111" s="40"/>
      <c r="AA111" s="40"/>
      <c r="AB111" s="40"/>
      <c r="AC111" s="40"/>
      <c r="AD111" s="40"/>
      <c r="AE111" s="40"/>
      <c r="AT111" s="19" t="s">
        <v>204</v>
      </c>
      <c r="AU111" s="19" t="s">
        <v>86</v>
      </c>
    </row>
    <row r="112" spans="1:47" s="2" customFormat="1" ht="12">
      <c r="A112" s="40"/>
      <c r="B112" s="41"/>
      <c r="C112" s="42"/>
      <c r="D112" s="242" t="s">
        <v>206</v>
      </c>
      <c r="E112" s="42"/>
      <c r="F112" s="246" t="s">
        <v>2591</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206</v>
      </c>
      <c r="AU112" s="19" t="s">
        <v>86</v>
      </c>
    </row>
    <row r="113" spans="1:51" s="13" customFormat="1" ht="12">
      <c r="A113" s="13"/>
      <c r="B113" s="247"/>
      <c r="C113" s="248"/>
      <c r="D113" s="242" t="s">
        <v>208</v>
      </c>
      <c r="E113" s="249" t="s">
        <v>21</v>
      </c>
      <c r="F113" s="250" t="s">
        <v>2760</v>
      </c>
      <c r="G113" s="248"/>
      <c r="H113" s="251">
        <v>4.68</v>
      </c>
      <c r="I113" s="252"/>
      <c r="J113" s="248"/>
      <c r="K113" s="248"/>
      <c r="L113" s="253"/>
      <c r="M113" s="254"/>
      <c r="N113" s="255"/>
      <c r="O113" s="255"/>
      <c r="P113" s="255"/>
      <c r="Q113" s="255"/>
      <c r="R113" s="255"/>
      <c r="S113" s="255"/>
      <c r="T113" s="256"/>
      <c r="U113" s="13"/>
      <c r="V113" s="13"/>
      <c r="W113" s="13"/>
      <c r="X113" s="13"/>
      <c r="Y113" s="13"/>
      <c r="Z113" s="13"/>
      <c r="AA113" s="13"/>
      <c r="AB113" s="13"/>
      <c r="AC113" s="13"/>
      <c r="AD113" s="13"/>
      <c r="AE113" s="13"/>
      <c r="AT113" s="257" t="s">
        <v>208</v>
      </c>
      <c r="AU113" s="257" t="s">
        <v>86</v>
      </c>
      <c r="AV113" s="13" t="s">
        <v>86</v>
      </c>
      <c r="AW113" s="13" t="s">
        <v>38</v>
      </c>
      <c r="AX113" s="13" t="s">
        <v>76</v>
      </c>
      <c r="AY113" s="257" t="s">
        <v>194</v>
      </c>
    </row>
    <row r="114" spans="1:51" s="14" customFormat="1" ht="12">
      <c r="A114" s="14"/>
      <c r="B114" s="258"/>
      <c r="C114" s="259"/>
      <c r="D114" s="242" t="s">
        <v>208</v>
      </c>
      <c r="E114" s="260" t="s">
        <v>21</v>
      </c>
      <c r="F114" s="261" t="s">
        <v>210</v>
      </c>
      <c r="G114" s="259"/>
      <c r="H114" s="262">
        <v>4.68</v>
      </c>
      <c r="I114" s="263"/>
      <c r="J114" s="259"/>
      <c r="K114" s="259"/>
      <c r="L114" s="264"/>
      <c r="M114" s="265"/>
      <c r="N114" s="266"/>
      <c r="O114" s="266"/>
      <c r="P114" s="266"/>
      <c r="Q114" s="266"/>
      <c r="R114" s="266"/>
      <c r="S114" s="266"/>
      <c r="T114" s="267"/>
      <c r="U114" s="14"/>
      <c r="V114" s="14"/>
      <c r="W114" s="14"/>
      <c r="X114" s="14"/>
      <c r="Y114" s="14"/>
      <c r="Z114" s="14"/>
      <c r="AA114" s="14"/>
      <c r="AB114" s="14"/>
      <c r="AC114" s="14"/>
      <c r="AD114" s="14"/>
      <c r="AE114" s="14"/>
      <c r="AT114" s="268" t="s">
        <v>208</v>
      </c>
      <c r="AU114" s="268" t="s">
        <v>86</v>
      </c>
      <c r="AV114" s="14" t="s">
        <v>202</v>
      </c>
      <c r="AW114" s="14" t="s">
        <v>38</v>
      </c>
      <c r="AX114" s="14" t="s">
        <v>84</v>
      </c>
      <c r="AY114" s="268" t="s">
        <v>194</v>
      </c>
    </row>
    <row r="115" spans="1:65" s="2" customFormat="1" ht="16.5" customHeight="1">
      <c r="A115" s="40"/>
      <c r="B115" s="41"/>
      <c r="C115" s="229" t="s">
        <v>202</v>
      </c>
      <c r="D115" s="229" t="s">
        <v>197</v>
      </c>
      <c r="E115" s="230" t="s">
        <v>2593</v>
      </c>
      <c r="F115" s="231" t="s">
        <v>2594</v>
      </c>
      <c r="G115" s="232" t="s">
        <v>200</v>
      </c>
      <c r="H115" s="233">
        <v>11</v>
      </c>
      <c r="I115" s="234"/>
      <c r="J115" s="235">
        <f>ROUND(I115*H115,2)</f>
        <v>0</v>
      </c>
      <c r="K115" s="231" t="s">
        <v>201</v>
      </c>
      <c r="L115" s="46"/>
      <c r="M115" s="236" t="s">
        <v>21</v>
      </c>
      <c r="N115" s="237" t="s">
        <v>47</v>
      </c>
      <c r="O115" s="86"/>
      <c r="P115" s="238">
        <f>O115*H115</f>
        <v>0</v>
      </c>
      <c r="Q115" s="238">
        <v>0</v>
      </c>
      <c r="R115" s="238">
        <f>Q115*H115</f>
        <v>0</v>
      </c>
      <c r="S115" s="238">
        <v>0</v>
      </c>
      <c r="T115" s="239">
        <f>S115*H115</f>
        <v>0</v>
      </c>
      <c r="U115" s="40"/>
      <c r="V115" s="40"/>
      <c r="W115" s="40"/>
      <c r="X115" s="40"/>
      <c r="Y115" s="40"/>
      <c r="Z115" s="40"/>
      <c r="AA115" s="40"/>
      <c r="AB115" s="40"/>
      <c r="AC115" s="40"/>
      <c r="AD115" s="40"/>
      <c r="AE115" s="40"/>
      <c r="AR115" s="240" t="s">
        <v>202</v>
      </c>
      <c r="AT115" s="240" t="s">
        <v>197</v>
      </c>
      <c r="AU115" s="240" t="s">
        <v>86</v>
      </c>
      <c r="AY115" s="19" t="s">
        <v>194</v>
      </c>
      <c r="BE115" s="241">
        <f>IF(N115="základní",J115,0)</f>
        <v>0</v>
      </c>
      <c r="BF115" s="241">
        <f>IF(N115="snížená",J115,0)</f>
        <v>0</v>
      </c>
      <c r="BG115" s="241">
        <f>IF(N115="zákl. přenesená",J115,0)</f>
        <v>0</v>
      </c>
      <c r="BH115" s="241">
        <f>IF(N115="sníž. přenesená",J115,0)</f>
        <v>0</v>
      </c>
      <c r="BI115" s="241">
        <f>IF(N115="nulová",J115,0)</f>
        <v>0</v>
      </c>
      <c r="BJ115" s="19" t="s">
        <v>84</v>
      </c>
      <c r="BK115" s="241">
        <f>ROUND(I115*H115,2)</f>
        <v>0</v>
      </c>
      <c r="BL115" s="19" t="s">
        <v>202</v>
      </c>
      <c r="BM115" s="240" t="s">
        <v>2761</v>
      </c>
    </row>
    <row r="116" spans="1:47" s="2" customFormat="1" ht="12">
      <c r="A116" s="40"/>
      <c r="B116" s="41"/>
      <c r="C116" s="42"/>
      <c r="D116" s="242" t="s">
        <v>204</v>
      </c>
      <c r="E116" s="42"/>
      <c r="F116" s="243" t="s">
        <v>2596</v>
      </c>
      <c r="G116" s="42"/>
      <c r="H116" s="42"/>
      <c r="I116" s="149"/>
      <c r="J116" s="42"/>
      <c r="K116" s="42"/>
      <c r="L116" s="46"/>
      <c r="M116" s="244"/>
      <c r="N116" s="245"/>
      <c r="O116" s="86"/>
      <c r="P116" s="86"/>
      <c r="Q116" s="86"/>
      <c r="R116" s="86"/>
      <c r="S116" s="86"/>
      <c r="T116" s="87"/>
      <c r="U116" s="40"/>
      <c r="V116" s="40"/>
      <c r="W116" s="40"/>
      <c r="X116" s="40"/>
      <c r="Y116" s="40"/>
      <c r="Z116" s="40"/>
      <c r="AA116" s="40"/>
      <c r="AB116" s="40"/>
      <c r="AC116" s="40"/>
      <c r="AD116" s="40"/>
      <c r="AE116" s="40"/>
      <c r="AT116" s="19" t="s">
        <v>204</v>
      </c>
      <c r="AU116" s="19" t="s">
        <v>86</v>
      </c>
    </row>
    <row r="117" spans="1:47" s="2" customFormat="1" ht="12">
      <c r="A117" s="40"/>
      <c r="B117" s="41"/>
      <c r="C117" s="42"/>
      <c r="D117" s="242" t="s">
        <v>206</v>
      </c>
      <c r="E117" s="42"/>
      <c r="F117" s="246" t="s">
        <v>2597</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206</v>
      </c>
      <c r="AU117" s="19" t="s">
        <v>86</v>
      </c>
    </row>
    <row r="118" spans="1:51" s="13" customFormat="1" ht="12">
      <c r="A118" s="13"/>
      <c r="B118" s="247"/>
      <c r="C118" s="248"/>
      <c r="D118" s="242" t="s">
        <v>208</v>
      </c>
      <c r="E118" s="249" t="s">
        <v>21</v>
      </c>
      <c r="F118" s="250" t="s">
        <v>2762</v>
      </c>
      <c r="G118" s="248"/>
      <c r="H118" s="251">
        <v>4.32</v>
      </c>
      <c r="I118" s="252"/>
      <c r="J118" s="248"/>
      <c r="K118" s="248"/>
      <c r="L118" s="253"/>
      <c r="M118" s="254"/>
      <c r="N118" s="255"/>
      <c r="O118" s="255"/>
      <c r="P118" s="255"/>
      <c r="Q118" s="255"/>
      <c r="R118" s="255"/>
      <c r="S118" s="255"/>
      <c r="T118" s="256"/>
      <c r="U118" s="13"/>
      <c r="V118" s="13"/>
      <c r="W118" s="13"/>
      <c r="X118" s="13"/>
      <c r="Y118" s="13"/>
      <c r="Z118" s="13"/>
      <c r="AA118" s="13"/>
      <c r="AB118" s="13"/>
      <c r="AC118" s="13"/>
      <c r="AD118" s="13"/>
      <c r="AE118" s="13"/>
      <c r="AT118" s="257" t="s">
        <v>208</v>
      </c>
      <c r="AU118" s="257" t="s">
        <v>86</v>
      </c>
      <c r="AV118" s="13" t="s">
        <v>86</v>
      </c>
      <c r="AW118" s="13" t="s">
        <v>38</v>
      </c>
      <c r="AX118" s="13" t="s">
        <v>76</v>
      </c>
      <c r="AY118" s="257" t="s">
        <v>194</v>
      </c>
    </row>
    <row r="119" spans="1:51" s="13" customFormat="1" ht="12">
      <c r="A119" s="13"/>
      <c r="B119" s="247"/>
      <c r="C119" s="248"/>
      <c r="D119" s="242" t="s">
        <v>208</v>
      </c>
      <c r="E119" s="249" t="s">
        <v>21</v>
      </c>
      <c r="F119" s="250" t="s">
        <v>2763</v>
      </c>
      <c r="G119" s="248"/>
      <c r="H119" s="251">
        <v>6.68</v>
      </c>
      <c r="I119" s="252"/>
      <c r="J119" s="248"/>
      <c r="K119" s="248"/>
      <c r="L119" s="253"/>
      <c r="M119" s="254"/>
      <c r="N119" s="255"/>
      <c r="O119" s="255"/>
      <c r="P119" s="255"/>
      <c r="Q119" s="255"/>
      <c r="R119" s="255"/>
      <c r="S119" s="255"/>
      <c r="T119" s="256"/>
      <c r="U119" s="13"/>
      <c r="V119" s="13"/>
      <c r="W119" s="13"/>
      <c r="X119" s="13"/>
      <c r="Y119" s="13"/>
      <c r="Z119" s="13"/>
      <c r="AA119" s="13"/>
      <c r="AB119" s="13"/>
      <c r="AC119" s="13"/>
      <c r="AD119" s="13"/>
      <c r="AE119" s="13"/>
      <c r="AT119" s="257" t="s">
        <v>208</v>
      </c>
      <c r="AU119" s="257" t="s">
        <v>86</v>
      </c>
      <c r="AV119" s="13" t="s">
        <v>86</v>
      </c>
      <c r="AW119" s="13" t="s">
        <v>38</v>
      </c>
      <c r="AX119" s="13" t="s">
        <v>76</v>
      </c>
      <c r="AY119" s="257" t="s">
        <v>194</v>
      </c>
    </row>
    <row r="120" spans="1:51" s="14" customFormat="1" ht="12">
      <c r="A120" s="14"/>
      <c r="B120" s="258"/>
      <c r="C120" s="259"/>
      <c r="D120" s="242" t="s">
        <v>208</v>
      </c>
      <c r="E120" s="260" t="s">
        <v>21</v>
      </c>
      <c r="F120" s="261" t="s">
        <v>210</v>
      </c>
      <c r="G120" s="259"/>
      <c r="H120" s="262">
        <v>11</v>
      </c>
      <c r="I120" s="263"/>
      <c r="J120" s="259"/>
      <c r="K120" s="259"/>
      <c r="L120" s="264"/>
      <c r="M120" s="265"/>
      <c r="N120" s="266"/>
      <c r="O120" s="266"/>
      <c r="P120" s="266"/>
      <c r="Q120" s="266"/>
      <c r="R120" s="266"/>
      <c r="S120" s="266"/>
      <c r="T120" s="267"/>
      <c r="U120" s="14"/>
      <c r="V120" s="14"/>
      <c r="W120" s="14"/>
      <c r="X120" s="14"/>
      <c r="Y120" s="14"/>
      <c r="Z120" s="14"/>
      <c r="AA120" s="14"/>
      <c r="AB120" s="14"/>
      <c r="AC120" s="14"/>
      <c r="AD120" s="14"/>
      <c r="AE120" s="14"/>
      <c r="AT120" s="268" t="s">
        <v>208</v>
      </c>
      <c r="AU120" s="268" t="s">
        <v>86</v>
      </c>
      <c r="AV120" s="14" t="s">
        <v>202</v>
      </c>
      <c r="AW120" s="14" t="s">
        <v>38</v>
      </c>
      <c r="AX120" s="14" t="s">
        <v>84</v>
      </c>
      <c r="AY120" s="268" t="s">
        <v>194</v>
      </c>
    </row>
    <row r="121" spans="1:65" s="2" customFormat="1" ht="16.5" customHeight="1">
      <c r="A121" s="40"/>
      <c r="B121" s="41"/>
      <c r="C121" s="272" t="s">
        <v>231</v>
      </c>
      <c r="D121" s="272" t="s">
        <v>347</v>
      </c>
      <c r="E121" s="273" t="s">
        <v>2598</v>
      </c>
      <c r="F121" s="274" t="s">
        <v>2599</v>
      </c>
      <c r="G121" s="275" t="s">
        <v>215</v>
      </c>
      <c r="H121" s="276">
        <v>8.64</v>
      </c>
      <c r="I121" s="277"/>
      <c r="J121" s="278">
        <f>ROUND(I121*H121,2)</f>
        <v>0</v>
      </c>
      <c r="K121" s="274" t="s">
        <v>201</v>
      </c>
      <c r="L121" s="279"/>
      <c r="M121" s="280" t="s">
        <v>21</v>
      </c>
      <c r="N121" s="281" t="s">
        <v>47</v>
      </c>
      <c r="O121" s="86"/>
      <c r="P121" s="238">
        <f>O121*H121</f>
        <v>0</v>
      </c>
      <c r="Q121" s="238">
        <v>1</v>
      </c>
      <c r="R121" s="238">
        <f>Q121*H121</f>
        <v>8.64</v>
      </c>
      <c r="S121" s="238">
        <v>0</v>
      </c>
      <c r="T121" s="239">
        <f>S121*H121</f>
        <v>0</v>
      </c>
      <c r="U121" s="40"/>
      <c r="V121" s="40"/>
      <c r="W121" s="40"/>
      <c r="X121" s="40"/>
      <c r="Y121" s="40"/>
      <c r="Z121" s="40"/>
      <c r="AA121" s="40"/>
      <c r="AB121" s="40"/>
      <c r="AC121" s="40"/>
      <c r="AD121" s="40"/>
      <c r="AE121" s="40"/>
      <c r="AR121" s="240" t="s">
        <v>253</v>
      </c>
      <c r="AT121" s="240" t="s">
        <v>347</v>
      </c>
      <c r="AU121" s="240" t="s">
        <v>86</v>
      </c>
      <c r="AY121" s="19" t="s">
        <v>194</v>
      </c>
      <c r="BE121" s="241">
        <f>IF(N121="základní",J121,0)</f>
        <v>0</v>
      </c>
      <c r="BF121" s="241">
        <f>IF(N121="snížená",J121,0)</f>
        <v>0</v>
      </c>
      <c r="BG121" s="241">
        <f>IF(N121="zákl. přenesená",J121,0)</f>
        <v>0</v>
      </c>
      <c r="BH121" s="241">
        <f>IF(N121="sníž. přenesená",J121,0)</f>
        <v>0</v>
      </c>
      <c r="BI121" s="241">
        <f>IF(N121="nulová",J121,0)</f>
        <v>0</v>
      </c>
      <c r="BJ121" s="19" t="s">
        <v>84</v>
      </c>
      <c r="BK121" s="241">
        <f>ROUND(I121*H121,2)</f>
        <v>0</v>
      </c>
      <c r="BL121" s="19" t="s">
        <v>202</v>
      </c>
      <c r="BM121" s="240" t="s">
        <v>2764</v>
      </c>
    </row>
    <row r="122" spans="1:47" s="2" customFormat="1" ht="12">
      <c r="A122" s="40"/>
      <c r="B122" s="41"/>
      <c r="C122" s="42"/>
      <c r="D122" s="242" t="s">
        <v>204</v>
      </c>
      <c r="E122" s="42"/>
      <c r="F122" s="243" t="s">
        <v>2599</v>
      </c>
      <c r="G122" s="42"/>
      <c r="H122" s="42"/>
      <c r="I122" s="149"/>
      <c r="J122" s="42"/>
      <c r="K122" s="42"/>
      <c r="L122" s="46"/>
      <c r="M122" s="244"/>
      <c r="N122" s="245"/>
      <c r="O122" s="86"/>
      <c r="P122" s="86"/>
      <c r="Q122" s="86"/>
      <c r="R122" s="86"/>
      <c r="S122" s="86"/>
      <c r="T122" s="87"/>
      <c r="U122" s="40"/>
      <c r="V122" s="40"/>
      <c r="W122" s="40"/>
      <c r="X122" s="40"/>
      <c r="Y122" s="40"/>
      <c r="Z122" s="40"/>
      <c r="AA122" s="40"/>
      <c r="AB122" s="40"/>
      <c r="AC122" s="40"/>
      <c r="AD122" s="40"/>
      <c r="AE122" s="40"/>
      <c r="AT122" s="19" t="s">
        <v>204</v>
      </c>
      <c r="AU122" s="19" t="s">
        <v>86</v>
      </c>
    </row>
    <row r="123" spans="1:51" s="13" customFormat="1" ht="12">
      <c r="A123" s="13"/>
      <c r="B123" s="247"/>
      <c r="C123" s="248"/>
      <c r="D123" s="242" t="s">
        <v>208</v>
      </c>
      <c r="E123" s="249" t="s">
        <v>21</v>
      </c>
      <c r="F123" s="250" t="s">
        <v>2765</v>
      </c>
      <c r="G123" s="248"/>
      <c r="H123" s="251">
        <v>4.32</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4" customFormat="1" ht="12">
      <c r="A124" s="14"/>
      <c r="B124" s="258"/>
      <c r="C124" s="259"/>
      <c r="D124" s="242" t="s">
        <v>208</v>
      </c>
      <c r="E124" s="260" t="s">
        <v>21</v>
      </c>
      <c r="F124" s="261" t="s">
        <v>210</v>
      </c>
      <c r="G124" s="259"/>
      <c r="H124" s="262">
        <v>4.32</v>
      </c>
      <c r="I124" s="263"/>
      <c r="J124" s="259"/>
      <c r="K124" s="259"/>
      <c r="L124" s="264"/>
      <c r="M124" s="265"/>
      <c r="N124" s="266"/>
      <c r="O124" s="266"/>
      <c r="P124" s="266"/>
      <c r="Q124" s="266"/>
      <c r="R124" s="266"/>
      <c r="S124" s="266"/>
      <c r="T124" s="267"/>
      <c r="U124" s="14"/>
      <c r="V124" s="14"/>
      <c r="W124" s="14"/>
      <c r="X124" s="14"/>
      <c r="Y124" s="14"/>
      <c r="Z124" s="14"/>
      <c r="AA124" s="14"/>
      <c r="AB124" s="14"/>
      <c r="AC124" s="14"/>
      <c r="AD124" s="14"/>
      <c r="AE124" s="14"/>
      <c r="AT124" s="268" t="s">
        <v>208</v>
      </c>
      <c r="AU124" s="268" t="s">
        <v>86</v>
      </c>
      <c r="AV124" s="14" t="s">
        <v>202</v>
      </c>
      <c r="AW124" s="14" t="s">
        <v>38</v>
      </c>
      <c r="AX124" s="14" t="s">
        <v>84</v>
      </c>
      <c r="AY124" s="268" t="s">
        <v>194</v>
      </c>
    </row>
    <row r="125" spans="1:51" s="13" customFormat="1" ht="12">
      <c r="A125" s="13"/>
      <c r="B125" s="247"/>
      <c r="C125" s="248"/>
      <c r="D125" s="242" t="s">
        <v>208</v>
      </c>
      <c r="E125" s="248"/>
      <c r="F125" s="250" t="s">
        <v>2766</v>
      </c>
      <c r="G125" s="248"/>
      <c r="H125" s="251">
        <v>8.64</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208</v>
      </c>
      <c r="AU125" s="257" t="s">
        <v>86</v>
      </c>
      <c r="AV125" s="13" t="s">
        <v>86</v>
      </c>
      <c r="AW125" s="13" t="s">
        <v>4</v>
      </c>
      <c r="AX125" s="13" t="s">
        <v>84</v>
      </c>
      <c r="AY125" s="257" t="s">
        <v>194</v>
      </c>
    </row>
    <row r="126" spans="1:63" s="12" customFormat="1" ht="22.8" customHeight="1">
      <c r="A126" s="12"/>
      <c r="B126" s="213"/>
      <c r="C126" s="214"/>
      <c r="D126" s="215" t="s">
        <v>75</v>
      </c>
      <c r="E126" s="227" t="s">
        <v>253</v>
      </c>
      <c r="F126" s="227" t="s">
        <v>2114</v>
      </c>
      <c r="G126" s="214"/>
      <c r="H126" s="214"/>
      <c r="I126" s="217"/>
      <c r="J126" s="228">
        <f>BK126</f>
        <v>0</v>
      </c>
      <c r="K126" s="214"/>
      <c r="L126" s="219"/>
      <c r="M126" s="220"/>
      <c r="N126" s="221"/>
      <c r="O126" s="221"/>
      <c r="P126" s="222">
        <f>SUM(P127:P159)</f>
        <v>0</v>
      </c>
      <c r="Q126" s="221"/>
      <c r="R126" s="222">
        <f>SUM(R127:R159)</f>
        <v>0.293412</v>
      </c>
      <c r="S126" s="221"/>
      <c r="T126" s="223">
        <f>SUM(T127:T159)</f>
        <v>0</v>
      </c>
      <c r="U126" s="12"/>
      <c r="V126" s="12"/>
      <c r="W126" s="12"/>
      <c r="X126" s="12"/>
      <c r="Y126" s="12"/>
      <c r="Z126" s="12"/>
      <c r="AA126" s="12"/>
      <c r="AB126" s="12"/>
      <c r="AC126" s="12"/>
      <c r="AD126" s="12"/>
      <c r="AE126" s="12"/>
      <c r="AR126" s="224" t="s">
        <v>84</v>
      </c>
      <c r="AT126" s="225" t="s">
        <v>75</v>
      </c>
      <c r="AU126" s="225" t="s">
        <v>84</v>
      </c>
      <c r="AY126" s="224" t="s">
        <v>194</v>
      </c>
      <c r="BK126" s="226">
        <f>SUM(BK127:BK159)</f>
        <v>0</v>
      </c>
    </row>
    <row r="127" spans="1:65" s="2" customFormat="1" ht="16.5" customHeight="1">
      <c r="A127" s="40"/>
      <c r="B127" s="41"/>
      <c r="C127" s="229" t="s">
        <v>241</v>
      </c>
      <c r="D127" s="229" t="s">
        <v>197</v>
      </c>
      <c r="E127" s="230" t="s">
        <v>2767</v>
      </c>
      <c r="F127" s="231" t="s">
        <v>2768</v>
      </c>
      <c r="G127" s="232" t="s">
        <v>481</v>
      </c>
      <c r="H127" s="233">
        <v>9</v>
      </c>
      <c r="I127" s="234"/>
      <c r="J127" s="235">
        <f>ROUND(I127*H127,2)</f>
        <v>0</v>
      </c>
      <c r="K127" s="231" t="s">
        <v>201</v>
      </c>
      <c r="L127" s="46"/>
      <c r="M127" s="236" t="s">
        <v>21</v>
      </c>
      <c r="N127" s="237" t="s">
        <v>47</v>
      </c>
      <c r="O127" s="86"/>
      <c r="P127" s="238">
        <f>O127*H127</f>
        <v>0</v>
      </c>
      <c r="Q127" s="238">
        <v>1E-05</v>
      </c>
      <c r="R127" s="238">
        <f>Q127*H127</f>
        <v>9E-05</v>
      </c>
      <c r="S127" s="238">
        <v>0</v>
      </c>
      <c r="T127" s="239">
        <f>S127*H127</f>
        <v>0</v>
      </c>
      <c r="U127" s="40"/>
      <c r="V127" s="40"/>
      <c r="W127" s="40"/>
      <c r="X127" s="40"/>
      <c r="Y127" s="40"/>
      <c r="Z127" s="40"/>
      <c r="AA127" s="40"/>
      <c r="AB127" s="40"/>
      <c r="AC127" s="40"/>
      <c r="AD127" s="40"/>
      <c r="AE127" s="40"/>
      <c r="AR127" s="240" t="s">
        <v>202</v>
      </c>
      <c r="AT127" s="240" t="s">
        <v>197</v>
      </c>
      <c r="AU127" s="240" t="s">
        <v>86</v>
      </c>
      <c r="AY127" s="19" t="s">
        <v>194</v>
      </c>
      <c r="BE127" s="241">
        <f>IF(N127="základní",J127,0)</f>
        <v>0</v>
      </c>
      <c r="BF127" s="241">
        <f>IF(N127="snížená",J127,0)</f>
        <v>0</v>
      </c>
      <c r="BG127" s="241">
        <f>IF(N127="zákl. přenesená",J127,0)</f>
        <v>0</v>
      </c>
      <c r="BH127" s="241">
        <f>IF(N127="sníž. přenesená",J127,0)</f>
        <v>0</v>
      </c>
      <c r="BI127" s="241">
        <f>IF(N127="nulová",J127,0)</f>
        <v>0</v>
      </c>
      <c r="BJ127" s="19" t="s">
        <v>84</v>
      </c>
      <c r="BK127" s="241">
        <f>ROUND(I127*H127,2)</f>
        <v>0</v>
      </c>
      <c r="BL127" s="19" t="s">
        <v>202</v>
      </c>
      <c r="BM127" s="240" t="s">
        <v>2769</v>
      </c>
    </row>
    <row r="128" spans="1:47" s="2" customFormat="1" ht="12">
      <c r="A128" s="40"/>
      <c r="B128" s="41"/>
      <c r="C128" s="42"/>
      <c r="D128" s="242" t="s">
        <v>204</v>
      </c>
      <c r="E128" s="42"/>
      <c r="F128" s="243" t="s">
        <v>2770</v>
      </c>
      <c r="G128" s="42"/>
      <c r="H128" s="42"/>
      <c r="I128" s="149"/>
      <c r="J128" s="42"/>
      <c r="K128" s="42"/>
      <c r="L128" s="46"/>
      <c r="M128" s="244"/>
      <c r="N128" s="245"/>
      <c r="O128" s="86"/>
      <c r="P128" s="86"/>
      <c r="Q128" s="86"/>
      <c r="R128" s="86"/>
      <c r="S128" s="86"/>
      <c r="T128" s="87"/>
      <c r="U128" s="40"/>
      <c r="V128" s="40"/>
      <c r="W128" s="40"/>
      <c r="X128" s="40"/>
      <c r="Y128" s="40"/>
      <c r="Z128" s="40"/>
      <c r="AA128" s="40"/>
      <c r="AB128" s="40"/>
      <c r="AC128" s="40"/>
      <c r="AD128" s="40"/>
      <c r="AE128" s="40"/>
      <c r="AT128" s="19" t="s">
        <v>204</v>
      </c>
      <c r="AU128" s="19" t="s">
        <v>86</v>
      </c>
    </row>
    <row r="129" spans="1:47" s="2" customFormat="1" ht="12">
      <c r="A129" s="40"/>
      <c r="B129" s="41"/>
      <c r="C129" s="42"/>
      <c r="D129" s="242" t="s">
        <v>206</v>
      </c>
      <c r="E129" s="42"/>
      <c r="F129" s="246" t="s">
        <v>2607</v>
      </c>
      <c r="G129" s="42"/>
      <c r="H129" s="42"/>
      <c r="I129" s="149"/>
      <c r="J129" s="42"/>
      <c r="K129" s="42"/>
      <c r="L129" s="46"/>
      <c r="M129" s="244"/>
      <c r="N129" s="245"/>
      <c r="O129" s="86"/>
      <c r="P129" s="86"/>
      <c r="Q129" s="86"/>
      <c r="R129" s="86"/>
      <c r="S129" s="86"/>
      <c r="T129" s="87"/>
      <c r="U129" s="40"/>
      <c r="V129" s="40"/>
      <c r="W129" s="40"/>
      <c r="X129" s="40"/>
      <c r="Y129" s="40"/>
      <c r="Z129" s="40"/>
      <c r="AA129" s="40"/>
      <c r="AB129" s="40"/>
      <c r="AC129" s="40"/>
      <c r="AD129" s="40"/>
      <c r="AE129" s="40"/>
      <c r="AT129" s="19" t="s">
        <v>206</v>
      </c>
      <c r="AU129" s="19" t="s">
        <v>86</v>
      </c>
    </row>
    <row r="130" spans="1:51" s="13" customFormat="1" ht="12">
      <c r="A130" s="13"/>
      <c r="B130" s="247"/>
      <c r="C130" s="248"/>
      <c r="D130" s="242" t="s">
        <v>208</v>
      </c>
      <c r="E130" s="249" t="s">
        <v>21</v>
      </c>
      <c r="F130" s="250" t="s">
        <v>2771</v>
      </c>
      <c r="G130" s="248"/>
      <c r="H130" s="251">
        <v>9</v>
      </c>
      <c r="I130" s="252"/>
      <c r="J130" s="248"/>
      <c r="K130" s="248"/>
      <c r="L130" s="253"/>
      <c r="M130" s="254"/>
      <c r="N130" s="255"/>
      <c r="O130" s="255"/>
      <c r="P130" s="255"/>
      <c r="Q130" s="255"/>
      <c r="R130" s="255"/>
      <c r="S130" s="255"/>
      <c r="T130" s="256"/>
      <c r="U130" s="13"/>
      <c r="V130" s="13"/>
      <c r="W130" s="13"/>
      <c r="X130" s="13"/>
      <c r="Y130" s="13"/>
      <c r="Z130" s="13"/>
      <c r="AA130" s="13"/>
      <c r="AB130" s="13"/>
      <c r="AC130" s="13"/>
      <c r="AD130" s="13"/>
      <c r="AE130" s="13"/>
      <c r="AT130" s="257" t="s">
        <v>208</v>
      </c>
      <c r="AU130" s="257" t="s">
        <v>86</v>
      </c>
      <c r="AV130" s="13" t="s">
        <v>86</v>
      </c>
      <c r="AW130" s="13" t="s">
        <v>38</v>
      </c>
      <c r="AX130" s="13" t="s">
        <v>76</v>
      </c>
      <c r="AY130" s="257" t="s">
        <v>194</v>
      </c>
    </row>
    <row r="131" spans="1:51" s="14" customFormat="1" ht="12">
      <c r="A131" s="14"/>
      <c r="B131" s="258"/>
      <c r="C131" s="259"/>
      <c r="D131" s="242" t="s">
        <v>208</v>
      </c>
      <c r="E131" s="260" t="s">
        <v>21</v>
      </c>
      <c r="F131" s="261" t="s">
        <v>210</v>
      </c>
      <c r="G131" s="259"/>
      <c r="H131" s="262">
        <v>9</v>
      </c>
      <c r="I131" s="263"/>
      <c r="J131" s="259"/>
      <c r="K131" s="259"/>
      <c r="L131" s="264"/>
      <c r="M131" s="265"/>
      <c r="N131" s="266"/>
      <c r="O131" s="266"/>
      <c r="P131" s="266"/>
      <c r="Q131" s="266"/>
      <c r="R131" s="266"/>
      <c r="S131" s="266"/>
      <c r="T131" s="267"/>
      <c r="U131" s="14"/>
      <c r="V131" s="14"/>
      <c r="W131" s="14"/>
      <c r="X131" s="14"/>
      <c r="Y131" s="14"/>
      <c r="Z131" s="14"/>
      <c r="AA131" s="14"/>
      <c r="AB131" s="14"/>
      <c r="AC131" s="14"/>
      <c r="AD131" s="14"/>
      <c r="AE131" s="14"/>
      <c r="AT131" s="268" t="s">
        <v>208</v>
      </c>
      <c r="AU131" s="268" t="s">
        <v>86</v>
      </c>
      <c r="AV131" s="14" t="s">
        <v>202</v>
      </c>
      <c r="AW131" s="14" t="s">
        <v>38</v>
      </c>
      <c r="AX131" s="14" t="s">
        <v>84</v>
      </c>
      <c r="AY131" s="268" t="s">
        <v>194</v>
      </c>
    </row>
    <row r="132" spans="1:65" s="2" customFormat="1" ht="16.5" customHeight="1">
      <c r="A132" s="40"/>
      <c r="B132" s="41"/>
      <c r="C132" s="272" t="s">
        <v>248</v>
      </c>
      <c r="D132" s="272" t="s">
        <v>347</v>
      </c>
      <c r="E132" s="273" t="s">
        <v>2772</v>
      </c>
      <c r="F132" s="274" t="s">
        <v>2773</v>
      </c>
      <c r="G132" s="275" t="s">
        <v>481</v>
      </c>
      <c r="H132" s="276">
        <v>9.27</v>
      </c>
      <c r="I132" s="277"/>
      <c r="J132" s="278">
        <f>ROUND(I132*H132,2)</f>
        <v>0</v>
      </c>
      <c r="K132" s="274" t="s">
        <v>201</v>
      </c>
      <c r="L132" s="279"/>
      <c r="M132" s="280" t="s">
        <v>21</v>
      </c>
      <c r="N132" s="281" t="s">
        <v>47</v>
      </c>
      <c r="O132" s="86"/>
      <c r="P132" s="238">
        <f>O132*H132</f>
        <v>0</v>
      </c>
      <c r="Q132" s="238">
        <v>0.0026</v>
      </c>
      <c r="R132" s="238">
        <f>Q132*H132</f>
        <v>0.024102</v>
      </c>
      <c r="S132" s="238">
        <v>0</v>
      </c>
      <c r="T132" s="239">
        <f>S132*H132</f>
        <v>0</v>
      </c>
      <c r="U132" s="40"/>
      <c r="V132" s="40"/>
      <c r="W132" s="40"/>
      <c r="X132" s="40"/>
      <c r="Y132" s="40"/>
      <c r="Z132" s="40"/>
      <c r="AA132" s="40"/>
      <c r="AB132" s="40"/>
      <c r="AC132" s="40"/>
      <c r="AD132" s="40"/>
      <c r="AE132" s="40"/>
      <c r="AR132" s="240" t="s">
        <v>253</v>
      </c>
      <c r="AT132" s="240" t="s">
        <v>347</v>
      </c>
      <c r="AU132" s="240" t="s">
        <v>86</v>
      </c>
      <c r="AY132" s="19" t="s">
        <v>194</v>
      </c>
      <c r="BE132" s="241">
        <f>IF(N132="základní",J132,0)</f>
        <v>0</v>
      </c>
      <c r="BF132" s="241">
        <f>IF(N132="snížená",J132,0)</f>
        <v>0</v>
      </c>
      <c r="BG132" s="241">
        <f>IF(N132="zákl. přenesená",J132,0)</f>
        <v>0</v>
      </c>
      <c r="BH132" s="241">
        <f>IF(N132="sníž. přenesená",J132,0)</f>
        <v>0</v>
      </c>
      <c r="BI132" s="241">
        <f>IF(N132="nulová",J132,0)</f>
        <v>0</v>
      </c>
      <c r="BJ132" s="19" t="s">
        <v>84</v>
      </c>
      <c r="BK132" s="241">
        <f>ROUND(I132*H132,2)</f>
        <v>0</v>
      </c>
      <c r="BL132" s="19" t="s">
        <v>202</v>
      </c>
      <c r="BM132" s="240" t="s">
        <v>2774</v>
      </c>
    </row>
    <row r="133" spans="1:47" s="2" customFormat="1" ht="12">
      <c r="A133" s="40"/>
      <c r="B133" s="41"/>
      <c r="C133" s="42"/>
      <c r="D133" s="242" t="s">
        <v>204</v>
      </c>
      <c r="E133" s="42"/>
      <c r="F133" s="243" t="s">
        <v>2773</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204</v>
      </c>
      <c r="AU133" s="19" t="s">
        <v>86</v>
      </c>
    </row>
    <row r="134" spans="1:51" s="13" customFormat="1" ht="12">
      <c r="A134" s="13"/>
      <c r="B134" s="247"/>
      <c r="C134" s="248"/>
      <c r="D134" s="242" t="s">
        <v>208</v>
      </c>
      <c r="E134" s="248"/>
      <c r="F134" s="250" t="s">
        <v>2775</v>
      </c>
      <c r="G134" s="248"/>
      <c r="H134" s="251">
        <v>9.27</v>
      </c>
      <c r="I134" s="252"/>
      <c r="J134" s="248"/>
      <c r="K134" s="248"/>
      <c r="L134" s="253"/>
      <c r="M134" s="254"/>
      <c r="N134" s="255"/>
      <c r="O134" s="255"/>
      <c r="P134" s="255"/>
      <c r="Q134" s="255"/>
      <c r="R134" s="255"/>
      <c r="S134" s="255"/>
      <c r="T134" s="256"/>
      <c r="U134" s="13"/>
      <c r="V134" s="13"/>
      <c r="W134" s="13"/>
      <c r="X134" s="13"/>
      <c r="Y134" s="13"/>
      <c r="Z134" s="13"/>
      <c r="AA134" s="13"/>
      <c r="AB134" s="13"/>
      <c r="AC134" s="13"/>
      <c r="AD134" s="13"/>
      <c r="AE134" s="13"/>
      <c r="AT134" s="257" t="s">
        <v>208</v>
      </c>
      <c r="AU134" s="257" t="s">
        <v>86</v>
      </c>
      <c r="AV134" s="13" t="s">
        <v>86</v>
      </c>
      <c r="AW134" s="13" t="s">
        <v>4</v>
      </c>
      <c r="AX134" s="13" t="s">
        <v>84</v>
      </c>
      <c r="AY134" s="257" t="s">
        <v>194</v>
      </c>
    </row>
    <row r="135" spans="1:65" s="2" customFormat="1" ht="16.5" customHeight="1">
      <c r="A135" s="40"/>
      <c r="B135" s="41"/>
      <c r="C135" s="229" t="s">
        <v>253</v>
      </c>
      <c r="D135" s="229" t="s">
        <v>197</v>
      </c>
      <c r="E135" s="230" t="s">
        <v>2776</v>
      </c>
      <c r="F135" s="231" t="s">
        <v>2777</v>
      </c>
      <c r="G135" s="232" t="s">
        <v>268</v>
      </c>
      <c r="H135" s="233">
        <v>2</v>
      </c>
      <c r="I135" s="234"/>
      <c r="J135" s="235">
        <f>ROUND(I135*H135,2)</f>
        <v>0</v>
      </c>
      <c r="K135" s="231" t="s">
        <v>201</v>
      </c>
      <c r="L135" s="46"/>
      <c r="M135" s="236" t="s">
        <v>21</v>
      </c>
      <c r="N135" s="237" t="s">
        <v>47</v>
      </c>
      <c r="O135" s="86"/>
      <c r="P135" s="238">
        <f>O135*H135</f>
        <v>0</v>
      </c>
      <c r="Q135" s="238">
        <v>0.05446</v>
      </c>
      <c r="R135" s="238">
        <f>Q135*H135</f>
        <v>0.10892</v>
      </c>
      <c r="S135" s="238">
        <v>0</v>
      </c>
      <c r="T135" s="239">
        <f>S135*H135</f>
        <v>0</v>
      </c>
      <c r="U135" s="40"/>
      <c r="V135" s="40"/>
      <c r="W135" s="40"/>
      <c r="X135" s="40"/>
      <c r="Y135" s="40"/>
      <c r="Z135" s="40"/>
      <c r="AA135" s="40"/>
      <c r="AB135" s="40"/>
      <c r="AC135" s="40"/>
      <c r="AD135" s="40"/>
      <c r="AE135" s="40"/>
      <c r="AR135" s="240" t="s">
        <v>202</v>
      </c>
      <c r="AT135" s="240" t="s">
        <v>197</v>
      </c>
      <c r="AU135" s="240" t="s">
        <v>86</v>
      </c>
      <c r="AY135" s="19" t="s">
        <v>194</v>
      </c>
      <c r="BE135" s="241">
        <f>IF(N135="základní",J135,0)</f>
        <v>0</v>
      </c>
      <c r="BF135" s="241">
        <f>IF(N135="snížená",J135,0)</f>
        <v>0</v>
      </c>
      <c r="BG135" s="241">
        <f>IF(N135="zákl. přenesená",J135,0)</f>
        <v>0</v>
      </c>
      <c r="BH135" s="241">
        <f>IF(N135="sníž. přenesená",J135,0)</f>
        <v>0</v>
      </c>
      <c r="BI135" s="241">
        <f>IF(N135="nulová",J135,0)</f>
        <v>0</v>
      </c>
      <c r="BJ135" s="19" t="s">
        <v>84</v>
      </c>
      <c r="BK135" s="241">
        <f>ROUND(I135*H135,2)</f>
        <v>0</v>
      </c>
      <c r="BL135" s="19" t="s">
        <v>202</v>
      </c>
      <c r="BM135" s="240" t="s">
        <v>2778</v>
      </c>
    </row>
    <row r="136" spans="1:47" s="2" customFormat="1" ht="12">
      <c r="A136" s="40"/>
      <c r="B136" s="41"/>
      <c r="C136" s="42"/>
      <c r="D136" s="242" t="s">
        <v>204</v>
      </c>
      <c r="E136" s="42"/>
      <c r="F136" s="243" t="s">
        <v>2779</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204</v>
      </c>
      <c r="AU136" s="19" t="s">
        <v>86</v>
      </c>
    </row>
    <row r="137" spans="1:47" s="2" customFormat="1" ht="12">
      <c r="A137" s="40"/>
      <c r="B137" s="41"/>
      <c r="C137" s="42"/>
      <c r="D137" s="242" t="s">
        <v>206</v>
      </c>
      <c r="E137" s="42"/>
      <c r="F137" s="246" t="s">
        <v>2780</v>
      </c>
      <c r="G137" s="42"/>
      <c r="H137" s="42"/>
      <c r="I137" s="149"/>
      <c r="J137" s="42"/>
      <c r="K137" s="42"/>
      <c r="L137" s="46"/>
      <c r="M137" s="244"/>
      <c r="N137" s="245"/>
      <c r="O137" s="86"/>
      <c r="P137" s="86"/>
      <c r="Q137" s="86"/>
      <c r="R137" s="86"/>
      <c r="S137" s="86"/>
      <c r="T137" s="87"/>
      <c r="U137" s="40"/>
      <c r="V137" s="40"/>
      <c r="W137" s="40"/>
      <c r="X137" s="40"/>
      <c r="Y137" s="40"/>
      <c r="Z137" s="40"/>
      <c r="AA137" s="40"/>
      <c r="AB137" s="40"/>
      <c r="AC137" s="40"/>
      <c r="AD137" s="40"/>
      <c r="AE137" s="40"/>
      <c r="AT137" s="19" t="s">
        <v>206</v>
      </c>
      <c r="AU137" s="19" t="s">
        <v>86</v>
      </c>
    </row>
    <row r="138" spans="1:51" s="13" customFormat="1" ht="12">
      <c r="A138" s="13"/>
      <c r="B138" s="247"/>
      <c r="C138" s="248"/>
      <c r="D138" s="242" t="s">
        <v>208</v>
      </c>
      <c r="E138" s="249" t="s">
        <v>21</v>
      </c>
      <c r="F138" s="250" t="s">
        <v>262</v>
      </c>
      <c r="G138" s="248"/>
      <c r="H138" s="251">
        <v>2</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208</v>
      </c>
      <c r="AU138" s="257" t="s">
        <v>86</v>
      </c>
      <c r="AV138" s="13" t="s">
        <v>86</v>
      </c>
      <c r="AW138" s="13" t="s">
        <v>38</v>
      </c>
      <c r="AX138" s="13" t="s">
        <v>76</v>
      </c>
      <c r="AY138" s="257" t="s">
        <v>194</v>
      </c>
    </row>
    <row r="139" spans="1:51" s="14" customFormat="1" ht="12">
      <c r="A139" s="14"/>
      <c r="B139" s="258"/>
      <c r="C139" s="259"/>
      <c r="D139" s="242" t="s">
        <v>208</v>
      </c>
      <c r="E139" s="260" t="s">
        <v>21</v>
      </c>
      <c r="F139" s="261" t="s">
        <v>210</v>
      </c>
      <c r="G139" s="259"/>
      <c r="H139" s="262">
        <v>2</v>
      </c>
      <c r="I139" s="263"/>
      <c r="J139" s="259"/>
      <c r="K139" s="259"/>
      <c r="L139" s="264"/>
      <c r="M139" s="265"/>
      <c r="N139" s="266"/>
      <c r="O139" s="266"/>
      <c r="P139" s="266"/>
      <c r="Q139" s="266"/>
      <c r="R139" s="266"/>
      <c r="S139" s="266"/>
      <c r="T139" s="267"/>
      <c r="U139" s="14"/>
      <c r="V139" s="14"/>
      <c r="W139" s="14"/>
      <c r="X139" s="14"/>
      <c r="Y139" s="14"/>
      <c r="Z139" s="14"/>
      <c r="AA139" s="14"/>
      <c r="AB139" s="14"/>
      <c r="AC139" s="14"/>
      <c r="AD139" s="14"/>
      <c r="AE139" s="14"/>
      <c r="AT139" s="268" t="s">
        <v>208</v>
      </c>
      <c r="AU139" s="268" t="s">
        <v>86</v>
      </c>
      <c r="AV139" s="14" t="s">
        <v>202</v>
      </c>
      <c r="AW139" s="14" t="s">
        <v>38</v>
      </c>
      <c r="AX139" s="14" t="s">
        <v>84</v>
      </c>
      <c r="AY139" s="268" t="s">
        <v>194</v>
      </c>
    </row>
    <row r="140" spans="1:65" s="2" customFormat="1" ht="16.5" customHeight="1">
      <c r="A140" s="40"/>
      <c r="B140" s="41"/>
      <c r="C140" s="229" t="s">
        <v>195</v>
      </c>
      <c r="D140" s="229" t="s">
        <v>197</v>
      </c>
      <c r="E140" s="230" t="s">
        <v>2781</v>
      </c>
      <c r="F140" s="231" t="s">
        <v>2782</v>
      </c>
      <c r="G140" s="232" t="s">
        <v>268</v>
      </c>
      <c r="H140" s="233">
        <v>1</v>
      </c>
      <c r="I140" s="234"/>
      <c r="J140" s="235">
        <f>ROUND(I140*H140,2)</f>
        <v>0</v>
      </c>
      <c r="K140" s="231" t="s">
        <v>201</v>
      </c>
      <c r="L140" s="46"/>
      <c r="M140" s="236" t="s">
        <v>21</v>
      </c>
      <c r="N140" s="237" t="s">
        <v>47</v>
      </c>
      <c r="O140" s="86"/>
      <c r="P140" s="238">
        <f>O140*H140</f>
        <v>0</v>
      </c>
      <c r="Q140" s="238">
        <v>0.0062</v>
      </c>
      <c r="R140" s="238">
        <f>Q140*H140</f>
        <v>0.0062</v>
      </c>
      <c r="S140" s="238">
        <v>0</v>
      </c>
      <c r="T140" s="239">
        <f>S140*H140</f>
        <v>0</v>
      </c>
      <c r="U140" s="40"/>
      <c r="V140" s="40"/>
      <c r="W140" s="40"/>
      <c r="X140" s="40"/>
      <c r="Y140" s="40"/>
      <c r="Z140" s="40"/>
      <c r="AA140" s="40"/>
      <c r="AB140" s="40"/>
      <c r="AC140" s="40"/>
      <c r="AD140" s="40"/>
      <c r="AE140" s="40"/>
      <c r="AR140" s="240" t="s">
        <v>202</v>
      </c>
      <c r="AT140" s="240" t="s">
        <v>197</v>
      </c>
      <c r="AU140" s="240" t="s">
        <v>86</v>
      </c>
      <c r="AY140" s="19" t="s">
        <v>194</v>
      </c>
      <c r="BE140" s="241">
        <f>IF(N140="základní",J140,0)</f>
        <v>0</v>
      </c>
      <c r="BF140" s="241">
        <f>IF(N140="snížená",J140,0)</f>
        <v>0</v>
      </c>
      <c r="BG140" s="241">
        <f>IF(N140="zákl. přenesená",J140,0)</f>
        <v>0</v>
      </c>
      <c r="BH140" s="241">
        <f>IF(N140="sníž. přenesená",J140,0)</f>
        <v>0</v>
      </c>
      <c r="BI140" s="241">
        <f>IF(N140="nulová",J140,0)</f>
        <v>0</v>
      </c>
      <c r="BJ140" s="19" t="s">
        <v>84</v>
      </c>
      <c r="BK140" s="241">
        <f>ROUND(I140*H140,2)</f>
        <v>0</v>
      </c>
      <c r="BL140" s="19" t="s">
        <v>202</v>
      </c>
      <c r="BM140" s="240" t="s">
        <v>2783</v>
      </c>
    </row>
    <row r="141" spans="1:47" s="2" customFormat="1" ht="12">
      <c r="A141" s="40"/>
      <c r="B141" s="41"/>
      <c r="C141" s="42"/>
      <c r="D141" s="242" t="s">
        <v>204</v>
      </c>
      <c r="E141" s="42"/>
      <c r="F141" s="243" t="s">
        <v>2784</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204</v>
      </c>
      <c r="AU141" s="19" t="s">
        <v>86</v>
      </c>
    </row>
    <row r="142" spans="1:47" s="2" customFormat="1" ht="12">
      <c r="A142" s="40"/>
      <c r="B142" s="41"/>
      <c r="C142" s="42"/>
      <c r="D142" s="242" t="s">
        <v>206</v>
      </c>
      <c r="E142" s="42"/>
      <c r="F142" s="246" t="s">
        <v>2780</v>
      </c>
      <c r="G142" s="42"/>
      <c r="H142" s="42"/>
      <c r="I142" s="149"/>
      <c r="J142" s="42"/>
      <c r="K142" s="42"/>
      <c r="L142" s="46"/>
      <c r="M142" s="244"/>
      <c r="N142" s="245"/>
      <c r="O142" s="86"/>
      <c r="P142" s="86"/>
      <c r="Q142" s="86"/>
      <c r="R142" s="86"/>
      <c r="S142" s="86"/>
      <c r="T142" s="87"/>
      <c r="U142" s="40"/>
      <c r="V142" s="40"/>
      <c r="W142" s="40"/>
      <c r="X142" s="40"/>
      <c r="Y142" s="40"/>
      <c r="Z142" s="40"/>
      <c r="AA142" s="40"/>
      <c r="AB142" s="40"/>
      <c r="AC142" s="40"/>
      <c r="AD142" s="40"/>
      <c r="AE142" s="40"/>
      <c r="AT142" s="19" t="s">
        <v>206</v>
      </c>
      <c r="AU142" s="19" t="s">
        <v>86</v>
      </c>
    </row>
    <row r="143" spans="1:51" s="13" customFormat="1" ht="12">
      <c r="A143" s="13"/>
      <c r="B143" s="247"/>
      <c r="C143" s="248"/>
      <c r="D143" s="242" t="s">
        <v>208</v>
      </c>
      <c r="E143" s="249" t="s">
        <v>21</v>
      </c>
      <c r="F143" s="250" t="s">
        <v>2785</v>
      </c>
      <c r="G143" s="248"/>
      <c r="H143" s="251">
        <v>1</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4" customFormat="1" ht="12">
      <c r="A144" s="14"/>
      <c r="B144" s="258"/>
      <c r="C144" s="259"/>
      <c r="D144" s="242" t="s">
        <v>208</v>
      </c>
      <c r="E144" s="260" t="s">
        <v>21</v>
      </c>
      <c r="F144" s="261" t="s">
        <v>210</v>
      </c>
      <c r="G144" s="259"/>
      <c r="H144" s="262">
        <v>1</v>
      </c>
      <c r="I144" s="263"/>
      <c r="J144" s="259"/>
      <c r="K144" s="259"/>
      <c r="L144" s="264"/>
      <c r="M144" s="265"/>
      <c r="N144" s="266"/>
      <c r="O144" s="266"/>
      <c r="P144" s="266"/>
      <c r="Q144" s="266"/>
      <c r="R144" s="266"/>
      <c r="S144" s="266"/>
      <c r="T144" s="267"/>
      <c r="U144" s="14"/>
      <c r="V144" s="14"/>
      <c r="W144" s="14"/>
      <c r="X144" s="14"/>
      <c r="Y144" s="14"/>
      <c r="Z144" s="14"/>
      <c r="AA144" s="14"/>
      <c r="AB144" s="14"/>
      <c r="AC144" s="14"/>
      <c r="AD144" s="14"/>
      <c r="AE144" s="14"/>
      <c r="AT144" s="268" t="s">
        <v>208</v>
      </c>
      <c r="AU144" s="268" t="s">
        <v>86</v>
      </c>
      <c r="AV144" s="14" t="s">
        <v>202</v>
      </c>
      <c r="AW144" s="14" t="s">
        <v>38</v>
      </c>
      <c r="AX144" s="14" t="s">
        <v>84</v>
      </c>
      <c r="AY144" s="268" t="s">
        <v>194</v>
      </c>
    </row>
    <row r="145" spans="1:65" s="2" customFormat="1" ht="16.5" customHeight="1">
      <c r="A145" s="40"/>
      <c r="B145" s="41"/>
      <c r="C145" s="229" t="s">
        <v>265</v>
      </c>
      <c r="D145" s="229" t="s">
        <v>197</v>
      </c>
      <c r="E145" s="230" t="s">
        <v>2786</v>
      </c>
      <c r="F145" s="231" t="s">
        <v>2787</v>
      </c>
      <c r="G145" s="232" t="s">
        <v>268</v>
      </c>
      <c r="H145" s="233">
        <v>1</v>
      </c>
      <c r="I145" s="234"/>
      <c r="J145" s="235">
        <f>ROUND(I145*H145,2)</f>
        <v>0</v>
      </c>
      <c r="K145" s="231" t="s">
        <v>201</v>
      </c>
      <c r="L145" s="46"/>
      <c r="M145" s="236" t="s">
        <v>21</v>
      </c>
      <c r="N145" s="237" t="s">
        <v>47</v>
      </c>
      <c r="O145" s="86"/>
      <c r="P145" s="238">
        <f>O145*H145</f>
        <v>0</v>
      </c>
      <c r="Q145" s="238">
        <v>0.01028</v>
      </c>
      <c r="R145" s="238">
        <f>Q145*H145</f>
        <v>0.01028</v>
      </c>
      <c r="S145" s="238">
        <v>0</v>
      </c>
      <c r="T145" s="239">
        <f>S145*H145</f>
        <v>0</v>
      </c>
      <c r="U145" s="40"/>
      <c r="V145" s="40"/>
      <c r="W145" s="40"/>
      <c r="X145" s="40"/>
      <c r="Y145" s="40"/>
      <c r="Z145" s="40"/>
      <c r="AA145" s="40"/>
      <c r="AB145" s="40"/>
      <c r="AC145" s="40"/>
      <c r="AD145" s="40"/>
      <c r="AE145" s="40"/>
      <c r="AR145" s="240" t="s">
        <v>202</v>
      </c>
      <c r="AT145" s="240" t="s">
        <v>197</v>
      </c>
      <c r="AU145" s="240" t="s">
        <v>86</v>
      </c>
      <c r="AY145" s="19" t="s">
        <v>194</v>
      </c>
      <c r="BE145" s="241">
        <f>IF(N145="základní",J145,0)</f>
        <v>0</v>
      </c>
      <c r="BF145" s="241">
        <f>IF(N145="snížená",J145,0)</f>
        <v>0</v>
      </c>
      <c r="BG145" s="241">
        <f>IF(N145="zákl. přenesená",J145,0)</f>
        <v>0</v>
      </c>
      <c r="BH145" s="241">
        <f>IF(N145="sníž. přenesená",J145,0)</f>
        <v>0</v>
      </c>
      <c r="BI145" s="241">
        <f>IF(N145="nulová",J145,0)</f>
        <v>0</v>
      </c>
      <c r="BJ145" s="19" t="s">
        <v>84</v>
      </c>
      <c r="BK145" s="241">
        <f>ROUND(I145*H145,2)</f>
        <v>0</v>
      </c>
      <c r="BL145" s="19" t="s">
        <v>202</v>
      </c>
      <c r="BM145" s="240" t="s">
        <v>2788</v>
      </c>
    </row>
    <row r="146" spans="1:47" s="2" customFormat="1" ht="12">
      <c r="A146" s="40"/>
      <c r="B146" s="41"/>
      <c r="C146" s="42"/>
      <c r="D146" s="242" t="s">
        <v>204</v>
      </c>
      <c r="E146" s="42"/>
      <c r="F146" s="243" t="s">
        <v>2789</v>
      </c>
      <c r="G146" s="42"/>
      <c r="H146" s="42"/>
      <c r="I146" s="149"/>
      <c r="J146" s="42"/>
      <c r="K146" s="42"/>
      <c r="L146" s="46"/>
      <c r="M146" s="244"/>
      <c r="N146" s="245"/>
      <c r="O146" s="86"/>
      <c r="P146" s="86"/>
      <c r="Q146" s="86"/>
      <c r="R146" s="86"/>
      <c r="S146" s="86"/>
      <c r="T146" s="87"/>
      <c r="U146" s="40"/>
      <c r="V146" s="40"/>
      <c r="W146" s="40"/>
      <c r="X146" s="40"/>
      <c r="Y146" s="40"/>
      <c r="Z146" s="40"/>
      <c r="AA146" s="40"/>
      <c r="AB146" s="40"/>
      <c r="AC146" s="40"/>
      <c r="AD146" s="40"/>
      <c r="AE146" s="40"/>
      <c r="AT146" s="19" t="s">
        <v>204</v>
      </c>
      <c r="AU146" s="19" t="s">
        <v>86</v>
      </c>
    </row>
    <row r="147" spans="1:47" s="2" customFormat="1" ht="12">
      <c r="A147" s="40"/>
      <c r="B147" s="41"/>
      <c r="C147" s="42"/>
      <c r="D147" s="242" t="s">
        <v>206</v>
      </c>
      <c r="E147" s="42"/>
      <c r="F147" s="246" t="s">
        <v>2780</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206</v>
      </c>
      <c r="AU147" s="19" t="s">
        <v>86</v>
      </c>
    </row>
    <row r="148" spans="1:51" s="13" customFormat="1" ht="12">
      <c r="A148" s="13"/>
      <c r="B148" s="247"/>
      <c r="C148" s="248"/>
      <c r="D148" s="242" t="s">
        <v>208</v>
      </c>
      <c r="E148" s="249" t="s">
        <v>21</v>
      </c>
      <c r="F148" s="250" t="s">
        <v>2790</v>
      </c>
      <c r="G148" s="248"/>
      <c r="H148" s="251">
        <v>1</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208</v>
      </c>
      <c r="AU148" s="257" t="s">
        <v>86</v>
      </c>
      <c r="AV148" s="13" t="s">
        <v>86</v>
      </c>
      <c r="AW148" s="13" t="s">
        <v>38</v>
      </c>
      <c r="AX148" s="13" t="s">
        <v>76</v>
      </c>
      <c r="AY148" s="257" t="s">
        <v>194</v>
      </c>
    </row>
    <row r="149" spans="1:51" s="14" customFormat="1" ht="12">
      <c r="A149" s="14"/>
      <c r="B149" s="258"/>
      <c r="C149" s="259"/>
      <c r="D149" s="242" t="s">
        <v>208</v>
      </c>
      <c r="E149" s="260" t="s">
        <v>21</v>
      </c>
      <c r="F149" s="261" t="s">
        <v>210</v>
      </c>
      <c r="G149" s="259"/>
      <c r="H149" s="262">
        <v>1</v>
      </c>
      <c r="I149" s="263"/>
      <c r="J149" s="259"/>
      <c r="K149" s="259"/>
      <c r="L149" s="264"/>
      <c r="M149" s="265"/>
      <c r="N149" s="266"/>
      <c r="O149" s="266"/>
      <c r="P149" s="266"/>
      <c r="Q149" s="266"/>
      <c r="R149" s="266"/>
      <c r="S149" s="266"/>
      <c r="T149" s="267"/>
      <c r="U149" s="14"/>
      <c r="V149" s="14"/>
      <c r="W149" s="14"/>
      <c r="X149" s="14"/>
      <c r="Y149" s="14"/>
      <c r="Z149" s="14"/>
      <c r="AA149" s="14"/>
      <c r="AB149" s="14"/>
      <c r="AC149" s="14"/>
      <c r="AD149" s="14"/>
      <c r="AE149" s="14"/>
      <c r="AT149" s="268" t="s">
        <v>208</v>
      </c>
      <c r="AU149" s="268" t="s">
        <v>86</v>
      </c>
      <c r="AV149" s="14" t="s">
        <v>202</v>
      </c>
      <c r="AW149" s="14" t="s">
        <v>38</v>
      </c>
      <c r="AX149" s="14" t="s">
        <v>84</v>
      </c>
      <c r="AY149" s="268" t="s">
        <v>194</v>
      </c>
    </row>
    <row r="150" spans="1:65" s="2" customFormat="1" ht="16.5" customHeight="1">
      <c r="A150" s="40"/>
      <c r="B150" s="41"/>
      <c r="C150" s="229" t="s">
        <v>274</v>
      </c>
      <c r="D150" s="229" t="s">
        <v>197</v>
      </c>
      <c r="E150" s="230" t="s">
        <v>2791</v>
      </c>
      <c r="F150" s="231" t="s">
        <v>2792</v>
      </c>
      <c r="G150" s="232" t="s">
        <v>268</v>
      </c>
      <c r="H150" s="233">
        <v>2</v>
      </c>
      <c r="I150" s="234"/>
      <c r="J150" s="235">
        <f>ROUND(I150*H150,2)</f>
        <v>0</v>
      </c>
      <c r="K150" s="231" t="s">
        <v>201</v>
      </c>
      <c r="L150" s="46"/>
      <c r="M150" s="236" t="s">
        <v>21</v>
      </c>
      <c r="N150" s="237" t="s">
        <v>47</v>
      </c>
      <c r="O150" s="86"/>
      <c r="P150" s="238">
        <f>O150*H150</f>
        <v>0</v>
      </c>
      <c r="Q150" s="238">
        <v>0</v>
      </c>
      <c r="R150" s="238">
        <f>Q150*H150</f>
        <v>0</v>
      </c>
      <c r="S150" s="238">
        <v>0</v>
      </c>
      <c r="T150" s="239">
        <f>S150*H150</f>
        <v>0</v>
      </c>
      <c r="U150" s="40"/>
      <c r="V150" s="40"/>
      <c r="W150" s="40"/>
      <c r="X150" s="40"/>
      <c r="Y150" s="40"/>
      <c r="Z150" s="40"/>
      <c r="AA150" s="40"/>
      <c r="AB150" s="40"/>
      <c r="AC150" s="40"/>
      <c r="AD150" s="40"/>
      <c r="AE150" s="40"/>
      <c r="AR150" s="240" t="s">
        <v>202</v>
      </c>
      <c r="AT150" s="240" t="s">
        <v>197</v>
      </c>
      <c r="AU150" s="240" t="s">
        <v>86</v>
      </c>
      <c r="AY150" s="19" t="s">
        <v>194</v>
      </c>
      <c r="BE150" s="241">
        <f>IF(N150="základní",J150,0)</f>
        <v>0</v>
      </c>
      <c r="BF150" s="241">
        <f>IF(N150="snížená",J150,0)</f>
        <v>0</v>
      </c>
      <c r="BG150" s="241">
        <f>IF(N150="zákl. přenesená",J150,0)</f>
        <v>0</v>
      </c>
      <c r="BH150" s="241">
        <f>IF(N150="sníž. přenesená",J150,0)</f>
        <v>0</v>
      </c>
      <c r="BI150" s="241">
        <f>IF(N150="nulová",J150,0)</f>
        <v>0</v>
      </c>
      <c r="BJ150" s="19" t="s">
        <v>84</v>
      </c>
      <c r="BK150" s="241">
        <f>ROUND(I150*H150,2)</f>
        <v>0</v>
      </c>
      <c r="BL150" s="19" t="s">
        <v>202</v>
      </c>
      <c r="BM150" s="240" t="s">
        <v>2793</v>
      </c>
    </row>
    <row r="151" spans="1:47" s="2" customFormat="1" ht="12">
      <c r="A151" s="40"/>
      <c r="B151" s="41"/>
      <c r="C151" s="42"/>
      <c r="D151" s="242" t="s">
        <v>204</v>
      </c>
      <c r="E151" s="42"/>
      <c r="F151" s="243" t="s">
        <v>2794</v>
      </c>
      <c r="G151" s="42"/>
      <c r="H151" s="42"/>
      <c r="I151" s="149"/>
      <c r="J151" s="42"/>
      <c r="K151" s="42"/>
      <c r="L151" s="46"/>
      <c r="M151" s="244"/>
      <c r="N151" s="245"/>
      <c r="O151" s="86"/>
      <c r="P151" s="86"/>
      <c r="Q151" s="86"/>
      <c r="R151" s="86"/>
      <c r="S151" s="86"/>
      <c r="T151" s="87"/>
      <c r="U151" s="40"/>
      <c r="V151" s="40"/>
      <c r="W151" s="40"/>
      <c r="X151" s="40"/>
      <c r="Y151" s="40"/>
      <c r="Z151" s="40"/>
      <c r="AA151" s="40"/>
      <c r="AB151" s="40"/>
      <c r="AC151" s="40"/>
      <c r="AD151" s="40"/>
      <c r="AE151" s="40"/>
      <c r="AT151" s="19" t="s">
        <v>204</v>
      </c>
      <c r="AU151" s="19" t="s">
        <v>86</v>
      </c>
    </row>
    <row r="152" spans="1:47" s="2" customFormat="1" ht="12">
      <c r="A152" s="40"/>
      <c r="B152" s="41"/>
      <c r="C152" s="42"/>
      <c r="D152" s="242" t="s">
        <v>206</v>
      </c>
      <c r="E152" s="42"/>
      <c r="F152" s="246" t="s">
        <v>2780</v>
      </c>
      <c r="G152" s="42"/>
      <c r="H152" s="42"/>
      <c r="I152" s="149"/>
      <c r="J152" s="42"/>
      <c r="K152" s="42"/>
      <c r="L152" s="46"/>
      <c r="M152" s="244"/>
      <c r="N152" s="245"/>
      <c r="O152" s="86"/>
      <c r="P152" s="86"/>
      <c r="Q152" s="86"/>
      <c r="R152" s="86"/>
      <c r="S152" s="86"/>
      <c r="T152" s="87"/>
      <c r="U152" s="40"/>
      <c r="V152" s="40"/>
      <c r="W152" s="40"/>
      <c r="X152" s="40"/>
      <c r="Y152" s="40"/>
      <c r="Z152" s="40"/>
      <c r="AA152" s="40"/>
      <c r="AB152" s="40"/>
      <c r="AC152" s="40"/>
      <c r="AD152" s="40"/>
      <c r="AE152" s="40"/>
      <c r="AT152" s="19" t="s">
        <v>206</v>
      </c>
      <c r="AU152" s="19" t="s">
        <v>86</v>
      </c>
    </row>
    <row r="153" spans="1:51" s="13" customFormat="1" ht="12">
      <c r="A153" s="13"/>
      <c r="B153" s="247"/>
      <c r="C153" s="248"/>
      <c r="D153" s="242" t="s">
        <v>208</v>
      </c>
      <c r="E153" s="249" t="s">
        <v>21</v>
      </c>
      <c r="F153" s="250" t="s">
        <v>2795</v>
      </c>
      <c r="G153" s="248"/>
      <c r="H153" s="251">
        <v>2</v>
      </c>
      <c r="I153" s="252"/>
      <c r="J153" s="248"/>
      <c r="K153" s="248"/>
      <c r="L153" s="253"/>
      <c r="M153" s="254"/>
      <c r="N153" s="255"/>
      <c r="O153" s="255"/>
      <c r="P153" s="255"/>
      <c r="Q153" s="255"/>
      <c r="R153" s="255"/>
      <c r="S153" s="255"/>
      <c r="T153" s="256"/>
      <c r="U153" s="13"/>
      <c r="V153" s="13"/>
      <c r="W153" s="13"/>
      <c r="X153" s="13"/>
      <c r="Y153" s="13"/>
      <c r="Z153" s="13"/>
      <c r="AA153" s="13"/>
      <c r="AB153" s="13"/>
      <c r="AC153" s="13"/>
      <c r="AD153" s="13"/>
      <c r="AE153" s="13"/>
      <c r="AT153" s="257" t="s">
        <v>208</v>
      </c>
      <c r="AU153" s="257" t="s">
        <v>86</v>
      </c>
      <c r="AV153" s="13" t="s">
        <v>86</v>
      </c>
      <c r="AW153" s="13" t="s">
        <v>38</v>
      </c>
      <c r="AX153" s="13" t="s">
        <v>76</v>
      </c>
      <c r="AY153" s="257" t="s">
        <v>194</v>
      </c>
    </row>
    <row r="154" spans="1:51" s="14" customFormat="1" ht="12">
      <c r="A154" s="14"/>
      <c r="B154" s="258"/>
      <c r="C154" s="259"/>
      <c r="D154" s="242" t="s">
        <v>208</v>
      </c>
      <c r="E154" s="260" t="s">
        <v>21</v>
      </c>
      <c r="F154" s="261" t="s">
        <v>210</v>
      </c>
      <c r="G154" s="259"/>
      <c r="H154" s="262">
        <v>2</v>
      </c>
      <c r="I154" s="263"/>
      <c r="J154" s="259"/>
      <c r="K154" s="259"/>
      <c r="L154" s="264"/>
      <c r="M154" s="265"/>
      <c r="N154" s="266"/>
      <c r="O154" s="266"/>
      <c r="P154" s="266"/>
      <c r="Q154" s="266"/>
      <c r="R154" s="266"/>
      <c r="S154" s="266"/>
      <c r="T154" s="267"/>
      <c r="U154" s="14"/>
      <c r="V154" s="14"/>
      <c r="W154" s="14"/>
      <c r="X154" s="14"/>
      <c r="Y154" s="14"/>
      <c r="Z154" s="14"/>
      <c r="AA154" s="14"/>
      <c r="AB154" s="14"/>
      <c r="AC154" s="14"/>
      <c r="AD154" s="14"/>
      <c r="AE154" s="14"/>
      <c r="AT154" s="268" t="s">
        <v>208</v>
      </c>
      <c r="AU154" s="268" t="s">
        <v>86</v>
      </c>
      <c r="AV154" s="14" t="s">
        <v>202</v>
      </c>
      <c r="AW154" s="14" t="s">
        <v>38</v>
      </c>
      <c r="AX154" s="14" t="s">
        <v>84</v>
      </c>
      <c r="AY154" s="268" t="s">
        <v>194</v>
      </c>
    </row>
    <row r="155" spans="1:65" s="2" customFormat="1" ht="16.5" customHeight="1">
      <c r="A155" s="40"/>
      <c r="B155" s="41"/>
      <c r="C155" s="229" t="s">
        <v>283</v>
      </c>
      <c r="D155" s="229" t="s">
        <v>197</v>
      </c>
      <c r="E155" s="230" t="s">
        <v>2796</v>
      </c>
      <c r="F155" s="231" t="s">
        <v>2797</v>
      </c>
      <c r="G155" s="232" t="s">
        <v>268</v>
      </c>
      <c r="H155" s="233">
        <v>2</v>
      </c>
      <c r="I155" s="234"/>
      <c r="J155" s="235">
        <f>ROUND(I155*H155,2)</f>
        <v>0</v>
      </c>
      <c r="K155" s="231" t="s">
        <v>201</v>
      </c>
      <c r="L155" s="46"/>
      <c r="M155" s="236" t="s">
        <v>21</v>
      </c>
      <c r="N155" s="237" t="s">
        <v>47</v>
      </c>
      <c r="O155" s="86"/>
      <c r="P155" s="238">
        <f>O155*H155</f>
        <v>0</v>
      </c>
      <c r="Q155" s="238">
        <v>0.07191</v>
      </c>
      <c r="R155" s="238">
        <f>Q155*H155</f>
        <v>0.14382</v>
      </c>
      <c r="S155" s="238">
        <v>0</v>
      </c>
      <c r="T155" s="239">
        <f>S155*H155</f>
        <v>0</v>
      </c>
      <c r="U155" s="40"/>
      <c r="V155" s="40"/>
      <c r="W155" s="40"/>
      <c r="X155" s="40"/>
      <c r="Y155" s="40"/>
      <c r="Z155" s="40"/>
      <c r="AA155" s="40"/>
      <c r="AB155" s="40"/>
      <c r="AC155" s="40"/>
      <c r="AD155" s="40"/>
      <c r="AE155" s="40"/>
      <c r="AR155" s="240" t="s">
        <v>202</v>
      </c>
      <c r="AT155" s="240" t="s">
        <v>197</v>
      </c>
      <c r="AU155" s="240" t="s">
        <v>86</v>
      </c>
      <c r="AY155" s="19" t="s">
        <v>194</v>
      </c>
      <c r="BE155" s="241">
        <f>IF(N155="základní",J155,0)</f>
        <v>0</v>
      </c>
      <c r="BF155" s="241">
        <f>IF(N155="snížená",J155,0)</f>
        <v>0</v>
      </c>
      <c r="BG155" s="241">
        <f>IF(N155="zákl. přenesená",J155,0)</f>
        <v>0</v>
      </c>
      <c r="BH155" s="241">
        <f>IF(N155="sníž. přenesená",J155,0)</f>
        <v>0</v>
      </c>
      <c r="BI155" s="241">
        <f>IF(N155="nulová",J155,0)</f>
        <v>0</v>
      </c>
      <c r="BJ155" s="19" t="s">
        <v>84</v>
      </c>
      <c r="BK155" s="241">
        <f>ROUND(I155*H155,2)</f>
        <v>0</v>
      </c>
      <c r="BL155" s="19" t="s">
        <v>202</v>
      </c>
      <c r="BM155" s="240" t="s">
        <v>2798</v>
      </c>
    </row>
    <row r="156" spans="1:47" s="2" customFormat="1" ht="12">
      <c r="A156" s="40"/>
      <c r="B156" s="41"/>
      <c r="C156" s="42"/>
      <c r="D156" s="242" t="s">
        <v>204</v>
      </c>
      <c r="E156" s="42"/>
      <c r="F156" s="243" t="s">
        <v>2799</v>
      </c>
      <c r="G156" s="42"/>
      <c r="H156" s="42"/>
      <c r="I156" s="149"/>
      <c r="J156" s="42"/>
      <c r="K156" s="42"/>
      <c r="L156" s="46"/>
      <c r="M156" s="244"/>
      <c r="N156" s="245"/>
      <c r="O156" s="86"/>
      <c r="P156" s="86"/>
      <c r="Q156" s="86"/>
      <c r="R156" s="86"/>
      <c r="S156" s="86"/>
      <c r="T156" s="87"/>
      <c r="U156" s="40"/>
      <c r="V156" s="40"/>
      <c r="W156" s="40"/>
      <c r="X156" s="40"/>
      <c r="Y156" s="40"/>
      <c r="Z156" s="40"/>
      <c r="AA156" s="40"/>
      <c r="AB156" s="40"/>
      <c r="AC156" s="40"/>
      <c r="AD156" s="40"/>
      <c r="AE156" s="40"/>
      <c r="AT156" s="19" t="s">
        <v>204</v>
      </c>
      <c r="AU156" s="19" t="s">
        <v>86</v>
      </c>
    </row>
    <row r="157" spans="1:47" s="2" customFormat="1" ht="12">
      <c r="A157" s="40"/>
      <c r="B157" s="41"/>
      <c r="C157" s="42"/>
      <c r="D157" s="242" t="s">
        <v>206</v>
      </c>
      <c r="E157" s="42"/>
      <c r="F157" s="246" t="s">
        <v>2780</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206</v>
      </c>
      <c r="AU157" s="19" t="s">
        <v>86</v>
      </c>
    </row>
    <row r="158" spans="1:51" s="13" customFormat="1" ht="12">
      <c r="A158" s="13"/>
      <c r="B158" s="247"/>
      <c r="C158" s="248"/>
      <c r="D158" s="242" t="s">
        <v>208</v>
      </c>
      <c r="E158" s="249" t="s">
        <v>21</v>
      </c>
      <c r="F158" s="250" t="s">
        <v>2795</v>
      </c>
      <c r="G158" s="248"/>
      <c r="H158" s="251">
        <v>2</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208</v>
      </c>
      <c r="AU158" s="257" t="s">
        <v>86</v>
      </c>
      <c r="AV158" s="13" t="s">
        <v>86</v>
      </c>
      <c r="AW158" s="13" t="s">
        <v>38</v>
      </c>
      <c r="AX158" s="13" t="s">
        <v>76</v>
      </c>
      <c r="AY158" s="257" t="s">
        <v>194</v>
      </c>
    </row>
    <row r="159" spans="1:51" s="14" customFormat="1" ht="12">
      <c r="A159" s="14"/>
      <c r="B159" s="258"/>
      <c r="C159" s="259"/>
      <c r="D159" s="242" t="s">
        <v>208</v>
      </c>
      <c r="E159" s="260" t="s">
        <v>21</v>
      </c>
      <c r="F159" s="261" t="s">
        <v>210</v>
      </c>
      <c r="G159" s="259"/>
      <c r="H159" s="262">
        <v>2</v>
      </c>
      <c r="I159" s="263"/>
      <c r="J159" s="259"/>
      <c r="K159" s="259"/>
      <c r="L159" s="264"/>
      <c r="M159" s="265"/>
      <c r="N159" s="266"/>
      <c r="O159" s="266"/>
      <c r="P159" s="266"/>
      <c r="Q159" s="266"/>
      <c r="R159" s="266"/>
      <c r="S159" s="266"/>
      <c r="T159" s="267"/>
      <c r="U159" s="14"/>
      <c r="V159" s="14"/>
      <c r="W159" s="14"/>
      <c r="X159" s="14"/>
      <c r="Y159" s="14"/>
      <c r="Z159" s="14"/>
      <c r="AA159" s="14"/>
      <c r="AB159" s="14"/>
      <c r="AC159" s="14"/>
      <c r="AD159" s="14"/>
      <c r="AE159" s="14"/>
      <c r="AT159" s="268" t="s">
        <v>208</v>
      </c>
      <c r="AU159" s="268" t="s">
        <v>86</v>
      </c>
      <c r="AV159" s="14" t="s">
        <v>202</v>
      </c>
      <c r="AW159" s="14" t="s">
        <v>38</v>
      </c>
      <c r="AX159" s="14" t="s">
        <v>84</v>
      </c>
      <c r="AY159" s="268" t="s">
        <v>194</v>
      </c>
    </row>
    <row r="160" spans="1:63" s="12" customFormat="1" ht="22.8" customHeight="1">
      <c r="A160" s="12"/>
      <c r="B160" s="213"/>
      <c r="C160" s="214"/>
      <c r="D160" s="215" t="s">
        <v>75</v>
      </c>
      <c r="E160" s="227" t="s">
        <v>195</v>
      </c>
      <c r="F160" s="227" t="s">
        <v>196</v>
      </c>
      <c r="G160" s="214"/>
      <c r="H160" s="214"/>
      <c r="I160" s="217"/>
      <c r="J160" s="228">
        <f>BK160</f>
        <v>0</v>
      </c>
      <c r="K160" s="214"/>
      <c r="L160" s="219"/>
      <c r="M160" s="220"/>
      <c r="N160" s="221"/>
      <c r="O160" s="221"/>
      <c r="P160" s="222">
        <f>SUM(P161:P167)</f>
        <v>0</v>
      </c>
      <c r="Q160" s="221"/>
      <c r="R160" s="222">
        <f>SUM(R161:R167)</f>
        <v>0.2354</v>
      </c>
      <c r="S160" s="221"/>
      <c r="T160" s="223">
        <f>SUM(T161:T167)</f>
        <v>0</v>
      </c>
      <c r="U160" s="12"/>
      <c r="V160" s="12"/>
      <c r="W160" s="12"/>
      <c r="X160" s="12"/>
      <c r="Y160" s="12"/>
      <c r="Z160" s="12"/>
      <c r="AA160" s="12"/>
      <c r="AB160" s="12"/>
      <c r="AC160" s="12"/>
      <c r="AD160" s="12"/>
      <c r="AE160" s="12"/>
      <c r="AR160" s="224" t="s">
        <v>84</v>
      </c>
      <c r="AT160" s="225" t="s">
        <v>75</v>
      </c>
      <c r="AU160" s="225" t="s">
        <v>84</v>
      </c>
      <c r="AY160" s="224" t="s">
        <v>194</v>
      </c>
      <c r="BK160" s="226">
        <f>SUM(BK161:BK167)</f>
        <v>0</v>
      </c>
    </row>
    <row r="161" spans="1:65" s="2" customFormat="1" ht="16.5" customHeight="1">
      <c r="A161" s="40"/>
      <c r="B161" s="41"/>
      <c r="C161" s="229" t="s">
        <v>385</v>
      </c>
      <c r="D161" s="229" t="s">
        <v>197</v>
      </c>
      <c r="E161" s="230" t="s">
        <v>1939</v>
      </c>
      <c r="F161" s="231" t="s">
        <v>1940</v>
      </c>
      <c r="G161" s="232" t="s">
        <v>481</v>
      </c>
      <c r="H161" s="233">
        <v>1</v>
      </c>
      <c r="I161" s="234"/>
      <c r="J161" s="235">
        <f>ROUND(I161*H161,2)</f>
        <v>0</v>
      </c>
      <c r="K161" s="231" t="s">
        <v>201</v>
      </c>
      <c r="L161" s="46"/>
      <c r="M161" s="236" t="s">
        <v>21</v>
      </c>
      <c r="N161" s="237" t="s">
        <v>47</v>
      </c>
      <c r="O161" s="86"/>
      <c r="P161" s="238">
        <f>O161*H161</f>
        <v>0</v>
      </c>
      <c r="Q161" s="238">
        <v>0.1554</v>
      </c>
      <c r="R161" s="238">
        <f>Q161*H161</f>
        <v>0.1554</v>
      </c>
      <c r="S161" s="238">
        <v>0</v>
      </c>
      <c r="T161" s="239">
        <f>S161*H161</f>
        <v>0</v>
      </c>
      <c r="U161" s="40"/>
      <c r="V161" s="40"/>
      <c r="W161" s="40"/>
      <c r="X161" s="40"/>
      <c r="Y161" s="40"/>
      <c r="Z161" s="40"/>
      <c r="AA161" s="40"/>
      <c r="AB161" s="40"/>
      <c r="AC161" s="40"/>
      <c r="AD161" s="40"/>
      <c r="AE161" s="40"/>
      <c r="AR161" s="240" t="s">
        <v>202</v>
      </c>
      <c r="AT161" s="240" t="s">
        <v>197</v>
      </c>
      <c r="AU161" s="240" t="s">
        <v>86</v>
      </c>
      <c r="AY161" s="19" t="s">
        <v>194</v>
      </c>
      <c r="BE161" s="241">
        <f>IF(N161="základní",J161,0)</f>
        <v>0</v>
      </c>
      <c r="BF161" s="241">
        <f>IF(N161="snížená",J161,0)</f>
        <v>0</v>
      </c>
      <c r="BG161" s="241">
        <f>IF(N161="zákl. přenesená",J161,0)</f>
        <v>0</v>
      </c>
      <c r="BH161" s="241">
        <f>IF(N161="sníž. přenesená",J161,0)</f>
        <v>0</v>
      </c>
      <c r="BI161" s="241">
        <f>IF(N161="nulová",J161,0)</f>
        <v>0</v>
      </c>
      <c r="BJ161" s="19" t="s">
        <v>84</v>
      </c>
      <c r="BK161" s="241">
        <f>ROUND(I161*H161,2)</f>
        <v>0</v>
      </c>
      <c r="BL161" s="19" t="s">
        <v>202</v>
      </c>
      <c r="BM161" s="240" t="s">
        <v>2800</v>
      </c>
    </row>
    <row r="162" spans="1:47" s="2" customFormat="1" ht="12">
      <c r="A162" s="40"/>
      <c r="B162" s="41"/>
      <c r="C162" s="42"/>
      <c r="D162" s="242" t="s">
        <v>204</v>
      </c>
      <c r="E162" s="42"/>
      <c r="F162" s="243" t="s">
        <v>1942</v>
      </c>
      <c r="G162" s="42"/>
      <c r="H162" s="42"/>
      <c r="I162" s="149"/>
      <c r="J162" s="42"/>
      <c r="K162" s="42"/>
      <c r="L162" s="46"/>
      <c r="M162" s="244"/>
      <c r="N162" s="245"/>
      <c r="O162" s="86"/>
      <c r="P162" s="86"/>
      <c r="Q162" s="86"/>
      <c r="R162" s="86"/>
      <c r="S162" s="86"/>
      <c r="T162" s="87"/>
      <c r="U162" s="40"/>
      <c r="V162" s="40"/>
      <c r="W162" s="40"/>
      <c r="X162" s="40"/>
      <c r="Y162" s="40"/>
      <c r="Z162" s="40"/>
      <c r="AA162" s="40"/>
      <c r="AB162" s="40"/>
      <c r="AC162" s="40"/>
      <c r="AD162" s="40"/>
      <c r="AE162" s="40"/>
      <c r="AT162" s="19" t="s">
        <v>204</v>
      </c>
      <c r="AU162" s="19" t="s">
        <v>86</v>
      </c>
    </row>
    <row r="163" spans="1:47" s="2" customFormat="1" ht="12">
      <c r="A163" s="40"/>
      <c r="B163" s="41"/>
      <c r="C163" s="42"/>
      <c r="D163" s="242" t="s">
        <v>206</v>
      </c>
      <c r="E163" s="42"/>
      <c r="F163" s="246" t="s">
        <v>1943</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206</v>
      </c>
      <c r="AU163" s="19" t="s">
        <v>86</v>
      </c>
    </row>
    <row r="164" spans="1:51" s="13" customFormat="1" ht="12">
      <c r="A164" s="13"/>
      <c r="B164" s="247"/>
      <c r="C164" s="248"/>
      <c r="D164" s="242" t="s">
        <v>208</v>
      </c>
      <c r="E164" s="249" t="s">
        <v>21</v>
      </c>
      <c r="F164" s="250" t="s">
        <v>2801</v>
      </c>
      <c r="G164" s="248"/>
      <c r="H164" s="251">
        <v>1</v>
      </c>
      <c r="I164" s="252"/>
      <c r="J164" s="248"/>
      <c r="K164" s="248"/>
      <c r="L164" s="253"/>
      <c r="M164" s="254"/>
      <c r="N164" s="255"/>
      <c r="O164" s="255"/>
      <c r="P164" s="255"/>
      <c r="Q164" s="255"/>
      <c r="R164" s="255"/>
      <c r="S164" s="255"/>
      <c r="T164" s="256"/>
      <c r="U164" s="13"/>
      <c r="V164" s="13"/>
      <c r="W164" s="13"/>
      <c r="X164" s="13"/>
      <c r="Y164" s="13"/>
      <c r="Z164" s="13"/>
      <c r="AA164" s="13"/>
      <c r="AB164" s="13"/>
      <c r="AC164" s="13"/>
      <c r="AD164" s="13"/>
      <c r="AE164" s="13"/>
      <c r="AT164" s="257" t="s">
        <v>208</v>
      </c>
      <c r="AU164" s="257" t="s">
        <v>86</v>
      </c>
      <c r="AV164" s="13" t="s">
        <v>86</v>
      </c>
      <c r="AW164" s="13" t="s">
        <v>38</v>
      </c>
      <c r="AX164" s="13" t="s">
        <v>76</v>
      </c>
      <c r="AY164" s="257" t="s">
        <v>194</v>
      </c>
    </row>
    <row r="165" spans="1:51" s="14" customFormat="1" ht="12">
      <c r="A165" s="14"/>
      <c r="B165" s="258"/>
      <c r="C165" s="259"/>
      <c r="D165" s="242" t="s">
        <v>208</v>
      </c>
      <c r="E165" s="260" t="s">
        <v>21</v>
      </c>
      <c r="F165" s="261" t="s">
        <v>210</v>
      </c>
      <c r="G165" s="259"/>
      <c r="H165" s="262">
        <v>1</v>
      </c>
      <c r="I165" s="263"/>
      <c r="J165" s="259"/>
      <c r="K165" s="259"/>
      <c r="L165" s="264"/>
      <c r="M165" s="265"/>
      <c r="N165" s="266"/>
      <c r="O165" s="266"/>
      <c r="P165" s="266"/>
      <c r="Q165" s="266"/>
      <c r="R165" s="266"/>
      <c r="S165" s="266"/>
      <c r="T165" s="267"/>
      <c r="U165" s="14"/>
      <c r="V165" s="14"/>
      <c r="W165" s="14"/>
      <c r="X165" s="14"/>
      <c r="Y165" s="14"/>
      <c r="Z165" s="14"/>
      <c r="AA165" s="14"/>
      <c r="AB165" s="14"/>
      <c r="AC165" s="14"/>
      <c r="AD165" s="14"/>
      <c r="AE165" s="14"/>
      <c r="AT165" s="268" t="s">
        <v>208</v>
      </c>
      <c r="AU165" s="268" t="s">
        <v>86</v>
      </c>
      <c r="AV165" s="14" t="s">
        <v>202</v>
      </c>
      <c r="AW165" s="14" t="s">
        <v>38</v>
      </c>
      <c r="AX165" s="14" t="s">
        <v>84</v>
      </c>
      <c r="AY165" s="268" t="s">
        <v>194</v>
      </c>
    </row>
    <row r="166" spans="1:65" s="2" customFormat="1" ht="16.5" customHeight="1">
      <c r="A166" s="40"/>
      <c r="B166" s="41"/>
      <c r="C166" s="272" t="s">
        <v>393</v>
      </c>
      <c r="D166" s="272" t="s">
        <v>347</v>
      </c>
      <c r="E166" s="273" t="s">
        <v>1945</v>
      </c>
      <c r="F166" s="274" t="s">
        <v>1946</v>
      </c>
      <c r="G166" s="275" t="s">
        <v>481</v>
      </c>
      <c r="H166" s="276">
        <v>1</v>
      </c>
      <c r="I166" s="277"/>
      <c r="J166" s="278">
        <f>ROUND(I166*H166,2)</f>
        <v>0</v>
      </c>
      <c r="K166" s="274" t="s">
        <v>201</v>
      </c>
      <c r="L166" s="279"/>
      <c r="M166" s="280" t="s">
        <v>21</v>
      </c>
      <c r="N166" s="281" t="s">
        <v>47</v>
      </c>
      <c r="O166" s="86"/>
      <c r="P166" s="238">
        <f>O166*H166</f>
        <v>0</v>
      </c>
      <c r="Q166" s="238">
        <v>0.08</v>
      </c>
      <c r="R166" s="238">
        <f>Q166*H166</f>
        <v>0.08</v>
      </c>
      <c r="S166" s="238">
        <v>0</v>
      </c>
      <c r="T166" s="239">
        <f>S166*H166</f>
        <v>0</v>
      </c>
      <c r="U166" s="40"/>
      <c r="V166" s="40"/>
      <c r="W166" s="40"/>
      <c r="X166" s="40"/>
      <c r="Y166" s="40"/>
      <c r="Z166" s="40"/>
      <c r="AA166" s="40"/>
      <c r="AB166" s="40"/>
      <c r="AC166" s="40"/>
      <c r="AD166" s="40"/>
      <c r="AE166" s="40"/>
      <c r="AR166" s="240" t="s">
        <v>253</v>
      </c>
      <c r="AT166" s="240" t="s">
        <v>347</v>
      </c>
      <c r="AU166" s="240" t="s">
        <v>86</v>
      </c>
      <c r="AY166" s="19" t="s">
        <v>194</v>
      </c>
      <c r="BE166" s="241">
        <f>IF(N166="základní",J166,0)</f>
        <v>0</v>
      </c>
      <c r="BF166" s="241">
        <f>IF(N166="snížená",J166,0)</f>
        <v>0</v>
      </c>
      <c r="BG166" s="241">
        <f>IF(N166="zákl. přenesená",J166,0)</f>
        <v>0</v>
      </c>
      <c r="BH166" s="241">
        <f>IF(N166="sníž. přenesená",J166,0)</f>
        <v>0</v>
      </c>
      <c r="BI166" s="241">
        <f>IF(N166="nulová",J166,0)</f>
        <v>0</v>
      </c>
      <c r="BJ166" s="19" t="s">
        <v>84</v>
      </c>
      <c r="BK166" s="241">
        <f>ROUND(I166*H166,2)</f>
        <v>0</v>
      </c>
      <c r="BL166" s="19" t="s">
        <v>202</v>
      </c>
      <c r="BM166" s="240" t="s">
        <v>2802</v>
      </c>
    </row>
    <row r="167" spans="1:47" s="2" customFormat="1" ht="12">
      <c r="A167" s="40"/>
      <c r="B167" s="41"/>
      <c r="C167" s="42"/>
      <c r="D167" s="242" t="s">
        <v>204</v>
      </c>
      <c r="E167" s="42"/>
      <c r="F167" s="243" t="s">
        <v>1946</v>
      </c>
      <c r="G167" s="42"/>
      <c r="H167" s="42"/>
      <c r="I167" s="149"/>
      <c r="J167" s="42"/>
      <c r="K167" s="42"/>
      <c r="L167" s="46"/>
      <c r="M167" s="244"/>
      <c r="N167" s="245"/>
      <c r="O167" s="86"/>
      <c r="P167" s="86"/>
      <c r="Q167" s="86"/>
      <c r="R167" s="86"/>
      <c r="S167" s="86"/>
      <c r="T167" s="87"/>
      <c r="U167" s="40"/>
      <c r="V167" s="40"/>
      <c r="W167" s="40"/>
      <c r="X167" s="40"/>
      <c r="Y167" s="40"/>
      <c r="Z167" s="40"/>
      <c r="AA167" s="40"/>
      <c r="AB167" s="40"/>
      <c r="AC167" s="40"/>
      <c r="AD167" s="40"/>
      <c r="AE167" s="40"/>
      <c r="AT167" s="19" t="s">
        <v>204</v>
      </c>
      <c r="AU167" s="19" t="s">
        <v>86</v>
      </c>
    </row>
    <row r="168" spans="1:63" s="12" customFormat="1" ht="22.8" customHeight="1">
      <c r="A168" s="12"/>
      <c r="B168" s="213"/>
      <c r="C168" s="214"/>
      <c r="D168" s="215" t="s">
        <v>75</v>
      </c>
      <c r="E168" s="227" t="s">
        <v>211</v>
      </c>
      <c r="F168" s="227" t="s">
        <v>212</v>
      </c>
      <c r="G168" s="214"/>
      <c r="H168" s="214"/>
      <c r="I168" s="217"/>
      <c r="J168" s="228">
        <f>BK168</f>
        <v>0</v>
      </c>
      <c r="K168" s="214"/>
      <c r="L168" s="219"/>
      <c r="M168" s="220"/>
      <c r="N168" s="221"/>
      <c r="O168" s="221"/>
      <c r="P168" s="222">
        <f>SUM(P169:P187)</f>
        <v>0</v>
      </c>
      <c r="Q168" s="221"/>
      <c r="R168" s="222">
        <f>SUM(R169:R187)</f>
        <v>0</v>
      </c>
      <c r="S168" s="221"/>
      <c r="T168" s="223">
        <f>SUM(T169:T187)</f>
        <v>0</v>
      </c>
      <c r="U168" s="12"/>
      <c r="V168" s="12"/>
      <c r="W168" s="12"/>
      <c r="X168" s="12"/>
      <c r="Y168" s="12"/>
      <c r="Z168" s="12"/>
      <c r="AA168" s="12"/>
      <c r="AB168" s="12"/>
      <c r="AC168" s="12"/>
      <c r="AD168" s="12"/>
      <c r="AE168" s="12"/>
      <c r="AR168" s="224" t="s">
        <v>84</v>
      </c>
      <c r="AT168" s="225" t="s">
        <v>75</v>
      </c>
      <c r="AU168" s="225" t="s">
        <v>84</v>
      </c>
      <c r="AY168" s="224" t="s">
        <v>194</v>
      </c>
      <c r="BK168" s="226">
        <f>SUM(BK169:BK187)</f>
        <v>0</v>
      </c>
    </row>
    <row r="169" spans="1:65" s="2" customFormat="1" ht="16.5" customHeight="1">
      <c r="A169" s="40"/>
      <c r="B169" s="41"/>
      <c r="C169" s="229" t="s">
        <v>8</v>
      </c>
      <c r="D169" s="229" t="s">
        <v>197</v>
      </c>
      <c r="E169" s="230" t="s">
        <v>1954</v>
      </c>
      <c r="F169" s="231" t="s">
        <v>1955</v>
      </c>
      <c r="G169" s="232" t="s">
        <v>215</v>
      </c>
      <c r="H169" s="233">
        <v>12.301</v>
      </c>
      <c r="I169" s="234"/>
      <c r="J169" s="235">
        <f>ROUND(I169*H169,2)</f>
        <v>0</v>
      </c>
      <c r="K169" s="231" t="s">
        <v>201</v>
      </c>
      <c r="L169" s="46"/>
      <c r="M169" s="236" t="s">
        <v>21</v>
      </c>
      <c r="N169" s="237" t="s">
        <v>47</v>
      </c>
      <c r="O169" s="86"/>
      <c r="P169" s="238">
        <f>O169*H169</f>
        <v>0</v>
      </c>
      <c r="Q169" s="238">
        <v>0</v>
      </c>
      <c r="R169" s="238">
        <f>Q169*H169</f>
        <v>0</v>
      </c>
      <c r="S169" s="238">
        <v>0</v>
      </c>
      <c r="T169" s="239">
        <f>S169*H169</f>
        <v>0</v>
      </c>
      <c r="U169" s="40"/>
      <c r="V169" s="40"/>
      <c r="W169" s="40"/>
      <c r="X169" s="40"/>
      <c r="Y169" s="40"/>
      <c r="Z169" s="40"/>
      <c r="AA169" s="40"/>
      <c r="AB169" s="40"/>
      <c r="AC169" s="40"/>
      <c r="AD169" s="40"/>
      <c r="AE169" s="40"/>
      <c r="AR169" s="240" t="s">
        <v>202</v>
      </c>
      <c r="AT169" s="240" t="s">
        <v>197</v>
      </c>
      <c r="AU169" s="240" t="s">
        <v>86</v>
      </c>
      <c r="AY169" s="19" t="s">
        <v>194</v>
      </c>
      <c r="BE169" s="241">
        <f>IF(N169="základní",J169,0)</f>
        <v>0</v>
      </c>
      <c r="BF169" s="241">
        <f>IF(N169="snížená",J169,0)</f>
        <v>0</v>
      </c>
      <c r="BG169" s="241">
        <f>IF(N169="zákl. přenesená",J169,0)</f>
        <v>0</v>
      </c>
      <c r="BH169" s="241">
        <f>IF(N169="sníž. přenesená",J169,0)</f>
        <v>0</v>
      </c>
      <c r="BI169" s="241">
        <f>IF(N169="nulová",J169,0)</f>
        <v>0</v>
      </c>
      <c r="BJ169" s="19" t="s">
        <v>84</v>
      </c>
      <c r="BK169" s="241">
        <f>ROUND(I169*H169,2)</f>
        <v>0</v>
      </c>
      <c r="BL169" s="19" t="s">
        <v>202</v>
      </c>
      <c r="BM169" s="240" t="s">
        <v>2803</v>
      </c>
    </row>
    <row r="170" spans="1:47" s="2" customFormat="1" ht="12">
      <c r="A170" s="40"/>
      <c r="B170" s="41"/>
      <c r="C170" s="42"/>
      <c r="D170" s="242" t="s">
        <v>204</v>
      </c>
      <c r="E170" s="42"/>
      <c r="F170" s="243" t="s">
        <v>1957</v>
      </c>
      <c r="G170" s="42"/>
      <c r="H170" s="42"/>
      <c r="I170" s="149"/>
      <c r="J170" s="42"/>
      <c r="K170" s="42"/>
      <c r="L170" s="46"/>
      <c r="M170" s="244"/>
      <c r="N170" s="245"/>
      <c r="O170" s="86"/>
      <c r="P170" s="86"/>
      <c r="Q170" s="86"/>
      <c r="R170" s="86"/>
      <c r="S170" s="86"/>
      <c r="T170" s="87"/>
      <c r="U170" s="40"/>
      <c r="V170" s="40"/>
      <c r="W170" s="40"/>
      <c r="X170" s="40"/>
      <c r="Y170" s="40"/>
      <c r="Z170" s="40"/>
      <c r="AA170" s="40"/>
      <c r="AB170" s="40"/>
      <c r="AC170" s="40"/>
      <c r="AD170" s="40"/>
      <c r="AE170" s="40"/>
      <c r="AT170" s="19" t="s">
        <v>204</v>
      </c>
      <c r="AU170" s="19" t="s">
        <v>86</v>
      </c>
    </row>
    <row r="171" spans="1:47" s="2" customFormat="1" ht="12">
      <c r="A171" s="40"/>
      <c r="B171" s="41"/>
      <c r="C171" s="42"/>
      <c r="D171" s="242" t="s">
        <v>206</v>
      </c>
      <c r="E171" s="42"/>
      <c r="F171" s="246" t="s">
        <v>1958</v>
      </c>
      <c r="G171" s="42"/>
      <c r="H171" s="42"/>
      <c r="I171" s="149"/>
      <c r="J171" s="42"/>
      <c r="K171" s="42"/>
      <c r="L171" s="46"/>
      <c r="M171" s="244"/>
      <c r="N171" s="245"/>
      <c r="O171" s="86"/>
      <c r="P171" s="86"/>
      <c r="Q171" s="86"/>
      <c r="R171" s="86"/>
      <c r="S171" s="86"/>
      <c r="T171" s="87"/>
      <c r="U171" s="40"/>
      <c r="V171" s="40"/>
      <c r="W171" s="40"/>
      <c r="X171" s="40"/>
      <c r="Y171" s="40"/>
      <c r="Z171" s="40"/>
      <c r="AA171" s="40"/>
      <c r="AB171" s="40"/>
      <c r="AC171" s="40"/>
      <c r="AD171" s="40"/>
      <c r="AE171" s="40"/>
      <c r="AT171" s="19" t="s">
        <v>206</v>
      </c>
      <c r="AU171" s="19" t="s">
        <v>86</v>
      </c>
    </row>
    <row r="172" spans="1:51" s="13" customFormat="1" ht="12">
      <c r="A172" s="13"/>
      <c r="B172" s="247"/>
      <c r="C172" s="248"/>
      <c r="D172" s="242" t="s">
        <v>208</v>
      </c>
      <c r="E172" s="249" t="s">
        <v>21</v>
      </c>
      <c r="F172" s="250" t="s">
        <v>2804</v>
      </c>
      <c r="G172" s="248"/>
      <c r="H172" s="251">
        <v>0.205</v>
      </c>
      <c r="I172" s="252"/>
      <c r="J172" s="248"/>
      <c r="K172" s="248"/>
      <c r="L172" s="253"/>
      <c r="M172" s="254"/>
      <c r="N172" s="255"/>
      <c r="O172" s="255"/>
      <c r="P172" s="255"/>
      <c r="Q172" s="255"/>
      <c r="R172" s="255"/>
      <c r="S172" s="255"/>
      <c r="T172" s="256"/>
      <c r="U172" s="13"/>
      <c r="V172" s="13"/>
      <c r="W172" s="13"/>
      <c r="X172" s="13"/>
      <c r="Y172" s="13"/>
      <c r="Z172" s="13"/>
      <c r="AA172" s="13"/>
      <c r="AB172" s="13"/>
      <c r="AC172" s="13"/>
      <c r="AD172" s="13"/>
      <c r="AE172" s="13"/>
      <c r="AT172" s="257" t="s">
        <v>208</v>
      </c>
      <c r="AU172" s="257" t="s">
        <v>86</v>
      </c>
      <c r="AV172" s="13" t="s">
        <v>86</v>
      </c>
      <c r="AW172" s="13" t="s">
        <v>38</v>
      </c>
      <c r="AX172" s="13" t="s">
        <v>76</v>
      </c>
      <c r="AY172" s="257" t="s">
        <v>194</v>
      </c>
    </row>
    <row r="173" spans="1:51" s="13" customFormat="1" ht="12">
      <c r="A173" s="13"/>
      <c r="B173" s="247"/>
      <c r="C173" s="248"/>
      <c r="D173" s="242" t="s">
        <v>208</v>
      </c>
      <c r="E173" s="249" t="s">
        <v>21</v>
      </c>
      <c r="F173" s="250" t="s">
        <v>2805</v>
      </c>
      <c r="G173" s="248"/>
      <c r="H173" s="251">
        <v>12.096</v>
      </c>
      <c r="I173" s="252"/>
      <c r="J173" s="248"/>
      <c r="K173" s="248"/>
      <c r="L173" s="253"/>
      <c r="M173" s="254"/>
      <c r="N173" s="255"/>
      <c r="O173" s="255"/>
      <c r="P173" s="255"/>
      <c r="Q173" s="255"/>
      <c r="R173" s="255"/>
      <c r="S173" s="255"/>
      <c r="T173" s="256"/>
      <c r="U173" s="13"/>
      <c r="V173" s="13"/>
      <c r="W173" s="13"/>
      <c r="X173" s="13"/>
      <c r="Y173" s="13"/>
      <c r="Z173" s="13"/>
      <c r="AA173" s="13"/>
      <c r="AB173" s="13"/>
      <c r="AC173" s="13"/>
      <c r="AD173" s="13"/>
      <c r="AE173" s="13"/>
      <c r="AT173" s="257" t="s">
        <v>208</v>
      </c>
      <c r="AU173" s="257" t="s">
        <v>86</v>
      </c>
      <c r="AV173" s="13" t="s">
        <v>86</v>
      </c>
      <c r="AW173" s="13" t="s">
        <v>38</v>
      </c>
      <c r="AX173" s="13" t="s">
        <v>76</v>
      </c>
      <c r="AY173" s="257" t="s">
        <v>194</v>
      </c>
    </row>
    <row r="174" spans="1:51" s="14" customFormat="1" ht="12">
      <c r="A174" s="14"/>
      <c r="B174" s="258"/>
      <c r="C174" s="259"/>
      <c r="D174" s="242" t="s">
        <v>208</v>
      </c>
      <c r="E174" s="260" t="s">
        <v>21</v>
      </c>
      <c r="F174" s="261" t="s">
        <v>210</v>
      </c>
      <c r="G174" s="259"/>
      <c r="H174" s="262">
        <v>12.301</v>
      </c>
      <c r="I174" s="263"/>
      <c r="J174" s="259"/>
      <c r="K174" s="259"/>
      <c r="L174" s="264"/>
      <c r="M174" s="265"/>
      <c r="N174" s="266"/>
      <c r="O174" s="266"/>
      <c r="P174" s="266"/>
      <c r="Q174" s="266"/>
      <c r="R174" s="266"/>
      <c r="S174" s="266"/>
      <c r="T174" s="267"/>
      <c r="U174" s="14"/>
      <c r="V174" s="14"/>
      <c r="W174" s="14"/>
      <c r="X174" s="14"/>
      <c r="Y174" s="14"/>
      <c r="Z174" s="14"/>
      <c r="AA174" s="14"/>
      <c r="AB174" s="14"/>
      <c r="AC174" s="14"/>
      <c r="AD174" s="14"/>
      <c r="AE174" s="14"/>
      <c r="AT174" s="268" t="s">
        <v>208</v>
      </c>
      <c r="AU174" s="268" t="s">
        <v>86</v>
      </c>
      <c r="AV174" s="14" t="s">
        <v>202</v>
      </c>
      <c r="AW174" s="14" t="s">
        <v>38</v>
      </c>
      <c r="AX174" s="14" t="s">
        <v>84</v>
      </c>
      <c r="AY174" s="268" t="s">
        <v>194</v>
      </c>
    </row>
    <row r="175" spans="1:65" s="2" customFormat="1" ht="16.5" customHeight="1">
      <c r="A175" s="40"/>
      <c r="B175" s="41"/>
      <c r="C175" s="229" t="s">
        <v>245</v>
      </c>
      <c r="D175" s="229" t="s">
        <v>197</v>
      </c>
      <c r="E175" s="230" t="s">
        <v>1959</v>
      </c>
      <c r="F175" s="231" t="s">
        <v>1960</v>
      </c>
      <c r="G175" s="232" t="s">
        <v>215</v>
      </c>
      <c r="H175" s="233">
        <v>123.01</v>
      </c>
      <c r="I175" s="234"/>
      <c r="J175" s="235">
        <f>ROUND(I175*H175,2)</f>
        <v>0</v>
      </c>
      <c r="K175" s="231" t="s">
        <v>201</v>
      </c>
      <c r="L175" s="46"/>
      <c r="M175" s="236" t="s">
        <v>21</v>
      </c>
      <c r="N175" s="237" t="s">
        <v>47</v>
      </c>
      <c r="O175" s="86"/>
      <c r="P175" s="238">
        <f>O175*H175</f>
        <v>0</v>
      </c>
      <c r="Q175" s="238">
        <v>0</v>
      </c>
      <c r="R175" s="238">
        <f>Q175*H175</f>
        <v>0</v>
      </c>
      <c r="S175" s="238">
        <v>0</v>
      </c>
      <c r="T175" s="239">
        <f>S175*H175</f>
        <v>0</v>
      </c>
      <c r="U175" s="40"/>
      <c r="V175" s="40"/>
      <c r="W175" s="40"/>
      <c r="X175" s="40"/>
      <c r="Y175" s="40"/>
      <c r="Z175" s="40"/>
      <c r="AA175" s="40"/>
      <c r="AB175" s="40"/>
      <c r="AC175" s="40"/>
      <c r="AD175" s="40"/>
      <c r="AE175" s="40"/>
      <c r="AR175" s="240" t="s">
        <v>202</v>
      </c>
      <c r="AT175" s="240" t="s">
        <v>197</v>
      </c>
      <c r="AU175" s="240" t="s">
        <v>86</v>
      </c>
      <c r="AY175" s="19" t="s">
        <v>194</v>
      </c>
      <c r="BE175" s="241">
        <f>IF(N175="základní",J175,0)</f>
        <v>0</v>
      </c>
      <c r="BF175" s="241">
        <f>IF(N175="snížená",J175,0)</f>
        <v>0</v>
      </c>
      <c r="BG175" s="241">
        <f>IF(N175="zákl. přenesená",J175,0)</f>
        <v>0</v>
      </c>
      <c r="BH175" s="241">
        <f>IF(N175="sníž. přenesená",J175,0)</f>
        <v>0</v>
      </c>
      <c r="BI175" s="241">
        <f>IF(N175="nulová",J175,0)</f>
        <v>0</v>
      </c>
      <c r="BJ175" s="19" t="s">
        <v>84</v>
      </c>
      <c r="BK175" s="241">
        <f>ROUND(I175*H175,2)</f>
        <v>0</v>
      </c>
      <c r="BL175" s="19" t="s">
        <v>202</v>
      </c>
      <c r="BM175" s="240" t="s">
        <v>2806</v>
      </c>
    </row>
    <row r="176" spans="1:47" s="2" customFormat="1" ht="12">
      <c r="A176" s="40"/>
      <c r="B176" s="41"/>
      <c r="C176" s="42"/>
      <c r="D176" s="242" t="s">
        <v>204</v>
      </c>
      <c r="E176" s="42"/>
      <c r="F176" s="243" t="s">
        <v>1962</v>
      </c>
      <c r="G176" s="42"/>
      <c r="H176" s="42"/>
      <c r="I176" s="149"/>
      <c r="J176" s="42"/>
      <c r="K176" s="42"/>
      <c r="L176" s="46"/>
      <c r="M176" s="244"/>
      <c r="N176" s="245"/>
      <c r="O176" s="86"/>
      <c r="P176" s="86"/>
      <c r="Q176" s="86"/>
      <c r="R176" s="86"/>
      <c r="S176" s="86"/>
      <c r="T176" s="87"/>
      <c r="U176" s="40"/>
      <c r="V176" s="40"/>
      <c r="W176" s="40"/>
      <c r="X176" s="40"/>
      <c r="Y176" s="40"/>
      <c r="Z176" s="40"/>
      <c r="AA176" s="40"/>
      <c r="AB176" s="40"/>
      <c r="AC176" s="40"/>
      <c r="AD176" s="40"/>
      <c r="AE176" s="40"/>
      <c r="AT176" s="19" t="s">
        <v>204</v>
      </c>
      <c r="AU176" s="19" t="s">
        <v>86</v>
      </c>
    </row>
    <row r="177" spans="1:47" s="2" customFormat="1" ht="12">
      <c r="A177" s="40"/>
      <c r="B177" s="41"/>
      <c r="C177" s="42"/>
      <c r="D177" s="242" t="s">
        <v>206</v>
      </c>
      <c r="E177" s="42"/>
      <c r="F177" s="246" t="s">
        <v>1958</v>
      </c>
      <c r="G177" s="42"/>
      <c r="H177" s="42"/>
      <c r="I177" s="149"/>
      <c r="J177" s="42"/>
      <c r="K177" s="42"/>
      <c r="L177" s="46"/>
      <c r="M177" s="244"/>
      <c r="N177" s="245"/>
      <c r="O177" s="86"/>
      <c r="P177" s="86"/>
      <c r="Q177" s="86"/>
      <c r="R177" s="86"/>
      <c r="S177" s="86"/>
      <c r="T177" s="87"/>
      <c r="U177" s="40"/>
      <c r="V177" s="40"/>
      <c r="W177" s="40"/>
      <c r="X177" s="40"/>
      <c r="Y177" s="40"/>
      <c r="Z177" s="40"/>
      <c r="AA177" s="40"/>
      <c r="AB177" s="40"/>
      <c r="AC177" s="40"/>
      <c r="AD177" s="40"/>
      <c r="AE177" s="40"/>
      <c r="AT177" s="19" t="s">
        <v>206</v>
      </c>
      <c r="AU177" s="19" t="s">
        <v>86</v>
      </c>
    </row>
    <row r="178" spans="1:47" s="2" customFormat="1" ht="12">
      <c r="A178" s="40"/>
      <c r="B178" s="41"/>
      <c r="C178" s="42"/>
      <c r="D178" s="242" t="s">
        <v>228</v>
      </c>
      <c r="E178" s="42"/>
      <c r="F178" s="246" t="s">
        <v>327</v>
      </c>
      <c r="G178" s="42"/>
      <c r="H178" s="42"/>
      <c r="I178" s="149"/>
      <c r="J178" s="42"/>
      <c r="K178" s="42"/>
      <c r="L178" s="46"/>
      <c r="M178" s="244"/>
      <c r="N178" s="245"/>
      <c r="O178" s="86"/>
      <c r="P178" s="86"/>
      <c r="Q178" s="86"/>
      <c r="R178" s="86"/>
      <c r="S178" s="86"/>
      <c r="T178" s="87"/>
      <c r="U178" s="40"/>
      <c r="V178" s="40"/>
      <c r="W178" s="40"/>
      <c r="X178" s="40"/>
      <c r="Y178" s="40"/>
      <c r="Z178" s="40"/>
      <c r="AA178" s="40"/>
      <c r="AB178" s="40"/>
      <c r="AC178" s="40"/>
      <c r="AD178" s="40"/>
      <c r="AE178" s="40"/>
      <c r="AT178" s="19" t="s">
        <v>228</v>
      </c>
      <c r="AU178" s="19" t="s">
        <v>86</v>
      </c>
    </row>
    <row r="179" spans="1:51" s="13" customFormat="1" ht="12">
      <c r="A179" s="13"/>
      <c r="B179" s="247"/>
      <c r="C179" s="248"/>
      <c r="D179" s="242" t="s">
        <v>208</v>
      </c>
      <c r="E179" s="248"/>
      <c r="F179" s="250" t="s">
        <v>2807</v>
      </c>
      <c r="G179" s="248"/>
      <c r="H179" s="251">
        <v>123.01</v>
      </c>
      <c r="I179" s="252"/>
      <c r="J179" s="248"/>
      <c r="K179" s="248"/>
      <c r="L179" s="253"/>
      <c r="M179" s="254"/>
      <c r="N179" s="255"/>
      <c r="O179" s="255"/>
      <c r="P179" s="255"/>
      <c r="Q179" s="255"/>
      <c r="R179" s="255"/>
      <c r="S179" s="255"/>
      <c r="T179" s="256"/>
      <c r="U179" s="13"/>
      <c r="V179" s="13"/>
      <c r="W179" s="13"/>
      <c r="X179" s="13"/>
      <c r="Y179" s="13"/>
      <c r="Z179" s="13"/>
      <c r="AA179" s="13"/>
      <c r="AB179" s="13"/>
      <c r="AC179" s="13"/>
      <c r="AD179" s="13"/>
      <c r="AE179" s="13"/>
      <c r="AT179" s="257" t="s">
        <v>208</v>
      </c>
      <c r="AU179" s="257" t="s">
        <v>86</v>
      </c>
      <c r="AV179" s="13" t="s">
        <v>86</v>
      </c>
      <c r="AW179" s="13" t="s">
        <v>4</v>
      </c>
      <c r="AX179" s="13" t="s">
        <v>84</v>
      </c>
      <c r="AY179" s="257" t="s">
        <v>194</v>
      </c>
    </row>
    <row r="180" spans="1:65" s="2" customFormat="1" ht="16.5" customHeight="1">
      <c r="A180" s="40"/>
      <c r="B180" s="41"/>
      <c r="C180" s="229" t="s">
        <v>418</v>
      </c>
      <c r="D180" s="229" t="s">
        <v>197</v>
      </c>
      <c r="E180" s="230" t="s">
        <v>1965</v>
      </c>
      <c r="F180" s="231" t="s">
        <v>1966</v>
      </c>
      <c r="G180" s="232" t="s">
        <v>215</v>
      </c>
      <c r="H180" s="233">
        <v>0.205</v>
      </c>
      <c r="I180" s="234"/>
      <c r="J180" s="235">
        <f>ROUND(I180*H180,2)</f>
        <v>0</v>
      </c>
      <c r="K180" s="231" t="s">
        <v>201</v>
      </c>
      <c r="L180" s="46"/>
      <c r="M180" s="236" t="s">
        <v>21</v>
      </c>
      <c r="N180" s="237" t="s">
        <v>47</v>
      </c>
      <c r="O180" s="86"/>
      <c r="P180" s="238">
        <f>O180*H180</f>
        <v>0</v>
      </c>
      <c r="Q180" s="238">
        <v>0</v>
      </c>
      <c r="R180" s="238">
        <f>Q180*H180</f>
        <v>0</v>
      </c>
      <c r="S180" s="238">
        <v>0</v>
      </c>
      <c r="T180" s="239">
        <f>S180*H180</f>
        <v>0</v>
      </c>
      <c r="U180" s="40"/>
      <c r="V180" s="40"/>
      <c r="W180" s="40"/>
      <c r="X180" s="40"/>
      <c r="Y180" s="40"/>
      <c r="Z180" s="40"/>
      <c r="AA180" s="40"/>
      <c r="AB180" s="40"/>
      <c r="AC180" s="40"/>
      <c r="AD180" s="40"/>
      <c r="AE180" s="40"/>
      <c r="AR180" s="240" t="s">
        <v>202</v>
      </c>
      <c r="AT180" s="240" t="s">
        <v>197</v>
      </c>
      <c r="AU180" s="240" t="s">
        <v>86</v>
      </c>
      <c r="AY180" s="19" t="s">
        <v>194</v>
      </c>
      <c r="BE180" s="241">
        <f>IF(N180="základní",J180,0)</f>
        <v>0</v>
      </c>
      <c r="BF180" s="241">
        <f>IF(N180="snížená",J180,0)</f>
        <v>0</v>
      </c>
      <c r="BG180" s="241">
        <f>IF(N180="zákl. přenesená",J180,0)</f>
        <v>0</v>
      </c>
      <c r="BH180" s="241">
        <f>IF(N180="sníž. přenesená",J180,0)</f>
        <v>0</v>
      </c>
      <c r="BI180" s="241">
        <f>IF(N180="nulová",J180,0)</f>
        <v>0</v>
      </c>
      <c r="BJ180" s="19" t="s">
        <v>84</v>
      </c>
      <c r="BK180" s="241">
        <f>ROUND(I180*H180,2)</f>
        <v>0</v>
      </c>
      <c r="BL180" s="19" t="s">
        <v>202</v>
      </c>
      <c r="BM180" s="240" t="s">
        <v>2808</v>
      </c>
    </row>
    <row r="181" spans="1:47" s="2" customFormat="1" ht="12">
      <c r="A181" s="40"/>
      <c r="B181" s="41"/>
      <c r="C181" s="42"/>
      <c r="D181" s="242" t="s">
        <v>204</v>
      </c>
      <c r="E181" s="42"/>
      <c r="F181" s="243" t="s">
        <v>1968</v>
      </c>
      <c r="G181" s="42"/>
      <c r="H181" s="42"/>
      <c r="I181" s="149"/>
      <c r="J181" s="42"/>
      <c r="K181" s="42"/>
      <c r="L181" s="46"/>
      <c r="M181" s="244"/>
      <c r="N181" s="245"/>
      <c r="O181" s="86"/>
      <c r="P181" s="86"/>
      <c r="Q181" s="86"/>
      <c r="R181" s="86"/>
      <c r="S181" s="86"/>
      <c r="T181" s="87"/>
      <c r="U181" s="40"/>
      <c r="V181" s="40"/>
      <c r="W181" s="40"/>
      <c r="X181" s="40"/>
      <c r="Y181" s="40"/>
      <c r="Z181" s="40"/>
      <c r="AA181" s="40"/>
      <c r="AB181" s="40"/>
      <c r="AC181" s="40"/>
      <c r="AD181" s="40"/>
      <c r="AE181" s="40"/>
      <c r="AT181" s="19" t="s">
        <v>204</v>
      </c>
      <c r="AU181" s="19" t="s">
        <v>86</v>
      </c>
    </row>
    <row r="182" spans="1:47" s="2" customFormat="1" ht="12">
      <c r="A182" s="40"/>
      <c r="B182" s="41"/>
      <c r="C182" s="42"/>
      <c r="D182" s="242" t="s">
        <v>206</v>
      </c>
      <c r="E182" s="42"/>
      <c r="F182" s="246" t="s">
        <v>1969</v>
      </c>
      <c r="G182" s="42"/>
      <c r="H182" s="42"/>
      <c r="I182" s="149"/>
      <c r="J182" s="42"/>
      <c r="K182" s="42"/>
      <c r="L182" s="46"/>
      <c r="M182" s="244"/>
      <c r="N182" s="245"/>
      <c r="O182" s="86"/>
      <c r="P182" s="86"/>
      <c r="Q182" s="86"/>
      <c r="R182" s="86"/>
      <c r="S182" s="86"/>
      <c r="T182" s="87"/>
      <c r="U182" s="40"/>
      <c r="V182" s="40"/>
      <c r="W182" s="40"/>
      <c r="X182" s="40"/>
      <c r="Y182" s="40"/>
      <c r="Z182" s="40"/>
      <c r="AA182" s="40"/>
      <c r="AB182" s="40"/>
      <c r="AC182" s="40"/>
      <c r="AD182" s="40"/>
      <c r="AE182" s="40"/>
      <c r="AT182" s="19" t="s">
        <v>206</v>
      </c>
      <c r="AU182" s="19" t="s">
        <v>86</v>
      </c>
    </row>
    <row r="183" spans="1:65" s="2" customFormat="1" ht="16.5" customHeight="1">
      <c r="A183" s="40"/>
      <c r="B183" s="41"/>
      <c r="C183" s="229" t="s">
        <v>436</v>
      </c>
      <c r="D183" s="229" t="s">
        <v>197</v>
      </c>
      <c r="E183" s="230" t="s">
        <v>1978</v>
      </c>
      <c r="F183" s="231" t="s">
        <v>335</v>
      </c>
      <c r="G183" s="232" t="s">
        <v>215</v>
      </c>
      <c r="H183" s="233">
        <v>12.096</v>
      </c>
      <c r="I183" s="234"/>
      <c r="J183" s="235">
        <f>ROUND(I183*H183,2)</f>
        <v>0</v>
      </c>
      <c r="K183" s="231" t="s">
        <v>201</v>
      </c>
      <c r="L183" s="46"/>
      <c r="M183" s="236" t="s">
        <v>21</v>
      </c>
      <c r="N183" s="237" t="s">
        <v>47</v>
      </c>
      <c r="O183" s="86"/>
      <c r="P183" s="238">
        <f>O183*H183</f>
        <v>0</v>
      </c>
      <c r="Q183" s="238">
        <v>0</v>
      </c>
      <c r="R183" s="238">
        <f>Q183*H183</f>
        <v>0</v>
      </c>
      <c r="S183" s="238">
        <v>0</v>
      </c>
      <c r="T183" s="239">
        <f>S183*H183</f>
        <v>0</v>
      </c>
      <c r="U183" s="40"/>
      <c r="V183" s="40"/>
      <c r="W183" s="40"/>
      <c r="X183" s="40"/>
      <c r="Y183" s="40"/>
      <c r="Z183" s="40"/>
      <c r="AA183" s="40"/>
      <c r="AB183" s="40"/>
      <c r="AC183" s="40"/>
      <c r="AD183" s="40"/>
      <c r="AE183" s="40"/>
      <c r="AR183" s="240" t="s">
        <v>202</v>
      </c>
      <c r="AT183" s="240" t="s">
        <v>197</v>
      </c>
      <c r="AU183" s="240" t="s">
        <v>86</v>
      </c>
      <c r="AY183" s="19" t="s">
        <v>194</v>
      </c>
      <c r="BE183" s="241">
        <f>IF(N183="základní",J183,0)</f>
        <v>0</v>
      </c>
      <c r="BF183" s="241">
        <f>IF(N183="snížená",J183,0)</f>
        <v>0</v>
      </c>
      <c r="BG183" s="241">
        <f>IF(N183="zákl. přenesená",J183,0)</f>
        <v>0</v>
      </c>
      <c r="BH183" s="241">
        <f>IF(N183="sníž. přenesená",J183,0)</f>
        <v>0</v>
      </c>
      <c r="BI183" s="241">
        <f>IF(N183="nulová",J183,0)</f>
        <v>0</v>
      </c>
      <c r="BJ183" s="19" t="s">
        <v>84</v>
      </c>
      <c r="BK183" s="241">
        <f>ROUND(I183*H183,2)</f>
        <v>0</v>
      </c>
      <c r="BL183" s="19" t="s">
        <v>202</v>
      </c>
      <c r="BM183" s="240" t="s">
        <v>2809</v>
      </c>
    </row>
    <row r="184" spans="1:47" s="2" customFormat="1" ht="12">
      <c r="A184" s="40"/>
      <c r="B184" s="41"/>
      <c r="C184" s="42"/>
      <c r="D184" s="242" t="s">
        <v>204</v>
      </c>
      <c r="E184" s="42"/>
      <c r="F184" s="243" t="s">
        <v>337</v>
      </c>
      <c r="G184" s="42"/>
      <c r="H184" s="42"/>
      <c r="I184" s="149"/>
      <c r="J184" s="42"/>
      <c r="K184" s="42"/>
      <c r="L184" s="46"/>
      <c r="M184" s="244"/>
      <c r="N184" s="245"/>
      <c r="O184" s="86"/>
      <c r="P184" s="86"/>
      <c r="Q184" s="86"/>
      <c r="R184" s="86"/>
      <c r="S184" s="86"/>
      <c r="T184" s="87"/>
      <c r="U184" s="40"/>
      <c r="V184" s="40"/>
      <c r="W184" s="40"/>
      <c r="X184" s="40"/>
      <c r="Y184" s="40"/>
      <c r="Z184" s="40"/>
      <c r="AA184" s="40"/>
      <c r="AB184" s="40"/>
      <c r="AC184" s="40"/>
      <c r="AD184" s="40"/>
      <c r="AE184" s="40"/>
      <c r="AT184" s="19" t="s">
        <v>204</v>
      </c>
      <c r="AU184" s="19" t="s">
        <v>86</v>
      </c>
    </row>
    <row r="185" spans="1:47" s="2" customFormat="1" ht="12">
      <c r="A185" s="40"/>
      <c r="B185" s="41"/>
      <c r="C185" s="42"/>
      <c r="D185" s="242" t="s">
        <v>206</v>
      </c>
      <c r="E185" s="42"/>
      <c r="F185" s="246" t="s">
        <v>1969</v>
      </c>
      <c r="G185" s="42"/>
      <c r="H185" s="42"/>
      <c r="I185" s="149"/>
      <c r="J185" s="42"/>
      <c r="K185" s="42"/>
      <c r="L185" s="46"/>
      <c r="M185" s="244"/>
      <c r="N185" s="245"/>
      <c r="O185" s="86"/>
      <c r="P185" s="86"/>
      <c r="Q185" s="86"/>
      <c r="R185" s="86"/>
      <c r="S185" s="86"/>
      <c r="T185" s="87"/>
      <c r="U185" s="40"/>
      <c r="V185" s="40"/>
      <c r="W185" s="40"/>
      <c r="X185" s="40"/>
      <c r="Y185" s="40"/>
      <c r="Z185" s="40"/>
      <c r="AA185" s="40"/>
      <c r="AB185" s="40"/>
      <c r="AC185" s="40"/>
      <c r="AD185" s="40"/>
      <c r="AE185" s="40"/>
      <c r="AT185" s="19" t="s">
        <v>206</v>
      </c>
      <c r="AU185" s="19" t="s">
        <v>86</v>
      </c>
    </row>
    <row r="186" spans="1:51" s="13" customFormat="1" ht="12">
      <c r="A186" s="13"/>
      <c r="B186" s="247"/>
      <c r="C186" s="248"/>
      <c r="D186" s="242" t="s">
        <v>208</v>
      </c>
      <c r="E186" s="249" t="s">
        <v>21</v>
      </c>
      <c r="F186" s="250" t="s">
        <v>2810</v>
      </c>
      <c r="G186" s="248"/>
      <c r="H186" s="251">
        <v>12.096</v>
      </c>
      <c r="I186" s="252"/>
      <c r="J186" s="248"/>
      <c r="K186" s="248"/>
      <c r="L186" s="253"/>
      <c r="M186" s="254"/>
      <c r="N186" s="255"/>
      <c r="O186" s="255"/>
      <c r="P186" s="255"/>
      <c r="Q186" s="255"/>
      <c r="R186" s="255"/>
      <c r="S186" s="255"/>
      <c r="T186" s="256"/>
      <c r="U186" s="13"/>
      <c r="V186" s="13"/>
      <c r="W186" s="13"/>
      <c r="X186" s="13"/>
      <c r="Y186" s="13"/>
      <c r="Z186" s="13"/>
      <c r="AA186" s="13"/>
      <c r="AB186" s="13"/>
      <c r="AC186" s="13"/>
      <c r="AD186" s="13"/>
      <c r="AE186" s="13"/>
      <c r="AT186" s="257" t="s">
        <v>208</v>
      </c>
      <c r="AU186" s="257" t="s">
        <v>86</v>
      </c>
      <c r="AV186" s="13" t="s">
        <v>86</v>
      </c>
      <c r="AW186" s="13" t="s">
        <v>38</v>
      </c>
      <c r="AX186" s="13" t="s">
        <v>76</v>
      </c>
      <c r="AY186" s="257" t="s">
        <v>194</v>
      </c>
    </row>
    <row r="187" spans="1:51" s="14" customFormat="1" ht="12">
      <c r="A187" s="14"/>
      <c r="B187" s="258"/>
      <c r="C187" s="259"/>
      <c r="D187" s="242" t="s">
        <v>208</v>
      </c>
      <c r="E187" s="260" t="s">
        <v>21</v>
      </c>
      <c r="F187" s="261" t="s">
        <v>210</v>
      </c>
      <c r="G187" s="259"/>
      <c r="H187" s="262">
        <v>12.096</v>
      </c>
      <c r="I187" s="263"/>
      <c r="J187" s="259"/>
      <c r="K187" s="259"/>
      <c r="L187" s="264"/>
      <c r="M187" s="265"/>
      <c r="N187" s="266"/>
      <c r="O187" s="266"/>
      <c r="P187" s="266"/>
      <c r="Q187" s="266"/>
      <c r="R187" s="266"/>
      <c r="S187" s="266"/>
      <c r="T187" s="267"/>
      <c r="U187" s="14"/>
      <c r="V187" s="14"/>
      <c r="W187" s="14"/>
      <c r="X187" s="14"/>
      <c r="Y187" s="14"/>
      <c r="Z187" s="14"/>
      <c r="AA187" s="14"/>
      <c r="AB187" s="14"/>
      <c r="AC187" s="14"/>
      <c r="AD187" s="14"/>
      <c r="AE187" s="14"/>
      <c r="AT187" s="268" t="s">
        <v>208</v>
      </c>
      <c r="AU187" s="268" t="s">
        <v>86</v>
      </c>
      <c r="AV187" s="14" t="s">
        <v>202</v>
      </c>
      <c r="AW187" s="14" t="s">
        <v>38</v>
      </c>
      <c r="AX187" s="14" t="s">
        <v>84</v>
      </c>
      <c r="AY187" s="268" t="s">
        <v>194</v>
      </c>
    </row>
    <row r="188" spans="1:63" s="12" customFormat="1" ht="22.8" customHeight="1">
      <c r="A188" s="12"/>
      <c r="B188" s="213"/>
      <c r="C188" s="214"/>
      <c r="D188" s="215" t="s">
        <v>75</v>
      </c>
      <c r="E188" s="227" t="s">
        <v>718</v>
      </c>
      <c r="F188" s="227" t="s">
        <v>719</v>
      </c>
      <c r="G188" s="214"/>
      <c r="H188" s="214"/>
      <c r="I188" s="217"/>
      <c r="J188" s="228">
        <f>BK188</f>
        <v>0</v>
      </c>
      <c r="K188" s="214"/>
      <c r="L188" s="219"/>
      <c r="M188" s="220"/>
      <c r="N188" s="221"/>
      <c r="O188" s="221"/>
      <c r="P188" s="222">
        <f>SUM(P189:P191)</f>
        <v>0</v>
      </c>
      <c r="Q188" s="221"/>
      <c r="R188" s="222">
        <f>SUM(R189:R191)</f>
        <v>0</v>
      </c>
      <c r="S188" s="221"/>
      <c r="T188" s="223">
        <f>SUM(T189:T191)</f>
        <v>0</v>
      </c>
      <c r="U188" s="12"/>
      <c r="V188" s="12"/>
      <c r="W188" s="12"/>
      <c r="X188" s="12"/>
      <c r="Y188" s="12"/>
      <c r="Z188" s="12"/>
      <c r="AA188" s="12"/>
      <c r="AB188" s="12"/>
      <c r="AC188" s="12"/>
      <c r="AD188" s="12"/>
      <c r="AE188" s="12"/>
      <c r="AR188" s="224" t="s">
        <v>84</v>
      </c>
      <c r="AT188" s="225" t="s">
        <v>75</v>
      </c>
      <c r="AU188" s="225" t="s">
        <v>84</v>
      </c>
      <c r="AY188" s="224" t="s">
        <v>194</v>
      </c>
      <c r="BK188" s="226">
        <f>SUM(BK189:BK191)</f>
        <v>0</v>
      </c>
    </row>
    <row r="189" spans="1:65" s="2" customFormat="1" ht="16.5" customHeight="1">
      <c r="A189" s="40"/>
      <c r="B189" s="41"/>
      <c r="C189" s="229" t="s">
        <v>443</v>
      </c>
      <c r="D189" s="229" t="s">
        <v>197</v>
      </c>
      <c r="E189" s="230" t="s">
        <v>2652</v>
      </c>
      <c r="F189" s="231" t="s">
        <v>2653</v>
      </c>
      <c r="G189" s="232" t="s">
        <v>215</v>
      </c>
      <c r="H189" s="233">
        <v>9.169</v>
      </c>
      <c r="I189" s="234"/>
      <c r="J189" s="235">
        <f>ROUND(I189*H189,2)</f>
        <v>0</v>
      </c>
      <c r="K189" s="231" t="s">
        <v>201</v>
      </c>
      <c r="L189" s="46"/>
      <c r="M189" s="236" t="s">
        <v>21</v>
      </c>
      <c r="N189" s="237" t="s">
        <v>47</v>
      </c>
      <c r="O189" s="86"/>
      <c r="P189" s="238">
        <f>O189*H189</f>
        <v>0</v>
      </c>
      <c r="Q189" s="238">
        <v>0</v>
      </c>
      <c r="R189" s="238">
        <f>Q189*H189</f>
        <v>0</v>
      </c>
      <c r="S189" s="238">
        <v>0</v>
      </c>
      <c r="T189" s="239">
        <f>S189*H189</f>
        <v>0</v>
      </c>
      <c r="U189" s="40"/>
      <c r="V189" s="40"/>
      <c r="W189" s="40"/>
      <c r="X189" s="40"/>
      <c r="Y189" s="40"/>
      <c r="Z189" s="40"/>
      <c r="AA189" s="40"/>
      <c r="AB189" s="40"/>
      <c r="AC189" s="40"/>
      <c r="AD189" s="40"/>
      <c r="AE189" s="40"/>
      <c r="AR189" s="240" t="s">
        <v>202</v>
      </c>
      <c r="AT189" s="240" t="s">
        <v>197</v>
      </c>
      <c r="AU189" s="240" t="s">
        <v>86</v>
      </c>
      <c r="AY189" s="19" t="s">
        <v>194</v>
      </c>
      <c r="BE189" s="241">
        <f>IF(N189="základní",J189,0)</f>
        <v>0</v>
      </c>
      <c r="BF189" s="241">
        <f>IF(N189="snížená",J189,0)</f>
        <v>0</v>
      </c>
      <c r="BG189" s="241">
        <f>IF(N189="zákl. přenesená",J189,0)</f>
        <v>0</v>
      </c>
      <c r="BH189" s="241">
        <f>IF(N189="sníž. přenesená",J189,0)</f>
        <v>0</v>
      </c>
      <c r="BI189" s="241">
        <f>IF(N189="nulová",J189,0)</f>
        <v>0</v>
      </c>
      <c r="BJ189" s="19" t="s">
        <v>84</v>
      </c>
      <c r="BK189" s="241">
        <f>ROUND(I189*H189,2)</f>
        <v>0</v>
      </c>
      <c r="BL189" s="19" t="s">
        <v>202</v>
      </c>
      <c r="BM189" s="240" t="s">
        <v>2811</v>
      </c>
    </row>
    <row r="190" spans="1:47" s="2" customFormat="1" ht="12">
      <c r="A190" s="40"/>
      <c r="B190" s="41"/>
      <c r="C190" s="42"/>
      <c r="D190" s="242" t="s">
        <v>204</v>
      </c>
      <c r="E190" s="42"/>
      <c r="F190" s="243" t="s">
        <v>2655</v>
      </c>
      <c r="G190" s="42"/>
      <c r="H190" s="42"/>
      <c r="I190" s="149"/>
      <c r="J190" s="42"/>
      <c r="K190" s="42"/>
      <c r="L190" s="46"/>
      <c r="M190" s="244"/>
      <c r="N190" s="245"/>
      <c r="O190" s="86"/>
      <c r="P190" s="86"/>
      <c r="Q190" s="86"/>
      <c r="R190" s="86"/>
      <c r="S190" s="86"/>
      <c r="T190" s="87"/>
      <c r="U190" s="40"/>
      <c r="V190" s="40"/>
      <c r="W190" s="40"/>
      <c r="X190" s="40"/>
      <c r="Y190" s="40"/>
      <c r="Z190" s="40"/>
      <c r="AA190" s="40"/>
      <c r="AB190" s="40"/>
      <c r="AC190" s="40"/>
      <c r="AD190" s="40"/>
      <c r="AE190" s="40"/>
      <c r="AT190" s="19" t="s">
        <v>204</v>
      </c>
      <c r="AU190" s="19" t="s">
        <v>86</v>
      </c>
    </row>
    <row r="191" spans="1:47" s="2" customFormat="1" ht="12">
      <c r="A191" s="40"/>
      <c r="B191" s="41"/>
      <c r="C191" s="42"/>
      <c r="D191" s="242" t="s">
        <v>206</v>
      </c>
      <c r="E191" s="42"/>
      <c r="F191" s="246" t="s">
        <v>2656</v>
      </c>
      <c r="G191" s="42"/>
      <c r="H191" s="42"/>
      <c r="I191" s="149"/>
      <c r="J191" s="42"/>
      <c r="K191" s="42"/>
      <c r="L191" s="46"/>
      <c r="M191" s="303"/>
      <c r="N191" s="304"/>
      <c r="O191" s="305"/>
      <c r="P191" s="305"/>
      <c r="Q191" s="305"/>
      <c r="R191" s="305"/>
      <c r="S191" s="305"/>
      <c r="T191" s="306"/>
      <c r="U191" s="40"/>
      <c r="V191" s="40"/>
      <c r="W191" s="40"/>
      <c r="X191" s="40"/>
      <c r="Y191" s="40"/>
      <c r="Z191" s="40"/>
      <c r="AA191" s="40"/>
      <c r="AB191" s="40"/>
      <c r="AC191" s="40"/>
      <c r="AD191" s="40"/>
      <c r="AE191" s="40"/>
      <c r="AT191" s="19" t="s">
        <v>206</v>
      </c>
      <c r="AU191" s="19" t="s">
        <v>86</v>
      </c>
    </row>
    <row r="192" spans="1:31" s="2" customFormat="1" ht="6.95" customHeight="1">
      <c r="A192" s="40"/>
      <c r="B192" s="61"/>
      <c r="C192" s="62"/>
      <c r="D192" s="62"/>
      <c r="E192" s="62"/>
      <c r="F192" s="62"/>
      <c r="G192" s="62"/>
      <c r="H192" s="62"/>
      <c r="I192" s="178"/>
      <c r="J192" s="62"/>
      <c r="K192" s="62"/>
      <c r="L192" s="46"/>
      <c r="M192" s="40"/>
      <c r="O192" s="40"/>
      <c r="P192" s="40"/>
      <c r="Q192" s="40"/>
      <c r="R192" s="40"/>
      <c r="S192" s="40"/>
      <c r="T192" s="40"/>
      <c r="U192" s="40"/>
      <c r="V192" s="40"/>
      <c r="W192" s="40"/>
      <c r="X192" s="40"/>
      <c r="Y192" s="40"/>
      <c r="Z192" s="40"/>
      <c r="AA192" s="40"/>
      <c r="AB192" s="40"/>
      <c r="AC192" s="40"/>
      <c r="AD192" s="40"/>
      <c r="AE192" s="40"/>
    </row>
  </sheetData>
  <sheetProtection password="CC35" sheet="1" objects="1" scenarios="1" formatColumns="0" formatRows="0" autoFilter="0"/>
  <autoFilter ref="C96:K191"/>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155</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2094</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2584</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2812</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ROUND(J99,2)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ROUND((SUM(BE99:BE255)),2)</f>
        <v>0</v>
      </c>
      <c r="G37" s="40"/>
      <c r="H37" s="40"/>
      <c r="I37" s="167">
        <v>0.21</v>
      </c>
      <c r="J37" s="166">
        <f>ROUND(((SUM(BE99:BE255))*I37),2)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ROUND((SUM(BF99:BF255)),2)</f>
        <v>0</v>
      </c>
      <c r="G38" s="40"/>
      <c r="H38" s="40"/>
      <c r="I38" s="167">
        <v>0.15</v>
      </c>
      <c r="J38" s="166">
        <f>ROUND(((SUM(BF99:BF255))*I38),2)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ROUND((SUM(BG99:BG255)),2)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ROUND((SUM(BH99:BH255)),2)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ROUND((SUM(BI99:BI255)),2)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2094</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2584</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ZTI 4.3 - Přípojka dešťové kanalizace</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J99</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J100</f>
        <v>0</v>
      </c>
      <c r="K68" s="189"/>
      <c r="L68" s="194"/>
      <c r="S68" s="9"/>
      <c r="T68" s="9"/>
      <c r="U68" s="9"/>
      <c r="V68" s="9"/>
      <c r="W68" s="9"/>
      <c r="X68" s="9"/>
      <c r="Y68" s="9"/>
      <c r="Z68" s="9"/>
      <c r="AA68" s="9"/>
      <c r="AB68" s="9"/>
      <c r="AC68" s="9"/>
      <c r="AD68" s="9"/>
      <c r="AE68" s="9"/>
    </row>
    <row r="69" spans="1:31" s="10" customFormat="1" ht="19.9" customHeight="1">
      <c r="A69" s="10"/>
      <c r="B69" s="195"/>
      <c r="C69" s="127"/>
      <c r="D69" s="196" t="s">
        <v>290</v>
      </c>
      <c r="E69" s="197"/>
      <c r="F69" s="197"/>
      <c r="G69" s="197"/>
      <c r="H69" s="197"/>
      <c r="I69" s="198"/>
      <c r="J69" s="199">
        <f>J101</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2097</v>
      </c>
      <c r="E70" s="197"/>
      <c r="F70" s="197"/>
      <c r="G70" s="197"/>
      <c r="H70" s="197"/>
      <c r="I70" s="198"/>
      <c r="J70" s="199">
        <f>J125</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173</v>
      </c>
      <c r="E71" s="197"/>
      <c r="F71" s="197"/>
      <c r="G71" s="197"/>
      <c r="H71" s="197"/>
      <c r="I71" s="198"/>
      <c r="J71" s="199">
        <f>J219</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174</v>
      </c>
      <c r="E72" s="197"/>
      <c r="F72" s="197"/>
      <c r="G72" s="197"/>
      <c r="H72" s="197"/>
      <c r="I72" s="198"/>
      <c r="J72" s="199">
        <f>J225</f>
        <v>0</v>
      </c>
      <c r="K72" s="127"/>
      <c r="L72" s="200"/>
      <c r="S72" s="10"/>
      <c r="T72" s="10"/>
      <c r="U72" s="10"/>
      <c r="V72" s="10"/>
      <c r="W72" s="10"/>
      <c r="X72" s="10"/>
      <c r="Y72" s="10"/>
      <c r="Z72" s="10"/>
      <c r="AA72" s="10"/>
      <c r="AB72" s="10"/>
      <c r="AC72" s="10"/>
      <c r="AD72" s="10"/>
      <c r="AE72" s="10"/>
    </row>
    <row r="73" spans="1:31" s="10" customFormat="1" ht="19.9" customHeight="1">
      <c r="A73" s="10"/>
      <c r="B73" s="195"/>
      <c r="C73" s="127"/>
      <c r="D73" s="196" t="s">
        <v>295</v>
      </c>
      <c r="E73" s="197"/>
      <c r="F73" s="197"/>
      <c r="G73" s="197"/>
      <c r="H73" s="197"/>
      <c r="I73" s="198"/>
      <c r="J73" s="199">
        <f>J245</f>
        <v>0</v>
      </c>
      <c r="K73" s="127"/>
      <c r="L73" s="200"/>
      <c r="S73" s="10"/>
      <c r="T73" s="10"/>
      <c r="U73" s="10"/>
      <c r="V73" s="10"/>
      <c r="W73" s="10"/>
      <c r="X73" s="10"/>
      <c r="Y73" s="10"/>
      <c r="Z73" s="10"/>
      <c r="AA73" s="10"/>
      <c r="AB73" s="10"/>
      <c r="AC73" s="10"/>
      <c r="AD73" s="10"/>
      <c r="AE73" s="10"/>
    </row>
    <row r="74" spans="1:31" s="9" customFormat="1" ht="24.95" customHeight="1">
      <c r="A74" s="9"/>
      <c r="B74" s="188"/>
      <c r="C74" s="189"/>
      <c r="D74" s="190" t="s">
        <v>175</v>
      </c>
      <c r="E74" s="191"/>
      <c r="F74" s="191"/>
      <c r="G74" s="191"/>
      <c r="H74" s="191"/>
      <c r="I74" s="192"/>
      <c r="J74" s="193">
        <f>J249</f>
        <v>0</v>
      </c>
      <c r="K74" s="189"/>
      <c r="L74" s="194"/>
      <c r="S74" s="9"/>
      <c r="T74" s="9"/>
      <c r="U74" s="9"/>
      <c r="V74" s="9"/>
      <c r="W74" s="9"/>
      <c r="X74" s="9"/>
      <c r="Y74" s="9"/>
      <c r="Z74" s="9"/>
      <c r="AA74" s="9"/>
      <c r="AB74" s="9"/>
      <c r="AC74" s="9"/>
      <c r="AD74" s="9"/>
      <c r="AE74" s="9"/>
    </row>
    <row r="75" spans="1:31" s="10" customFormat="1" ht="19.9" customHeight="1">
      <c r="A75" s="10"/>
      <c r="B75" s="195"/>
      <c r="C75" s="127"/>
      <c r="D75" s="196" t="s">
        <v>2586</v>
      </c>
      <c r="E75" s="197"/>
      <c r="F75" s="197"/>
      <c r="G75" s="197"/>
      <c r="H75" s="197"/>
      <c r="I75" s="198"/>
      <c r="J75" s="199">
        <f>J250</f>
        <v>0</v>
      </c>
      <c r="K75" s="127"/>
      <c r="L75" s="200"/>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178"/>
      <c r="J77" s="62"/>
      <c r="K77" s="62"/>
      <c r="L77" s="150"/>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181"/>
      <c r="J81" s="64"/>
      <c r="K81" s="64"/>
      <c r="L81" s="150"/>
      <c r="S81" s="40"/>
      <c r="T81" s="40"/>
      <c r="U81" s="40"/>
      <c r="V81" s="40"/>
      <c r="W81" s="40"/>
      <c r="X81" s="40"/>
      <c r="Y81" s="40"/>
      <c r="Z81" s="40"/>
      <c r="AA81" s="40"/>
      <c r="AB81" s="40"/>
      <c r="AC81" s="40"/>
      <c r="AD81" s="40"/>
      <c r="AE81" s="40"/>
    </row>
    <row r="82" spans="1:31" s="2" customFormat="1" ht="24.95" customHeight="1">
      <c r="A82" s="40"/>
      <c r="B82" s="41"/>
      <c r="C82" s="25" t="s">
        <v>179</v>
      </c>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6.5" customHeight="1">
      <c r="A85" s="40"/>
      <c r="B85" s="41"/>
      <c r="C85" s="42"/>
      <c r="D85" s="42"/>
      <c r="E85" s="182" t="str">
        <f>E7</f>
        <v>Rekonstrukce hasičské zbrojnice a přístavba garáží, Kynšperk nad Ohří</v>
      </c>
      <c r="F85" s="34"/>
      <c r="G85" s="34"/>
      <c r="H85" s="34"/>
      <c r="I85" s="149"/>
      <c r="J85" s="42"/>
      <c r="K85" s="42"/>
      <c r="L85" s="150"/>
      <c r="S85" s="40"/>
      <c r="T85" s="40"/>
      <c r="U85" s="40"/>
      <c r="V85" s="40"/>
      <c r="W85" s="40"/>
      <c r="X85" s="40"/>
      <c r="Y85" s="40"/>
      <c r="Z85" s="40"/>
      <c r="AA85" s="40"/>
      <c r="AB85" s="40"/>
      <c r="AC85" s="40"/>
      <c r="AD85" s="40"/>
      <c r="AE85" s="40"/>
    </row>
    <row r="86" spans="2:12" s="1" customFormat="1" ht="12" customHeight="1">
      <c r="B86" s="23"/>
      <c r="C86" s="34" t="s">
        <v>166</v>
      </c>
      <c r="D86" s="24"/>
      <c r="E86" s="24"/>
      <c r="F86" s="24"/>
      <c r="G86" s="24"/>
      <c r="H86" s="24"/>
      <c r="I86" s="141"/>
      <c r="J86" s="24"/>
      <c r="K86" s="24"/>
      <c r="L86" s="22"/>
    </row>
    <row r="87" spans="2:12" s="1" customFormat="1" ht="16.5" customHeight="1">
      <c r="B87" s="23"/>
      <c r="C87" s="24"/>
      <c r="D87" s="24"/>
      <c r="E87" s="182" t="s">
        <v>2094</v>
      </c>
      <c r="F87" s="24"/>
      <c r="G87" s="24"/>
      <c r="H87" s="24"/>
      <c r="I87" s="141"/>
      <c r="J87" s="24"/>
      <c r="K87" s="24"/>
      <c r="L87" s="22"/>
    </row>
    <row r="88" spans="2:12" s="1" customFormat="1" ht="12" customHeight="1">
      <c r="B88" s="23"/>
      <c r="C88" s="34" t="s">
        <v>1244</v>
      </c>
      <c r="D88" s="24"/>
      <c r="E88" s="24"/>
      <c r="F88" s="24"/>
      <c r="G88" s="24"/>
      <c r="H88" s="24"/>
      <c r="I88" s="141"/>
      <c r="J88" s="24"/>
      <c r="K88" s="24"/>
      <c r="L88" s="22"/>
    </row>
    <row r="89" spans="1:31" s="2" customFormat="1" ht="16.5" customHeight="1">
      <c r="A89" s="40"/>
      <c r="B89" s="41"/>
      <c r="C89" s="42"/>
      <c r="D89" s="42"/>
      <c r="E89" s="307" t="s">
        <v>2584</v>
      </c>
      <c r="F89" s="42"/>
      <c r="G89" s="42"/>
      <c r="H89" s="42"/>
      <c r="I89" s="149"/>
      <c r="J89" s="42"/>
      <c r="K89" s="42"/>
      <c r="L89" s="150"/>
      <c r="S89" s="40"/>
      <c r="T89" s="40"/>
      <c r="U89" s="40"/>
      <c r="V89" s="40"/>
      <c r="W89" s="40"/>
      <c r="X89" s="40"/>
      <c r="Y89" s="40"/>
      <c r="Z89" s="40"/>
      <c r="AA89" s="40"/>
      <c r="AB89" s="40"/>
      <c r="AC89" s="40"/>
      <c r="AD89" s="40"/>
      <c r="AE89" s="40"/>
    </row>
    <row r="90" spans="1:31" s="2" customFormat="1" ht="12" customHeight="1">
      <c r="A90" s="40"/>
      <c r="B90" s="41"/>
      <c r="C90" s="34" t="s">
        <v>1473</v>
      </c>
      <c r="D90" s="42"/>
      <c r="E90" s="42"/>
      <c r="F90" s="42"/>
      <c r="G90" s="42"/>
      <c r="H90" s="42"/>
      <c r="I90" s="149"/>
      <c r="J90" s="42"/>
      <c r="K90" s="42"/>
      <c r="L90" s="150"/>
      <c r="S90" s="40"/>
      <c r="T90" s="40"/>
      <c r="U90" s="40"/>
      <c r="V90" s="40"/>
      <c r="W90" s="40"/>
      <c r="X90" s="40"/>
      <c r="Y90" s="40"/>
      <c r="Z90" s="40"/>
      <c r="AA90" s="40"/>
      <c r="AB90" s="40"/>
      <c r="AC90" s="40"/>
      <c r="AD90" s="40"/>
      <c r="AE90" s="40"/>
    </row>
    <row r="91" spans="1:31" s="2" customFormat="1" ht="16.5" customHeight="1">
      <c r="A91" s="40"/>
      <c r="B91" s="41"/>
      <c r="C91" s="42"/>
      <c r="D91" s="42"/>
      <c r="E91" s="71" t="str">
        <f>E13</f>
        <v>ZTI 4.3 - Přípojka dešťové kanalizace</v>
      </c>
      <c r="F91" s="42"/>
      <c r="G91" s="42"/>
      <c r="H91" s="42"/>
      <c r="I91" s="149"/>
      <c r="J91" s="42"/>
      <c r="K91" s="42"/>
      <c r="L91" s="150"/>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49"/>
      <c r="J92" s="42"/>
      <c r="K92" s="42"/>
      <c r="L92" s="150"/>
      <c r="S92" s="40"/>
      <c r="T92" s="40"/>
      <c r="U92" s="40"/>
      <c r="V92" s="40"/>
      <c r="W92" s="40"/>
      <c r="X92" s="40"/>
      <c r="Y92" s="40"/>
      <c r="Z92" s="40"/>
      <c r="AA92" s="40"/>
      <c r="AB92" s="40"/>
      <c r="AC92" s="40"/>
      <c r="AD92" s="40"/>
      <c r="AE92" s="40"/>
    </row>
    <row r="93" spans="1:31" s="2" customFormat="1" ht="12" customHeight="1">
      <c r="A93" s="40"/>
      <c r="B93" s="41"/>
      <c r="C93" s="34" t="s">
        <v>22</v>
      </c>
      <c r="D93" s="42"/>
      <c r="E93" s="42"/>
      <c r="F93" s="29" t="str">
        <f>F16</f>
        <v>Kynšperk nad Ohří</v>
      </c>
      <c r="G93" s="42"/>
      <c r="H93" s="42"/>
      <c r="I93" s="152" t="s">
        <v>24</v>
      </c>
      <c r="J93" s="74" t="str">
        <f>IF(J16="","",J16)</f>
        <v>23. 1. 2020</v>
      </c>
      <c r="K93" s="42"/>
      <c r="L93" s="150"/>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49"/>
      <c r="J94" s="42"/>
      <c r="K94" s="42"/>
      <c r="L94" s="150"/>
      <c r="S94" s="40"/>
      <c r="T94" s="40"/>
      <c r="U94" s="40"/>
      <c r="V94" s="40"/>
      <c r="W94" s="40"/>
      <c r="X94" s="40"/>
      <c r="Y94" s="40"/>
      <c r="Z94" s="40"/>
      <c r="AA94" s="40"/>
      <c r="AB94" s="40"/>
      <c r="AC94" s="40"/>
      <c r="AD94" s="40"/>
      <c r="AE94" s="40"/>
    </row>
    <row r="95" spans="1:31" s="2" customFormat="1" ht="15.15" customHeight="1">
      <c r="A95" s="40"/>
      <c r="B95" s="41"/>
      <c r="C95" s="34" t="s">
        <v>26</v>
      </c>
      <c r="D95" s="42"/>
      <c r="E95" s="42"/>
      <c r="F95" s="29" t="str">
        <f>E19</f>
        <v>Město Kynšperk nad Ohří</v>
      </c>
      <c r="G95" s="42"/>
      <c r="H95" s="42"/>
      <c r="I95" s="152" t="s">
        <v>34</v>
      </c>
      <c r="J95" s="38" t="str">
        <f>E25</f>
        <v>BEPRO, Jiří Bednář</v>
      </c>
      <c r="K95" s="42"/>
      <c r="L95" s="150"/>
      <c r="S95" s="40"/>
      <c r="T95" s="40"/>
      <c r="U95" s="40"/>
      <c r="V95" s="40"/>
      <c r="W95" s="40"/>
      <c r="X95" s="40"/>
      <c r="Y95" s="40"/>
      <c r="Z95" s="40"/>
      <c r="AA95" s="40"/>
      <c r="AB95" s="40"/>
      <c r="AC95" s="40"/>
      <c r="AD95" s="40"/>
      <c r="AE95" s="40"/>
    </row>
    <row r="96" spans="1:31" s="2" customFormat="1" ht="15.15" customHeight="1">
      <c r="A96" s="40"/>
      <c r="B96" s="41"/>
      <c r="C96" s="34" t="s">
        <v>32</v>
      </c>
      <c r="D96" s="42"/>
      <c r="E96" s="42"/>
      <c r="F96" s="29" t="str">
        <f>IF(E22="","",E22)</f>
        <v>Vyplň údaj</v>
      </c>
      <c r="G96" s="42"/>
      <c r="H96" s="42"/>
      <c r="I96" s="152" t="s">
        <v>39</v>
      </c>
      <c r="J96" s="38" t="str">
        <f>E28</f>
        <v>BEPRO, Jiří Bednář</v>
      </c>
      <c r="K96" s="42"/>
      <c r="L96" s="150"/>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49"/>
      <c r="J97" s="42"/>
      <c r="K97" s="42"/>
      <c r="L97" s="150"/>
      <c r="S97" s="40"/>
      <c r="T97" s="40"/>
      <c r="U97" s="40"/>
      <c r="V97" s="40"/>
      <c r="W97" s="40"/>
      <c r="X97" s="40"/>
      <c r="Y97" s="40"/>
      <c r="Z97" s="40"/>
      <c r="AA97" s="40"/>
      <c r="AB97" s="40"/>
      <c r="AC97" s="40"/>
      <c r="AD97" s="40"/>
      <c r="AE97" s="40"/>
    </row>
    <row r="98" spans="1:31" s="11" customFormat="1" ht="29.25" customHeight="1">
      <c r="A98" s="201"/>
      <c r="B98" s="202"/>
      <c r="C98" s="203" t="s">
        <v>180</v>
      </c>
      <c r="D98" s="204" t="s">
        <v>61</v>
      </c>
      <c r="E98" s="204" t="s">
        <v>57</v>
      </c>
      <c r="F98" s="204" t="s">
        <v>58</v>
      </c>
      <c r="G98" s="204" t="s">
        <v>181</v>
      </c>
      <c r="H98" s="204" t="s">
        <v>182</v>
      </c>
      <c r="I98" s="205" t="s">
        <v>183</v>
      </c>
      <c r="J98" s="204" t="s">
        <v>170</v>
      </c>
      <c r="K98" s="206" t="s">
        <v>184</v>
      </c>
      <c r="L98" s="207"/>
      <c r="M98" s="94" t="s">
        <v>21</v>
      </c>
      <c r="N98" s="95" t="s">
        <v>46</v>
      </c>
      <c r="O98" s="95" t="s">
        <v>185</v>
      </c>
      <c r="P98" s="95" t="s">
        <v>186</v>
      </c>
      <c r="Q98" s="95" t="s">
        <v>187</v>
      </c>
      <c r="R98" s="95" t="s">
        <v>188</v>
      </c>
      <c r="S98" s="95" t="s">
        <v>189</v>
      </c>
      <c r="T98" s="96" t="s">
        <v>190</v>
      </c>
      <c r="U98" s="201"/>
      <c r="V98" s="201"/>
      <c r="W98" s="201"/>
      <c r="X98" s="201"/>
      <c r="Y98" s="201"/>
      <c r="Z98" s="201"/>
      <c r="AA98" s="201"/>
      <c r="AB98" s="201"/>
      <c r="AC98" s="201"/>
      <c r="AD98" s="201"/>
      <c r="AE98" s="201"/>
    </row>
    <row r="99" spans="1:63" s="2" customFormat="1" ht="22.8" customHeight="1">
      <c r="A99" s="40"/>
      <c r="B99" s="41"/>
      <c r="C99" s="101" t="s">
        <v>191</v>
      </c>
      <c r="D99" s="42"/>
      <c r="E99" s="42"/>
      <c r="F99" s="42"/>
      <c r="G99" s="42"/>
      <c r="H99" s="42"/>
      <c r="I99" s="149"/>
      <c r="J99" s="208">
        <f>BK99</f>
        <v>0</v>
      </c>
      <c r="K99" s="42"/>
      <c r="L99" s="46"/>
      <c r="M99" s="97"/>
      <c r="N99" s="209"/>
      <c r="O99" s="98"/>
      <c r="P99" s="210">
        <f>P100+P249</f>
        <v>0</v>
      </c>
      <c r="Q99" s="98"/>
      <c r="R99" s="210">
        <f>R100+R249</f>
        <v>20.265532569999998</v>
      </c>
      <c r="S99" s="98"/>
      <c r="T99" s="211">
        <f>T100+T249</f>
        <v>0.205</v>
      </c>
      <c r="U99" s="40"/>
      <c r="V99" s="40"/>
      <c r="W99" s="40"/>
      <c r="X99" s="40"/>
      <c r="Y99" s="40"/>
      <c r="Z99" s="40"/>
      <c r="AA99" s="40"/>
      <c r="AB99" s="40"/>
      <c r="AC99" s="40"/>
      <c r="AD99" s="40"/>
      <c r="AE99" s="40"/>
      <c r="AT99" s="19" t="s">
        <v>75</v>
      </c>
      <c r="AU99" s="19" t="s">
        <v>171</v>
      </c>
      <c r="BK99" s="212">
        <f>BK100+BK249</f>
        <v>0</v>
      </c>
    </row>
    <row r="100" spans="1:63" s="12" customFormat="1" ht="25.9" customHeight="1">
      <c r="A100" s="12"/>
      <c r="B100" s="213"/>
      <c r="C100" s="214"/>
      <c r="D100" s="215" t="s">
        <v>75</v>
      </c>
      <c r="E100" s="216" t="s">
        <v>192</v>
      </c>
      <c r="F100" s="216" t="s">
        <v>193</v>
      </c>
      <c r="G100" s="214"/>
      <c r="H100" s="214"/>
      <c r="I100" s="217"/>
      <c r="J100" s="218">
        <f>BK100</f>
        <v>0</v>
      </c>
      <c r="K100" s="214"/>
      <c r="L100" s="219"/>
      <c r="M100" s="220"/>
      <c r="N100" s="221"/>
      <c r="O100" s="221"/>
      <c r="P100" s="222">
        <f>P101+P125+P219+P225+P245</f>
        <v>0</v>
      </c>
      <c r="Q100" s="221"/>
      <c r="R100" s="222">
        <f>R101+R125+R219+R225+R245</f>
        <v>20.261032569999998</v>
      </c>
      <c r="S100" s="221"/>
      <c r="T100" s="223">
        <f>T101+T125+T219+T225+T245</f>
        <v>0.205</v>
      </c>
      <c r="U100" s="12"/>
      <c r="V100" s="12"/>
      <c r="W100" s="12"/>
      <c r="X100" s="12"/>
      <c r="Y100" s="12"/>
      <c r="Z100" s="12"/>
      <c r="AA100" s="12"/>
      <c r="AB100" s="12"/>
      <c r="AC100" s="12"/>
      <c r="AD100" s="12"/>
      <c r="AE100" s="12"/>
      <c r="AR100" s="224" t="s">
        <v>84</v>
      </c>
      <c r="AT100" s="225" t="s">
        <v>75</v>
      </c>
      <c r="AU100" s="225" t="s">
        <v>76</v>
      </c>
      <c r="AY100" s="224" t="s">
        <v>194</v>
      </c>
      <c r="BK100" s="226">
        <f>BK101+BK125+BK219+BK225+BK245</f>
        <v>0</v>
      </c>
    </row>
    <row r="101" spans="1:63" s="12" customFormat="1" ht="22.8" customHeight="1">
      <c r="A101" s="12"/>
      <c r="B101" s="213"/>
      <c r="C101" s="214"/>
      <c r="D101" s="215" t="s">
        <v>75</v>
      </c>
      <c r="E101" s="227" t="s">
        <v>84</v>
      </c>
      <c r="F101" s="227" t="s">
        <v>307</v>
      </c>
      <c r="G101" s="214"/>
      <c r="H101" s="214"/>
      <c r="I101" s="217"/>
      <c r="J101" s="228">
        <f>BK101</f>
        <v>0</v>
      </c>
      <c r="K101" s="214"/>
      <c r="L101" s="219"/>
      <c r="M101" s="220"/>
      <c r="N101" s="221"/>
      <c r="O101" s="221"/>
      <c r="P101" s="222">
        <f>SUM(P102:P124)</f>
        <v>0</v>
      </c>
      <c r="Q101" s="221"/>
      <c r="R101" s="222">
        <f>SUM(R102:R124)</f>
        <v>19.2</v>
      </c>
      <c r="S101" s="221"/>
      <c r="T101" s="223">
        <f>SUM(T102:T124)</f>
        <v>0.205</v>
      </c>
      <c r="U101" s="12"/>
      <c r="V101" s="12"/>
      <c r="W101" s="12"/>
      <c r="X101" s="12"/>
      <c r="Y101" s="12"/>
      <c r="Z101" s="12"/>
      <c r="AA101" s="12"/>
      <c r="AB101" s="12"/>
      <c r="AC101" s="12"/>
      <c r="AD101" s="12"/>
      <c r="AE101" s="12"/>
      <c r="AR101" s="224" t="s">
        <v>84</v>
      </c>
      <c r="AT101" s="225" t="s">
        <v>75</v>
      </c>
      <c r="AU101" s="225" t="s">
        <v>84</v>
      </c>
      <c r="AY101" s="224" t="s">
        <v>194</v>
      </c>
      <c r="BK101" s="226">
        <f>SUM(BK102:BK124)</f>
        <v>0</v>
      </c>
    </row>
    <row r="102" spans="1:65" s="2" customFormat="1" ht="16.5" customHeight="1">
      <c r="A102" s="40"/>
      <c r="B102" s="41"/>
      <c r="C102" s="229" t="s">
        <v>84</v>
      </c>
      <c r="D102" s="229" t="s">
        <v>197</v>
      </c>
      <c r="E102" s="230" t="s">
        <v>1915</v>
      </c>
      <c r="F102" s="231" t="s">
        <v>1916</v>
      </c>
      <c r="G102" s="232" t="s">
        <v>481</v>
      </c>
      <c r="H102" s="233">
        <v>1</v>
      </c>
      <c r="I102" s="234"/>
      <c r="J102" s="235">
        <f>ROUND(I102*H102,2)</f>
        <v>0</v>
      </c>
      <c r="K102" s="231" t="s">
        <v>201</v>
      </c>
      <c r="L102" s="46"/>
      <c r="M102" s="236" t="s">
        <v>21</v>
      </c>
      <c r="N102" s="237" t="s">
        <v>47</v>
      </c>
      <c r="O102" s="86"/>
      <c r="P102" s="238">
        <f>O102*H102</f>
        <v>0</v>
      </c>
      <c r="Q102" s="238">
        <v>0</v>
      </c>
      <c r="R102" s="238">
        <f>Q102*H102</f>
        <v>0</v>
      </c>
      <c r="S102" s="238">
        <v>0.205</v>
      </c>
      <c r="T102" s="239">
        <f>S102*H102</f>
        <v>0.205</v>
      </c>
      <c r="U102" s="40"/>
      <c r="V102" s="40"/>
      <c r="W102" s="40"/>
      <c r="X102" s="40"/>
      <c r="Y102" s="40"/>
      <c r="Z102" s="40"/>
      <c r="AA102" s="40"/>
      <c r="AB102" s="40"/>
      <c r="AC102" s="40"/>
      <c r="AD102" s="40"/>
      <c r="AE102" s="40"/>
      <c r="AR102" s="240" t="s">
        <v>202</v>
      </c>
      <c r="AT102" s="240" t="s">
        <v>197</v>
      </c>
      <c r="AU102" s="240" t="s">
        <v>86</v>
      </c>
      <c r="AY102" s="19" t="s">
        <v>194</v>
      </c>
      <c r="BE102" s="241">
        <f>IF(N102="základní",J102,0)</f>
        <v>0</v>
      </c>
      <c r="BF102" s="241">
        <f>IF(N102="snížená",J102,0)</f>
        <v>0</v>
      </c>
      <c r="BG102" s="241">
        <f>IF(N102="zákl. přenesená",J102,0)</f>
        <v>0</v>
      </c>
      <c r="BH102" s="241">
        <f>IF(N102="sníž. přenesená",J102,0)</f>
        <v>0</v>
      </c>
      <c r="BI102" s="241">
        <f>IF(N102="nulová",J102,0)</f>
        <v>0</v>
      </c>
      <c r="BJ102" s="19" t="s">
        <v>84</v>
      </c>
      <c r="BK102" s="241">
        <f>ROUND(I102*H102,2)</f>
        <v>0</v>
      </c>
      <c r="BL102" s="19" t="s">
        <v>202</v>
      </c>
      <c r="BM102" s="240" t="s">
        <v>2813</v>
      </c>
    </row>
    <row r="103" spans="1:47" s="2" customFormat="1" ht="12">
      <c r="A103" s="40"/>
      <c r="B103" s="41"/>
      <c r="C103" s="42"/>
      <c r="D103" s="242" t="s">
        <v>204</v>
      </c>
      <c r="E103" s="42"/>
      <c r="F103" s="243" t="s">
        <v>1918</v>
      </c>
      <c r="G103" s="42"/>
      <c r="H103" s="42"/>
      <c r="I103" s="149"/>
      <c r="J103" s="42"/>
      <c r="K103" s="42"/>
      <c r="L103" s="46"/>
      <c r="M103" s="244"/>
      <c r="N103" s="245"/>
      <c r="O103" s="86"/>
      <c r="P103" s="86"/>
      <c r="Q103" s="86"/>
      <c r="R103" s="86"/>
      <c r="S103" s="86"/>
      <c r="T103" s="87"/>
      <c r="U103" s="40"/>
      <c r="V103" s="40"/>
      <c r="W103" s="40"/>
      <c r="X103" s="40"/>
      <c r="Y103" s="40"/>
      <c r="Z103" s="40"/>
      <c r="AA103" s="40"/>
      <c r="AB103" s="40"/>
      <c r="AC103" s="40"/>
      <c r="AD103" s="40"/>
      <c r="AE103" s="40"/>
      <c r="AT103" s="19" t="s">
        <v>204</v>
      </c>
      <c r="AU103" s="19" t="s">
        <v>86</v>
      </c>
    </row>
    <row r="104" spans="1:47" s="2" customFormat="1" ht="12">
      <c r="A104" s="40"/>
      <c r="B104" s="41"/>
      <c r="C104" s="42"/>
      <c r="D104" s="242" t="s">
        <v>206</v>
      </c>
      <c r="E104" s="42"/>
      <c r="F104" s="246" t="s">
        <v>1919</v>
      </c>
      <c r="G104" s="42"/>
      <c r="H104" s="42"/>
      <c r="I104" s="149"/>
      <c r="J104" s="42"/>
      <c r="K104" s="42"/>
      <c r="L104" s="46"/>
      <c r="M104" s="244"/>
      <c r="N104" s="245"/>
      <c r="O104" s="86"/>
      <c r="P104" s="86"/>
      <c r="Q104" s="86"/>
      <c r="R104" s="86"/>
      <c r="S104" s="86"/>
      <c r="T104" s="87"/>
      <c r="U104" s="40"/>
      <c r="V104" s="40"/>
      <c r="W104" s="40"/>
      <c r="X104" s="40"/>
      <c r="Y104" s="40"/>
      <c r="Z104" s="40"/>
      <c r="AA104" s="40"/>
      <c r="AB104" s="40"/>
      <c r="AC104" s="40"/>
      <c r="AD104" s="40"/>
      <c r="AE104" s="40"/>
      <c r="AT104" s="19" t="s">
        <v>206</v>
      </c>
      <c r="AU104" s="19" t="s">
        <v>86</v>
      </c>
    </row>
    <row r="105" spans="1:65" s="2" customFormat="1" ht="16.5" customHeight="1">
      <c r="A105" s="40"/>
      <c r="B105" s="41"/>
      <c r="C105" s="229" t="s">
        <v>86</v>
      </c>
      <c r="D105" s="229" t="s">
        <v>197</v>
      </c>
      <c r="E105" s="230" t="s">
        <v>2587</v>
      </c>
      <c r="F105" s="231" t="s">
        <v>2588</v>
      </c>
      <c r="G105" s="232" t="s">
        <v>200</v>
      </c>
      <c r="H105" s="233">
        <v>16.96</v>
      </c>
      <c r="I105" s="234"/>
      <c r="J105" s="235">
        <f>ROUND(I105*H105,2)</f>
        <v>0</v>
      </c>
      <c r="K105" s="231" t="s">
        <v>201</v>
      </c>
      <c r="L105" s="46"/>
      <c r="M105" s="236" t="s">
        <v>21</v>
      </c>
      <c r="N105" s="237" t="s">
        <v>47</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202</v>
      </c>
      <c r="AT105" s="240" t="s">
        <v>197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202</v>
      </c>
      <c r="BM105" s="240" t="s">
        <v>2814</v>
      </c>
    </row>
    <row r="106" spans="1:47" s="2" customFormat="1" ht="12">
      <c r="A106" s="40"/>
      <c r="B106" s="41"/>
      <c r="C106" s="42"/>
      <c r="D106" s="242" t="s">
        <v>204</v>
      </c>
      <c r="E106" s="42"/>
      <c r="F106" s="243" t="s">
        <v>2590</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47" s="2" customFormat="1" ht="12">
      <c r="A107" s="40"/>
      <c r="B107" s="41"/>
      <c r="C107" s="42"/>
      <c r="D107" s="242" t="s">
        <v>206</v>
      </c>
      <c r="E107" s="42"/>
      <c r="F107" s="246" t="s">
        <v>2591</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206</v>
      </c>
      <c r="AU107" s="19" t="s">
        <v>86</v>
      </c>
    </row>
    <row r="108" spans="1:51" s="13" customFormat="1" ht="12">
      <c r="A108" s="13"/>
      <c r="B108" s="247"/>
      <c r="C108" s="248"/>
      <c r="D108" s="242" t="s">
        <v>208</v>
      </c>
      <c r="E108" s="249" t="s">
        <v>21</v>
      </c>
      <c r="F108" s="250" t="s">
        <v>2815</v>
      </c>
      <c r="G108" s="248"/>
      <c r="H108" s="251">
        <v>16.96</v>
      </c>
      <c r="I108" s="252"/>
      <c r="J108" s="248"/>
      <c r="K108" s="248"/>
      <c r="L108" s="253"/>
      <c r="M108" s="254"/>
      <c r="N108" s="255"/>
      <c r="O108" s="255"/>
      <c r="P108" s="255"/>
      <c r="Q108" s="255"/>
      <c r="R108" s="255"/>
      <c r="S108" s="255"/>
      <c r="T108" s="256"/>
      <c r="U108" s="13"/>
      <c r="V108" s="13"/>
      <c r="W108" s="13"/>
      <c r="X108" s="13"/>
      <c r="Y108" s="13"/>
      <c r="Z108" s="13"/>
      <c r="AA108" s="13"/>
      <c r="AB108" s="13"/>
      <c r="AC108" s="13"/>
      <c r="AD108" s="13"/>
      <c r="AE108" s="13"/>
      <c r="AT108" s="257" t="s">
        <v>208</v>
      </c>
      <c r="AU108" s="257" t="s">
        <v>86</v>
      </c>
      <c r="AV108" s="13" t="s">
        <v>86</v>
      </c>
      <c r="AW108" s="13" t="s">
        <v>38</v>
      </c>
      <c r="AX108" s="13" t="s">
        <v>76</v>
      </c>
      <c r="AY108" s="257" t="s">
        <v>194</v>
      </c>
    </row>
    <row r="109" spans="1:51" s="14" customFormat="1" ht="12">
      <c r="A109" s="14"/>
      <c r="B109" s="258"/>
      <c r="C109" s="259"/>
      <c r="D109" s="242" t="s">
        <v>208</v>
      </c>
      <c r="E109" s="260" t="s">
        <v>21</v>
      </c>
      <c r="F109" s="261" t="s">
        <v>210</v>
      </c>
      <c r="G109" s="259"/>
      <c r="H109" s="262">
        <v>16.96</v>
      </c>
      <c r="I109" s="263"/>
      <c r="J109" s="259"/>
      <c r="K109" s="259"/>
      <c r="L109" s="264"/>
      <c r="M109" s="265"/>
      <c r="N109" s="266"/>
      <c r="O109" s="266"/>
      <c r="P109" s="266"/>
      <c r="Q109" s="266"/>
      <c r="R109" s="266"/>
      <c r="S109" s="266"/>
      <c r="T109" s="267"/>
      <c r="U109" s="14"/>
      <c r="V109" s="14"/>
      <c r="W109" s="14"/>
      <c r="X109" s="14"/>
      <c r="Y109" s="14"/>
      <c r="Z109" s="14"/>
      <c r="AA109" s="14"/>
      <c r="AB109" s="14"/>
      <c r="AC109" s="14"/>
      <c r="AD109" s="14"/>
      <c r="AE109" s="14"/>
      <c r="AT109" s="268" t="s">
        <v>208</v>
      </c>
      <c r="AU109" s="268" t="s">
        <v>86</v>
      </c>
      <c r="AV109" s="14" t="s">
        <v>202</v>
      </c>
      <c r="AW109" s="14" t="s">
        <v>38</v>
      </c>
      <c r="AX109" s="14" t="s">
        <v>84</v>
      </c>
      <c r="AY109" s="268" t="s">
        <v>194</v>
      </c>
    </row>
    <row r="110" spans="1:65" s="2" customFormat="1" ht="16.5" customHeight="1">
      <c r="A110" s="40"/>
      <c r="B110" s="41"/>
      <c r="C110" s="229" t="s">
        <v>97</v>
      </c>
      <c r="D110" s="229" t="s">
        <v>197</v>
      </c>
      <c r="E110" s="230" t="s">
        <v>2756</v>
      </c>
      <c r="F110" s="231" t="s">
        <v>2757</v>
      </c>
      <c r="G110" s="232" t="s">
        <v>200</v>
      </c>
      <c r="H110" s="233">
        <v>6.24</v>
      </c>
      <c r="I110" s="234"/>
      <c r="J110" s="235">
        <f>ROUND(I110*H110,2)</f>
        <v>0</v>
      </c>
      <c r="K110" s="231" t="s">
        <v>201</v>
      </c>
      <c r="L110" s="46"/>
      <c r="M110" s="236" t="s">
        <v>21</v>
      </c>
      <c r="N110" s="237" t="s">
        <v>47</v>
      </c>
      <c r="O110" s="86"/>
      <c r="P110" s="238">
        <f>O110*H110</f>
        <v>0</v>
      </c>
      <c r="Q110" s="238">
        <v>0</v>
      </c>
      <c r="R110" s="238">
        <f>Q110*H110</f>
        <v>0</v>
      </c>
      <c r="S110" s="238">
        <v>0</v>
      </c>
      <c r="T110" s="239">
        <f>S110*H110</f>
        <v>0</v>
      </c>
      <c r="U110" s="40"/>
      <c r="V110" s="40"/>
      <c r="W110" s="40"/>
      <c r="X110" s="40"/>
      <c r="Y110" s="40"/>
      <c r="Z110" s="40"/>
      <c r="AA110" s="40"/>
      <c r="AB110" s="40"/>
      <c r="AC110" s="40"/>
      <c r="AD110" s="40"/>
      <c r="AE110" s="40"/>
      <c r="AR110" s="240" t="s">
        <v>202</v>
      </c>
      <c r="AT110" s="240" t="s">
        <v>197</v>
      </c>
      <c r="AU110" s="240" t="s">
        <v>86</v>
      </c>
      <c r="AY110" s="19" t="s">
        <v>194</v>
      </c>
      <c r="BE110" s="241">
        <f>IF(N110="základní",J110,0)</f>
        <v>0</v>
      </c>
      <c r="BF110" s="241">
        <f>IF(N110="snížená",J110,0)</f>
        <v>0</v>
      </c>
      <c r="BG110" s="241">
        <f>IF(N110="zákl. přenesená",J110,0)</f>
        <v>0</v>
      </c>
      <c r="BH110" s="241">
        <f>IF(N110="sníž. přenesená",J110,0)</f>
        <v>0</v>
      </c>
      <c r="BI110" s="241">
        <f>IF(N110="nulová",J110,0)</f>
        <v>0</v>
      </c>
      <c r="BJ110" s="19" t="s">
        <v>84</v>
      </c>
      <c r="BK110" s="241">
        <f>ROUND(I110*H110,2)</f>
        <v>0</v>
      </c>
      <c r="BL110" s="19" t="s">
        <v>202</v>
      </c>
      <c r="BM110" s="240" t="s">
        <v>2816</v>
      </c>
    </row>
    <row r="111" spans="1:47" s="2" customFormat="1" ht="12">
      <c r="A111" s="40"/>
      <c r="B111" s="41"/>
      <c r="C111" s="42"/>
      <c r="D111" s="242" t="s">
        <v>204</v>
      </c>
      <c r="E111" s="42"/>
      <c r="F111" s="243" t="s">
        <v>2759</v>
      </c>
      <c r="G111" s="42"/>
      <c r="H111" s="42"/>
      <c r="I111" s="149"/>
      <c r="J111" s="42"/>
      <c r="K111" s="42"/>
      <c r="L111" s="46"/>
      <c r="M111" s="244"/>
      <c r="N111" s="245"/>
      <c r="O111" s="86"/>
      <c r="P111" s="86"/>
      <c r="Q111" s="86"/>
      <c r="R111" s="86"/>
      <c r="S111" s="86"/>
      <c r="T111" s="87"/>
      <c r="U111" s="40"/>
      <c r="V111" s="40"/>
      <c r="W111" s="40"/>
      <c r="X111" s="40"/>
      <c r="Y111" s="40"/>
      <c r="Z111" s="40"/>
      <c r="AA111" s="40"/>
      <c r="AB111" s="40"/>
      <c r="AC111" s="40"/>
      <c r="AD111" s="40"/>
      <c r="AE111" s="40"/>
      <c r="AT111" s="19" t="s">
        <v>204</v>
      </c>
      <c r="AU111" s="19" t="s">
        <v>86</v>
      </c>
    </row>
    <row r="112" spans="1:47" s="2" customFormat="1" ht="12">
      <c r="A112" s="40"/>
      <c r="B112" s="41"/>
      <c r="C112" s="42"/>
      <c r="D112" s="242" t="s">
        <v>206</v>
      </c>
      <c r="E112" s="42"/>
      <c r="F112" s="246" t="s">
        <v>2591</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206</v>
      </c>
      <c r="AU112" s="19" t="s">
        <v>86</v>
      </c>
    </row>
    <row r="113" spans="1:51" s="13" customFormat="1" ht="12">
      <c r="A113" s="13"/>
      <c r="B113" s="247"/>
      <c r="C113" s="248"/>
      <c r="D113" s="242" t="s">
        <v>208</v>
      </c>
      <c r="E113" s="249" t="s">
        <v>21</v>
      </c>
      <c r="F113" s="250" t="s">
        <v>2817</v>
      </c>
      <c r="G113" s="248"/>
      <c r="H113" s="251">
        <v>6.24</v>
      </c>
      <c r="I113" s="252"/>
      <c r="J113" s="248"/>
      <c r="K113" s="248"/>
      <c r="L113" s="253"/>
      <c r="M113" s="254"/>
      <c r="N113" s="255"/>
      <c r="O113" s="255"/>
      <c r="P113" s="255"/>
      <c r="Q113" s="255"/>
      <c r="R113" s="255"/>
      <c r="S113" s="255"/>
      <c r="T113" s="256"/>
      <c r="U113" s="13"/>
      <c r="V113" s="13"/>
      <c r="W113" s="13"/>
      <c r="X113" s="13"/>
      <c r="Y113" s="13"/>
      <c r="Z113" s="13"/>
      <c r="AA113" s="13"/>
      <c r="AB113" s="13"/>
      <c r="AC113" s="13"/>
      <c r="AD113" s="13"/>
      <c r="AE113" s="13"/>
      <c r="AT113" s="257" t="s">
        <v>208</v>
      </c>
      <c r="AU113" s="257" t="s">
        <v>86</v>
      </c>
      <c r="AV113" s="13" t="s">
        <v>86</v>
      </c>
      <c r="AW113" s="13" t="s">
        <v>38</v>
      </c>
      <c r="AX113" s="13" t="s">
        <v>76</v>
      </c>
      <c r="AY113" s="257" t="s">
        <v>194</v>
      </c>
    </row>
    <row r="114" spans="1:51" s="14" customFormat="1" ht="12">
      <c r="A114" s="14"/>
      <c r="B114" s="258"/>
      <c r="C114" s="259"/>
      <c r="D114" s="242" t="s">
        <v>208</v>
      </c>
      <c r="E114" s="260" t="s">
        <v>21</v>
      </c>
      <c r="F114" s="261" t="s">
        <v>210</v>
      </c>
      <c r="G114" s="259"/>
      <c r="H114" s="262">
        <v>6.24</v>
      </c>
      <c r="I114" s="263"/>
      <c r="J114" s="259"/>
      <c r="K114" s="259"/>
      <c r="L114" s="264"/>
      <c r="M114" s="265"/>
      <c r="N114" s="266"/>
      <c r="O114" s="266"/>
      <c r="P114" s="266"/>
      <c r="Q114" s="266"/>
      <c r="R114" s="266"/>
      <c r="S114" s="266"/>
      <c r="T114" s="267"/>
      <c r="U114" s="14"/>
      <c r="V114" s="14"/>
      <c r="W114" s="14"/>
      <c r="X114" s="14"/>
      <c r="Y114" s="14"/>
      <c r="Z114" s="14"/>
      <c r="AA114" s="14"/>
      <c r="AB114" s="14"/>
      <c r="AC114" s="14"/>
      <c r="AD114" s="14"/>
      <c r="AE114" s="14"/>
      <c r="AT114" s="268" t="s">
        <v>208</v>
      </c>
      <c r="AU114" s="268" t="s">
        <v>86</v>
      </c>
      <c r="AV114" s="14" t="s">
        <v>202</v>
      </c>
      <c r="AW114" s="14" t="s">
        <v>38</v>
      </c>
      <c r="AX114" s="14" t="s">
        <v>84</v>
      </c>
      <c r="AY114" s="268" t="s">
        <v>194</v>
      </c>
    </row>
    <row r="115" spans="1:65" s="2" customFormat="1" ht="16.5" customHeight="1">
      <c r="A115" s="40"/>
      <c r="B115" s="41"/>
      <c r="C115" s="229" t="s">
        <v>202</v>
      </c>
      <c r="D115" s="229" t="s">
        <v>197</v>
      </c>
      <c r="E115" s="230" t="s">
        <v>2593</v>
      </c>
      <c r="F115" s="231" t="s">
        <v>2594</v>
      </c>
      <c r="G115" s="232" t="s">
        <v>200</v>
      </c>
      <c r="H115" s="233">
        <v>23.2</v>
      </c>
      <c r="I115" s="234"/>
      <c r="J115" s="235">
        <f>ROUND(I115*H115,2)</f>
        <v>0</v>
      </c>
      <c r="K115" s="231" t="s">
        <v>201</v>
      </c>
      <c r="L115" s="46"/>
      <c r="M115" s="236" t="s">
        <v>21</v>
      </c>
      <c r="N115" s="237" t="s">
        <v>47</v>
      </c>
      <c r="O115" s="86"/>
      <c r="P115" s="238">
        <f>O115*H115</f>
        <v>0</v>
      </c>
      <c r="Q115" s="238">
        <v>0</v>
      </c>
      <c r="R115" s="238">
        <f>Q115*H115</f>
        <v>0</v>
      </c>
      <c r="S115" s="238">
        <v>0</v>
      </c>
      <c r="T115" s="239">
        <f>S115*H115</f>
        <v>0</v>
      </c>
      <c r="U115" s="40"/>
      <c r="V115" s="40"/>
      <c r="W115" s="40"/>
      <c r="X115" s="40"/>
      <c r="Y115" s="40"/>
      <c r="Z115" s="40"/>
      <c r="AA115" s="40"/>
      <c r="AB115" s="40"/>
      <c r="AC115" s="40"/>
      <c r="AD115" s="40"/>
      <c r="AE115" s="40"/>
      <c r="AR115" s="240" t="s">
        <v>202</v>
      </c>
      <c r="AT115" s="240" t="s">
        <v>197</v>
      </c>
      <c r="AU115" s="240" t="s">
        <v>86</v>
      </c>
      <c r="AY115" s="19" t="s">
        <v>194</v>
      </c>
      <c r="BE115" s="241">
        <f>IF(N115="základní",J115,0)</f>
        <v>0</v>
      </c>
      <c r="BF115" s="241">
        <f>IF(N115="snížená",J115,0)</f>
        <v>0</v>
      </c>
      <c r="BG115" s="241">
        <f>IF(N115="zákl. přenesená",J115,0)</f>
        <v>0</v>
      </c>
      <c r="BH115" s="241">
        <f>IF(N115="sníž. přenesená",J115,0)</f>
        <v>0</v>
      </c>
      <c r="BI115" s="241">
        <f>IF(N115="nulová",J115,0)</f>
        <v>0</v>
      </c>
      <c r="BJ115" s="19" t="s">
        <v>84</v>
      </c>
      <c r="BK115" s="241">
        <f>ROUND(I115*H115,2)</f>
        <v>0</v>
      </c>
      <c r="BL115" s="19" t="s">
        <v>202</v>
      </c>
      <c r="BM115" s="240" t="s">
        <v>2818</v>
      </c>
    </row>
    <row r="116" spans="1:47" s="2" customFormat="1" ht="12">
      <c r="A116" s="40"/>
      <c r="B116" s="41"/>
      <c r="C116" s="42"/>
      <c r="D116" s="242" t="s">
        <v>204</v>
      </c>
      <c r="E116" s="42"/>
      <c r="F116" s="243" t="s">
        <v>2596</v>
      </c>
      <c r="G116" s="42"/>
      <c r="H116" s="42"/>
      <c r="I116" s="149"/>
      <c r="J116" s="42"/>
      <c r="K116" s="42"/>
      <c r="L116" s="46"/>
      <c r="M116" s="244"/>
      <c r="N116" s="245"/>
      <c r="O116" s="86"/>
      <c r="P116" s="86"/>
      <c r="Q116" s="86"/>
      <c r="R116" s="86"/>
      <c r="S116" s="86"/>
      <c r="T116" s="87"/>
      <c r="U116" s="40"/>
      <c r="V116" s="40"/>
      <c r="W116" s="40"/>
      <c r="X116" s="40"/>
      <c r="Y116" s="40"/>
      <c r="Z116" s="40"/>
      <c r="AA116" s="40"/>
      <c r="AB116" s="40"/>
      <c r="AC116" s="40"/>
      <c r="AD116" s="40"/>
      <c r="AE116" s="40"/>
      <c r="AT116" s="19" t="s">
        <v>204</v>
      </c>
      <c r="AU116" s="19" t="s">
        <v>86</v>
      </c>
    </row>
    <row r="117" spans="1:47" s="2" customFormat="1" ht="12">
      <c r="A117" s="40"/>
      <c r="B117" s="41"/>
      <c r="C117" s="42"/>
      <c r="D117" s="242" t="s">
        <v>206</v>
      </c>
      <c r="E117" s="42"/>
      <c r="F117" s="246" t="s">
        <v>2597</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206</v>
      </c>
      <c r="AU117" s="19" t="s">
        <v>86</v>
      </c>
    </row>
    <row r="118" spans="1:51" s="13" customFormat="1" ht="12">
      <c r="A118" s="13"/>
      <c r="B118" s="247"/>
      <c r="C118" s="248"/>
      <c r="D118" s="242" t="s">
        <v>208</v>
      </c>
      <c r="E118" s="249" t="s">
        <v>21</v>
      </c>
      <c r="F118" s="250" t="s">
        <v>2819</v>
      </c>
      <c r="G118" s="248"/>
      <c r="H118" s="251">
        <v>23.2</v>
      </c>
      <c r="I118" s="252"/>
      <c r="J118" s="248"/>
      <c r="K118" s="248"/>
      <c r="L118" s="253"/>
      <c r="M118" s="254"/>
      <c r="N118" s="255"/>
      <c r="O118" s="255"/>
      <c r="P118" s="255"/>
      <c r="Q118" s="255"/>
      <c r="R118" s="255"/>
      <c r="S118" s="255"/>
      <c r="T118" s="256"/>
      <c r="U118" s="13"/>
      <c r="V118" s="13"/>
      <c r="W118" s="13"/>
      <c r="X118" s="13"/>
      <c r="Y118" s="13"/>
      <c r="Z118" s="13"/>
      <c r="AA118" s="13"/>
      <c r="AB118" s="13"/>
      <c r="AC118" s="13"/>
      <c r="AD118" s="13"/>
      <c r="AE118" s="13"/>
      <c r="AT118" s="257" t="s">
        <v>208</v>
      </c>
      <c r="AU118" s="257" t="s">
        <v>86</v>
      </c>
      <c r="AV118" s="13" t="s">
        <v>86</v>
      </c>
      <c r="AW118" s="13" t="s">
        <v>38</v>
      </c>
      <c r="AX118" s="13" t="s">
        <v>76</v>
      </c>
      <c r="AY118" s="257" t="s">
        <v>194</v>
      </c>
    </row>
    <row r="119" spans="1:51" s="14" customFormat="1" ht="12">
      <c r="A119" s="14"/>
      <c r="B119" s="258"/>
      <c r="C119" s="259"/>
      <c r="D119" s="242" t="s">
        <v>208</v>
      </c>
      <c r="E119" s="260" t="s">
        <v>21</v>
      </c>
      <c r="F119" s="261" t="s">
        <v>210</v>
      </c>
      <c r="G119" s="259"/>
      <c r="H119" s="262">
        <v>23.2</v>
      </c>
      <c r="I119" s="263"/>
      <c r="J119" s="259"/>
      <c r="K119" s="259"/>
      <c r="L119" s="264"/>
      <c r="M119" s="265"/>
      <c r="N119" s="266"/>
      <c r="O119" s="266"/>
      <c r="P119" s="266"/>
      <c r="Q119" s="266"/>
      <c r="R119" s="266"/>
      <c r="S119" s="266"/>
      <c r="T119" s="267"/>
      <c r="U119" s="14"/>
      <c r="V119" s="14"/>
      <c r="W119" s="14"/>
      <c r="X119" s="14"/>
      <c r="Y119" s="14"/>
      <c r="Z119" s="14"/>
      <c r="AA119" s="14"/>
      <c r="AB119" s="14"/>
      <c r="AC119" s="14"/>
      <c r="AD119" s="14"/>
      <c r="AE119" s="14"/>
      <c r="AT119" s="268" t="s">
        <v>208</v>
      </c>
      <c r="AU119" s="268" t="s">
        <v>86</v>
      </c>
      <c r="AV119" s="14" t="s">
        <v>202</v>
      </c>
      <c r="AW119" s="14" t="s">
        <v>38</v>
      </c>
      <c r="AX119" s="14" t="s">
        <v>84</v>
      </c>
      <c r="AY119" s="268" t="s">
        <v>194</v>
      </c>
    </row>
    <row r="120" spans="1:65" s="2" customFormat="1" ht="16.5" customHeight="1">
      <c r="A120" s="40"/>
      <c r="B120" s="41"/>
      <c r="C120" s="272" t="s">
        <v>231</v>
      </c>
      <c r="D120" s="272" t="s">
        <v>347</v>
      </c>
      <c r="E120" s="273" t="s">
        <v>2598</v>
      </c>
      <c r="F120" s="274" t="s">
        <v>2599</v>
      </c>
      <c r="G120" s="275" t="s">
        <v>215</v>
      </c>
      <c r="H120" s="276">
        <v>19.2</v>
      </c>
      <c r="I120" s="277"/>
      <c r="J120" s="278">
        <f>ROUND(I120*H120,2)</f>
        <v>0</v>
      </c>
      <c r="K120" s="274" t="s">
        <v>201</v>
      </c>
      <c r="L120" s="279"/>
      <c r="M120" s="280" t="s">
        <v>21</v>
      </c>
      <c r="N120" s="281" t="s">
        <v>47</v>
      </c>
      <c r="O120" s="86"/>
      <c r="P120" s="238">
        <f>O120*H120</f>
        <v>0</v>
      </c>
      <c r="Q120" s="238">
        <v>1</v>
      </c>
      <c r="R120" s="238">
        <f>Q120*H120</f>
        <v>19.2</v>
      </c>
      <c r="S120" s="238">
        <v>0</v>
      </c>
      <c r="T120" s="239">
        <f>S120*H120</f>
        <v>0</v>
      </c>
      <c r="U120" s="40"/>
      <c r="V120" s="40"/>
      <c r="W120" s="40"/>
      <c r="X120" s="40"/>
      <c r="Y120" s="40"/>
      <c r="Z120" s="40"/>
      <c r="AA120" s="40"/>
      <c r="AB120" s="40"/>
      <c r="AC120" s="40"/>
      <c r="AD120" s="40"/>
      <c r="AE120" s="40"/>
      <c r="AR120" s="240" t="s">
        <v>253</v>
      </c>
      <c r="AT120" s="240" t="s">
        <v>347</v>
      </c>
      <c r="AU120" s="240" t="s">
        <v>86</v>
      </c>
      <c r="AY120" s="19" t="s">
        <v>194</v>
      </c>
      <c r="BE120" s="241">
        <f>IF(N120="základní",J120,0)</f>
        <v>0</v>
      </c>
      <c r="BF120" s="241">
        <f>IF(N120="snížená",J120,0)</f>
        <v>0</v>
      </c>
      <c r="BG120" s="241">
        <f>IF(N120="zákl. přenesená",J120,0)</f>
        <v>0</v>
      </c>
      <c r="BH120" s="241">
        <f>IF(N120="sníž. přenesená",J120,0)</f>
        <v>0</v>
      </c>
      <c r="BI120" s="241">
        <f>IF(N120="nulová",J120,0)</f>
        <v>0</v>
      </c>
      <c r="BJ120" s="19" t="s">
        <v>84</v>
      </c>
      <c r="BK120" s="241">
        <f>ROUND(I120*H120,2)</f>
        <v>0</v>
      </c>
      <c r="BL120" s="19" t="s">
        <v>202</v>
      </c>
      <c r="BM120" s="240" t="s">
        <v>2820</v>
      </c>
    </row>
    <row r="121" spans="1:47" s="2" customFormat="1" ht="12">
      <c r="A121" s="40"/>
      <c r="B121" s="41"/>
      <c r="C121" s="42"/>
      <c r="D121" s="242" t="s">
        <v>204</v>
      </c>
      <c r="E121" s="42"/>
      <c r="F121" s="243" t="s">
        <v>2599</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204</v>
      </c>
      <c r="AU121" s="19" t="s">
        <v>86</v>
      </c>
    </row>
    <row r="122" spans="1:51" s="13" customFormat="1" ht="12">
      <c r="A122" s="13"/>
      <c r="B122" s="247"/>
      <c r="C122" s="248"/>
      <c r="D122" s="242" t="s">
        <v>208</v>
      </c>
      <c r="E122" s="249" t="s">
        <v>21</v>
      </c>
      <c r="F122" s="250" t="s">
        <v>2821</v>
      </c>
      <c r="G122" s="248"/>
      <c r="H122" s="251">
        <v>9.6</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4" customFormat="1" ht="12">
      <c r="A123" s="14"/>
      <c r="B123" s="258"/>
      <c r="C123" s="259"/>
      <c r="D123" s="242" t="s">
        <v>208</v>
      </c>
      <c r="E123" s="260" t="s">
        <v>21</v>
      </c>
      <c r="F123" s="261" t="s">
        <v>210</v>
      </c>
      <c r="G123" s="259"/>
      <c r="H123" s="262">
        <v>9.6</v>
      </c>
      <c r="I123" s="263"/>
      <c r="J123" s="259"/>
      <c r="K123" s="259"/>
      <c r="L123" s="264"/>
      <c r="M123" s="265"/>
      <c r="N123" s="266"/>
      <c r="O123" s="266"/>
      <c r="P123" s="266"/>
      <c r="Q123" s="266"/>
      <c r="R123" s="266"/>
      <c r="S123" s="266"/>
      <c r="T123" s="267"/>
      <c r="U123" s="14"/>
      <c r="V123" s="14"/>
      <c r="W123" s="14"/>
      <c r="X123" s="14"/>
      <c r="Y123" s="14"/>
      <c r="Z123" s="14"/>
      <c r="AA123" s="14"/>
      <c r="AB123" s="14"/>
      <c r="AC123" s="14"/>
      <c r="AD123" s="14"/>
      <c r="AE123" s="14"/>
      <c r="AT123" s="268" t="s">
        <v>208</v>
      </c>
      <c r="AU123" s="268" t="s">
        <v>86</v>
      </c>
      <c r="AV123" s="14" t="s">
        <v>202</v>
      </c>
      <c r="AW123" s="14" t="s">
        <v>38</v>
      </c>
      <c r="AX123" s="14" t="s">
        <v>84</v>
      </c>
      <c r="AY123" s="268" t="s">
        <v>194</v>
      </c>
    </row>
    <row r="124" spans="1:51" s="13" customFormat="1" ht="12">
      <c r="A124" s="13"/>
      <c r="B124" s="247"/>
      <c r="C124" s="248"/>
      <c r="D124" s="242" t="s">
        <v>208</v>
      </c>
      <c r="E124" s="248"/>
      <c r="F124" s="250" t="s">
        <v>2822</v>
      </c>
      <c r="G124" s="248"/>
      <c r="H124" s="251">
        <v>19.2</v>
      </c>
      <c r="I124" s="252"/>
      <c r="J124" s="248"/>
      <c r="K124" s="248"/>
      <c r="L124" s="253"/>
      <c r="M124" s="254"/>
      <c r="N124" s="255"/>
      <c r="O124" s="255"/>
      <c r="P124" s="255"/>
      <c r="Q124" s="255"/>
      <c r="R124" s="255"/>
      <c r="S124" s="255"/>
      <c r="T124" s="256"/>
      <c r="U124" s="13"/>
      <c r="V124" s="13"/>
      <c r="W124" s="13"/>
      <c r="X124" s="13"/>
      <c r="Y124" s="13"/>
      <c r="Z124" s="13"/>
      <c r="AA124" s="13"/>
      <c r="AB124" s="13"/>
      <c r="AC124" s="13"/>
      <c r="AD124" s="13"/>
      <c r="AE124" s="13"/>
      <c r="AT124" s="257" t="s">
        <v>208</v>
      </c>
      <c r="AU124" s="257" t="s">
        <v>86</v>
      </c>
      <c r="AV124" s="13" t="s">
        <v>86</v>
      </c>
      <c r="AW124" s="13" t="s">
        <v>4</v>
      </c>
      <c r="AX124" s="13" t="s">
        <v>84</v>
      </c>
      <c r="AY124" s="257" t="s">
        <v>194</v>
      </c>
    </row>
    <row r="125" spans="1:63" s="12" customFormat="1" ht="22.8" customHeight="1">
      <c r="A125" s="12"/>
      <c r="B125" s="213"/>
      <c r="C125" s="214"/>
      <c r="D125" s="215" t="s">
        <v>75</v>
      </c>
      <c r="E125" s="227" t="s">
        <v>253</v>
      </c>
      <c r="F125" s="227" t="s">
        <v>2114</v>
      </c>
      <c r="G125" s="214"/>
      <c r="H125" s="214"/>
      <c r="I125" s="217"/>
      <c r="J125" s="228">
        <f>BK125</f>
        <v>0</v>
      </c>
      <c r="K125" s="214"/>
      <c r="L125" s="219"/>
      <c r="M125" s="220"/>
      <c r="N125" s="221"/>
      <c r="O125" s="221"/>
      <c r="P125" s="222">
        <f>SUM(P126:P218)</f>
        <v>0</v>
      </c>
      <c r="Q125" s="221"/>
      <c r="R125" s="222">
        <f>SUM(R126:R218)</f>
        <v>0.82563257</v>
      </c>
      <c r="S125" s="221"/>
      <c r="T125" s="223">
        <f>SUM(T126:T218)</f>
        <v>0</v>
      </c>
      <c r="U125" s="12"/>
      <c r="V125" s="12"/>
      <c r="W125" s="12"/>
      <c r="X125" s="12"/>
      <c r="Y125" s="12"/>
      <c r="Z125" s="12"/>
      <c r="AA125" s="12"/>
      <c r="AB125" s="12"/>
      <c r="AC125" s="12"/>
      <c r="AD125" s="12"/>
      <c r="AE125" s="12"/>
      <c r="AR125" s="224" t="s">
        <v>84</v>
      </c>
      <c r="AT125" s="225" t="s">
        <v>75</v>
      </c>
      <c r="AU125" s="225" t="s">
        <v>84</v>
      </c>
      <c r="AY125" s="224" t="s">
        <v>194</v>
      </c>
      <c r="BK125" s="226">
        <f>SUM(BK126:BK218)</f>
        <v>0</v>
      </c>
    </row>
    <row r="126" spans="1:65" s="2" customFormat="1" ht="16.5" customHeight="1">
      <c r="A126" s="40"/>
      <c r="B126" s="41"/>
      <c r="C126" s="229" t="s">
        <v>241</v>
      </c>
      <c r="D126" s="229" t="s">
        <v>197</v>
      </c>
      <c r="E126" s="230" t="s">
        <v>2603</v>
      </c>
      <c r="F126" s="231" t="s">
        <v>2604</v>
      </c>
      <c r="G126" s="232" t="s">
        <v>481</v>
      </c>
      <c r="H126" s="233">
        <v>10.6</v>
      </c>
      <c r="I126" s="234"/>
      <c r="J126" s="235">
        <f>ROUND(I126*H126,2)</f>
        <v>0</v>
      </c>
      <c r="K126" s="231" t="s">
        <v>201</v>
      </c>
      <c r="L126" s="46"/>
      <c r="M126" s="236" t="s">
        <v>21</v>
      </c>
      <c r="N126" s="237" t="s">
        <v>47</v>
      </c>
      <c r="O126" s="86"/>
      <c r="P126" s="238">
        <f>O126*H126</f>
        <v>0</v>
      </c>
      <c r="Q126" s="238">
        <v>1E-05</v>
      </c>
      <c r="R126" s="238">
        <f>Q126*H126</f>
        <v>0.000106</v>
      </c>
      <c r="S126" s="238">
        <v>0</v>
      </c>
      <c r="T126" s="239">
        <f>S126*H126</f>
        <v>0</v>
      </c>
      <c r="U126" s="40"/>
      <c r="V126" s="40"/>
      <c r="W126" s="40"/>
      <c r="X126" s="40"/>
      <c r="Y126" s="40"/>
      <c r="Z126" s="40"/>
      <c r="AA126" s="40"/>
      <c r="AB126" s="40"/>
      <c r="AC126" s="40"/>
      <c r="AD126" s="40"/>
      <c r="AE126" s="40"/>
      <c r="AR126" s="240" t="s">
        <v>202</v>
      </c>
      <c r="AT126" s="240" t="s">
        <v>197</v>
      </c>
      <c r="AU126" s="240" t="s">
        <v>86</v>
      </c>
      <c r="AY126" s="19" t="s">
        <v>194</v>
      </c>
      <c r="BE126" s="241">
        <f>IF(N126="základní",J126,0)</f>
        <v>0</v>
      </c>
      <c r="BF126" s="241">
        <f>IF(N126="snížená",J126,0)</f>
        <v>0</v>
      </c>
      <c r="BG126" s="241">
        <f>IF(N126="zákl. přenesená",J126,0)</f>
        <v>0</v>
      </c>
      <c r="BH126" s="241">
        <f>IF(N126="sníž. přenesená",J126,0)</f>
        <v>0</v>
      </c>
      <c r="BI126" s="241">
        <f>IF(N126="nulová",J126,0)</f>
        <v>0</v>
      </c>
      <c r="BJ126" s="19" t="s">
        <v>84</v>
      </c>
      <c r="BK126" s="241">
        <f>ROUND(I126*H126,2)</f>
        <v>0</v>
      </c>
      <c r="BL126" s="19" t="s">
        <v>202</v>
      </c>
      <c r="BM126" s="240" t="s">
        <v>2823</v>
      </c>
    </row>
    <row r="127" spans="1:47" s="2" customFormat="1" ht="12">
      <c r="A127" s="40"/>
      <c r="B127" s="41"/>
      <c r="C127" s="42"/>
      <c r="D127" s="242" t="s">
        <v>204</v>
      </c>
      <c r="E127" s="42"/>
      <c r="F127" s="243" t="s">
        <v>2606</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204</v>
      </c>
      <c r="AU127" s="19" t="s">
        <v>86</v>
      </c>
    </row>
    <row r="128" spans="1:47" s="2" customFormat="1" ht="12">
      <c r="A128" s="40"/>
      <c r="B128" s="41"/>
      <c r="C128" s="42"/>
      <c r="D128" s="242" t="s">
        <v>206</v>
      </c>
      <c r="E128" s="42"/>
      <c r="F128" s="246" t="s">
        <v>2607</v>
      </c>
      <c r="G128" s="42"/>
      <c r="H128" s="42"/>
      <c r="I128" s="149"/>
      <c r="J128" s="42"/>
      <c r="K128" s="42"/>
      <c r="L128" s="46"/>
      <c r="M128" s="244"/>
      <c r="N128" s="245"/>
      <c r="O128" s="86"/>
      <c r="P128" s="86"/>
      <c r="Q128" s="86"/>
      <c r="R128" s="86"/>
      <c r="S128" s="86"/>
      <c r="T128" s="87"/>
      <c r="U128" s="40"/>
      <c r="V128" s="40"/>
      <c r="W128" s="40"/>
      <c r="X128" s="40"/>
      <c r="Y128" s="40"/>
      <c r="Z128" s="40"/>
      <c r="AA128" s="40"/>
      <c r="AB128" s="40"/>
      <c r="AC128" s="40"/>
      <c r="AD128" s="40"/>
      <c r="AE128" s="40"/>
      <c r="AT128" s="19" t="s">
        <v>206</v>
      </c>
      <c r="AU128" s="19" t="s">
        <v>86</v>
      </c>
    </row>
    <row r="129" spans="1:51" s="13" customFormat="1" ht="12">
      <c r="A129" s="13"/>
      <c r="B129" s="247"/>
      <c r="C129" s="248"/>
      <c r="D129" s="242" t="s">
        <v>208</v>
      </c>
      <c r="E129" s="249" t="s">
        <v>21</v>
      </c>
      <c r="F129" s="250" t="s">
        <v>2824</v>
      </c>
      <c r="G129" s="248"/>
      <c r="H129" s="251">
        <v>10.6</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208</v>
      </c>
      <c r="AU129" s="257" t="s">
        <v>86</v>
      </c>
      <c r="AV129" s="13" t="s">
        <v>86</v>
      </c>
      <c r="AW129" s="13" t="s">
        <v>38</v>
      </c>
      <c r="AX129" s="13" t="s">
        <v>76</v>
      </c>
      <c r="AY129" s="257" t="s">
        <v>194</v>
      </c>
    </row>
    <row r="130" spans="1:51" s="14" customFormat="1" ht="12">
      <c r="A130" s="14"/>
      <c r="B130" s="258"/>
      <c r="C130" s="259"/>
      <c r="D130" s="242" t="s">
        <v>208</v>
      </c>
      <c r="E130" s="260" t="s">
        <v>21</v>
      </c>
      <c r="F130" s="261" t="s">
        <v>210</v>
      </c>
      <c r="G130" s="259"/>
      <c r="H130" s="262">
        <v>10.6</v>
      </c>
      <c r="I130" s="263"/>
      <c r="J130" s="259"/>
      <c r="K130" s="259"/>
      <c r="L130" s="264"/>
      <c r="M130" s="265"/>
      <c r="N130" s="266"/>
      <c r="O130" s="266"/>
      <c r="P130" s="266"/>
      <c r="Q130" s="266"/>
      <c r="R130" s="266"/>
      <c r="S130" s="266"/>
      <c r="T130" s="267"/>
      <c r="U130" s="14"/>
      <c r="V130" s="14"/>
      <c r="W130" s="14"/>
      <c r="X130" s="14"/>
      <c r="Y130" s="14"/>
      <c r="Z130" s="14"/>
      <c r="AA130" s="14"/>
      <c r="AB130" s="14"/>
      <c r="AC130" s="14"/>
      <c r="AD130" s="14"/>
      <c r="AE130" s="14"/>
      <c r="AT130" s="268" t="s">
        <v>208</v>
      </c>
      <c r="AU130" s="268" t="s">
        <v>86</v>
      </c>
      <c r="AV130" s="14" t="s">
        <v>202</v>
      </c>
      <c r="AW130" s="14" t="s">
        <v>38</v>
      </c>
      <c r="AX130" s="14" t="s">
        <v>84</v>
      </c>
      <c r="AY130" s="268" t="s">
        <v>194</v>
      </c>
    </row>
    <row r="131" spans="1:65" s="2" customFormat="1" ht="16.5" customHeight="1">
      <c r="A131" s="40"/>
      <c r="B131" s="41"/>
      <c r="C131" s="272" t="s">
        <v>248</v>
      </c>
      <c r="D131" s="272" t="s">
        <v>347</v>
      </c>
      <c r="E131" s="273" t="s">
        <v>2825</v>
      </c>
      <c r="F131" s="274" t="s">
        <v>2826</v>
      </c>
      <c r="G131" s="275" t="s">
        <v>481</v>
      </c>
      <c r="H131" s="276">
        <v>10.918</v>
      </c>
      <c r="I131" s="277"/>
      <c r="J131" s="278">
        <f>ROUND(I131*H131,2)</f>
        <v>0</v>
      </c>
      <c r="K131" s="274" t="s">
        <v>201</v>
      </c>
      <c r="L131" s="279"/>
      <c r="M131" s="280" t="s">
        <v>21</v>
      </c>
      <c r="N131" s="281" t="s">
        <v>47</v>
      </c>
      <c r="O131" s="86"/>
      <c r="P131" s="238">
        <f>O131*H131</f>
        <v>0</v>
      </c>
      <c r="Q131" s="238">
        <v>0.00154</v>
      </c>
      <c r="R131" s="238">
        <f>Q131*H131</f>
        <v>0.016813719999999997</v>
      </c>
      <c r="S131" s="238">
        <v>0</v>
      </c>
      <c r="T131" s="239">
        <f>S131*H131</f>
        <v>0</v>
      </c>
      <c r="U131" s="40"/>
      <c r="V131" s="40"/>
      <c r="W131" s="40"/>
      <c r="X131" s="40"/>
      <c r="Y131" s="40"/>
      <c r="Z131" s="40"/>
      <c r="AA131" s="40"/>
      <c r="AB131" s="40"/>
      <c r="AC131" s="40"/>
      <c r="AD131" s="40"/>
      <c r="AE131" s="40"/>
      <c r="AR131" s="240" t="s">
        <v>253</v>
      </c>
      <c r="AT131" s="240" t="s">
        <v>347</v>
      </c>
      <c r="AU131" s="240" t="s">
        <v>86</v>
      </c>
      <c r="AY131" s="19" t="s">
        <v>194</v>
      </c>
      <c r="BE131" s="241">
        <f>IF(N131="základní",J131,0)</f>
        <v>0</v>
      </c>
      <c r="BF131" s="241">
        <f>IF(N131="snížená",J131,0)</f>
        <v>0</v>
      </c>
      <c r="BG131" s="241">
        <f>IF(N131="zákl. přenesená",J131,0)</f>
        <v>0</v>
      </c>
      <c r="BH131" s="241">
        <f>IF(N131="sníž. přenesená",J131,0)</f>
        <v>0</v>
      </c>
      <c r="BI131" s="241">
        <f>IF(N131="nulová",J131,0)</f>
        <v>0</v>
      </c>
      <c r="BJ131" s="19" t="s">
        <v>84</v>
      </c>
      <c r="BK131" s="241">
        <f>ROUND(I131*H131,2)</f>
        <v>0</v>
      </c>
      <c r="BL131" s="19" t="s">
        <v>202</v>
      </c>
      <c r="BM131" s="240" t="s">
        <v>2827</v>
      </c>
    </row>
    <row r="132" spans="1:47" s="2" customFormat="1" ht="12">
      <c r="A132" s="40"/>
      <c r="B132" s="41"/>
      <c r="C132" s="42"/>
      <c r="D132" s="242" t="s">
        <v>204</v>
      </c>
      <c r="E132" s="42"/>
      <c r="F132" s="243" t="s">
        <v>2826</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204</v>
      </c>
      <c r="AU132" s="19" t="s">
        <v>86</v>
      </c>
    </row>
    <row r="133" spans="1:51" s="13" customFormat="1" ht="12">
      <c r="A133" s="13"/>
      <c r="B133" s="247"/>
      <c r="C133" s="248"/>
      <c r="D133" s="242" t="s">
        <v>208</v>
      </c>
      <c r="E133" s="249" t="s">
        <v>21</v>
      </c>
      <c r="F133" s="250" t="s">
        <v>2824</v>
      </c>
      <c r="G133" s="248"/>
      <c r="H133" s="251">
        <v>10.6</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208</v>
      </c>
      <c r="AU133" s="257" t="s">
        <v>86</v>
      </c>
      <c r="AV133" s="13" t="s">
        <v>86</v>
      </c>
      <c r="AW133" s="13" t="s">
        <v>38</v>
      </c>
      <c r="AX133" s="13" t="s">
        <v>76</v>
      </c>
      <c r="AY133" s="257" t="s">
        <v>194</v>
      </c>
    </row>
    <row r="134" spans="1:51" s="14" customFormat="1" ht="12">
      <c r="A134" s="14"/>
      <c r="B134" s="258"/>
      <c r="C134" s="259"/>
      <c r="D134" s="242" t="s">
        <v>208</v>
      </c>
      <c r="E134" s="260" t="s">
        <v>21</v>
      </c>
      <c r="F134" s="261" t="s">
        <v>210</v>
      </c>
      <c r="G134" s="259"/>
      <c r="H134" s="262">
        <v>10.6</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208</v>
      </c>
      <c r="AU134" s="268" t="s">
        <v>86</v>
      </c>
      <c r="AV134" s="14" t="s">
        <v>202</v>
      </c>
      <c r="AW134" s="14" t="s">
        <v>38</v>
      </c>
      <c r="AX134" s="14" t="s">
        <v>84</v>
      </c>
      <c r="AY134" s="268" t="s">
        <v>194</v>
      </c>
    </row>
    <row r="135" spans="1:51" s="13" customFormat="1" ht="12">
      <c r="A135" s="13"/>
      <c r="B135" s="247"/>
      <c r="C135" s="248"/>
      <c r="D135" s="242" t="s">
        <v>208</v>
      </c>
      <c r="E135" s="248"/>
      <c r="F135" s="250" t="s">
        <v>2828</v>
      </c>
      <c r="G135" s="248"/>
      <c r="H135" s="251">
        <v>10.918</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208</v>
      </c>
      <c r="AU135" s="257" t="s">
        <v>86</v>
      </c>
      <c r="AV135" s="13" t="s">
        <v>86</v>
      </c>
      <c r="AW135" s="13" t="s">
        <v>4</v>
      </c>
      <c r="AX135" s="13" t="s">
        <v>84</v>
      </c>
      <c r="AY135" s="257" t="s">
        <v>194</v>
      </c>
    </row>
    <row r="136" spans="1:65" s="2" customFormat="1" ht="16.5" customHeight="1">
      <c r="A136" s="40"/>
      <c r="B136" s="41"/>
      <c r="C136" s="229" t="s">
        <v>253</v>
      </c>
      <c r="D136" s="229" t="s">
        <v>197</v>
      </c>
      <c r="E136" s="230" t="s">
        <v>2620</v>
      </c>
      <c r="F136" s="231" t="s">
        <v>2621</v>
      </c>
      <c r="G136" s="232" t="s">
        <v>268</v>
      </c>
      <c r="H136" s="233">
        <v>8</v>
      </c>
      <c r="I136" s="234"/>
      <c r="J136" s="235">
        <f>ROUND(I136*H136,2)</f>
        <v>0</v>
      </c>
      <c r="K136" s="231" t="s">
        <v>201</v>
      </c>
      <c r="L136" s="46"/>
      <c r="M136" s="236" t="s">
        <v>21</v>
      </c>
      <c r="N136" s="237" t="s">
        <v>47</v>
      </c>
      <c r="O136" s="86"/>
      <c r="P136" s="238">
        <f>O136*H136</f>
        <v>0</v>
      </c>
      <c r="Q136" s="238">
        <v>0</v>
      </c>
      <c r="R136" s="238">
        <f>Q136*H136</f>
        <v>0</v>
      </c>
      <c r="S136" s="238">
        <v>0</v>
      </c>
      <c r="T136" s="239">
        <f>S136*H136</f>
        <v>0</v>
      </c>
      <c r="U136" s="40"/>
      <c r="V136" s="40"/>
      <c r="W136" s="40"/>
      <c r="X136" s="40"/>
      <c r="Y136" s="40"/>
      <c r="Z136" s="40"/>
      <c r="AA136" s="40"/>
      <c r="AB136" s="40"/>
      <c r="AC136" s="40"/>
      <c r="AD136" s="40"/>
      <c r="AE136" s="40"/>
      <c r="AR136" s="240" t="s">
        <v>202</v>
      </c>
      <c r="AT136" s="240" t="s">
        <v>197</v>
      </c>
      <c r="AU136" s="240" t="s">
        <v>86</v>
      </c>
      <c r="AY136" s="19" t="s">
        <v>194</v>
      </c>
      <c r="BE136" s="241">
        <f>IF(N136="základní",J136,0)</f>
        <v>0</v>
      </c>
      <c r="BF136" s="241">
        <f>IF(N136="snížená",J136,0)</f>
        <v>0</v>
      </c>
      <c r="BG136" s="241">
        <f>IF(N136="zákl. přenesená",J136,0)</f>
        <v>0</v>
      </c>
      <c r="BH136" s="241">
        <f>IF(N136="sníž. přenesená",J136,0)</f>
        <v>0</v>
      </c>
      <c r="BI136" s="241">
        <f>IF(N136="nulová",J136,0)</f>
        <v>0</v>
      </c>
      <c r="BJ136" s="19" t="s">
        <v>84</v>
      </c>
      <c r="BK136" s="241">
        <f>ROUND(I136*H136,2)</f>
        <v>0</v>
      </c>
      <c r="BL136" s="19" t="s">
        <v>202</v>
      </c>
      <c r="BM136" s="240" t="s">
        <v>2829</v>
      </c>
    </row>
    <row r="137" spans="1:47" s="2" customFormat="1" ht="12">
      <c r="A137" s="40"/>
      <c r="B137" s="41"/>
      <c r="C137" s="42"/>
      <c r="D137" s="242" t="s">
        <v>204</v>
      </c>
      <c r="E137" s="42"/>
      <c r="F137" s="243" t="s">
        <v>2623</v>
      </c>
      <c r="G137" s="42"/>
      <c r="H137" s="42"/>
      <c r="I137" s="149"/>
      <c r="J137" s="42"/>
      <c r="K137" s="42"/>
      <c r="L137" s="46"/>
      <c r="M137" s="244"/>
      <c r="N137" s="245"/>
      <c r="O137" s="86"/>
      <c r="P137" s="86"/>
      <c r="Q137" s="86"/>
      <c r="R137" s="86"/>
      <c r="S137" s="86"/>
      <c r="T137" s="87"/>
      <c r="U137" s="40"/>
      <c r="V137" s="40"/>
      <c r="W137" s="40"/>
      <c r="X137" s="40"/>
      <c r="Y137" s="40"/>
      <c r="Z137" s="40"/>
      <c r="AA137" s="40"/>
      <c r="AB137" s="40"/>
      <c r="AC137" s="40"/>
      <c r="AD137" s="40"/>
      <c r="AE137" s="40"/>
      <c r="AT137" s="19" t="s">
        <v>204</v>
      </c>
      <c r="AU137" s="19" t="s">
        <v>86</v>
      </c>
    </row>
    <row r="138" spans="1:47" s="2" customFormat="1" ht="12">
      <c r="A138" s="40"/>
      <c r="B138" s="41"/>
      <c r="C138" s="42"/>
      <c r="D138" s="242" t="s">
        <v>206</v>
      </c>
      <c r="E138" s="42"/>
      <c r="F138" s="246" t="s">
        <v>2624</v>
      </c>
      <c r="G138" s="42"/>
      <c r="H138" s="42"/>
      <c r="I138" s="149"/>
      <c r="J138" s="42"/>
      <c r="K138" s="42"/>
      <c r="L138" s="46"/>
      <c r="M138" s="244"/>
      <c r="N138" s="245"/>
      <c r="O138" s="86"/>
      <c r="P138" s="86"/>
      <c r="Q138" s="86"/>
      <c r="R138" s="86"/>
      <c r="S138" s="86"/>
      <c r="T138" s="87"/>
      <c r="U138" s="40"/>
      <c r="V138" s="40"/>
      <c r="W138" s="40"/>
      <c r="X138" s="40"/>
      <c r="Y138" s="40"/>
      <c r="Z138" s="40"/>
      <c r="AA138" s="40"/>
      <c r="AB138" s="40"/>
      <c r="AC138" s="40"/>
      <c r="AD138" s="40"/>
      <c r="AE138" s="40"/>
      <c r="AT138" s="19" t="s">
        <v>206</v>
      </c>
      <c r="AU138" s="19" t="s">
        <v>86</v>
      </c>
    </row>
    <row r="139" spans="1:65" s="2" customFormat="1" ht="16.5" customHeight="1">
      <c r="A139" s="40"/>
      <c r="B139" s="41"/>
      <c r="C139" s="272" t="s">
        <v>195</v>
      </c>
      <c r="D139" s="272" t="s">
        <v>347</v>
      </c>
      <c r="E139" s="273" t="s">
        <v>2625</v>
      </c>
      <c r="F139" s="274" t="s">
        <v>2626</v>
      </c>
      <c r="G139" s="275" t="s">
        <v>268</v>
      </c>
      <c r="H139" s="276">
        <v>8</v>
      </c>
      <c r="I139" s="277"/>
      <c r="J139" s="278">
        <f>ROUND(I139*H139,2)</f>
        <v>0</v>
      </c>
      <c r="K139" s="274" t="s">
        <v>201</v>
      </c>
      <c r="L139" s="279"/>
      <c r="M139" s="280" t="s">
        <v>21</v>
      </c>
      <c r="N139" s="281" t="s">
        <v>47</v>
      </c>
      <c r="O139" s="86"/>
      <c r="P139" s="238">
        <f>O139*H139</f>
        <v>0</v>
      </c>
      <c r="Q139" s="238">
        <v>0.00035</v>
      </c>
      <c r="R139" s="238">
        <f>Q139*H139</f>
        <v>0.0028</v>
      </c>
      <c r="S139" s="238">
        <v>0</v>
      </c>
      <c r="T139" s="239">
        <f>S139*H139</f>
        <v>0</v>
      </c>
      <c r="U139" s="40"/>
      <c r="V139" s="40"/>
      <c r="W139" s="40"/>
      <c r="X139" s="40"/>
      <c r="Y139" s="40"/>
      <c r="Z139" s="40"/>
      <c r="AA139" s="40"/>
      <c r="AB139" s="40"/>
      <c r="AC139" s="40"/>
      <c r="AD139" s="40"/>
      <c r="AE139" s="40"/>
      <c r="AR139" s="240" t="s">
        <v>253</v>
      </c>
      <c r="AT139" s="240" t="s">
        <v>347</v>
      </c>
      <c r="AU139" s="240" t="s">
        <v>86</v>
      </c>
      <c r="AY139" s="19" t="s">
        <v>194</v>
      </c>
      <c r="BE139" s="241">
        <f>IF(N139="základní",J139,0)</f>
        <v>0</v>
      </c>
      <c r="BF139" s="241">
        <f>IF(N139="snížená",J139,0)</f>
        <v>0</v>
      </c>
      <c r="BG139" s="241">
        <f>IF(N139="zákl. přenesená",J139,0)</f>
        <v>0</v>
      </c>
      <c r="BH139" s="241">
        <f>IF(N139="sníž. přenesená",J139,0)</f>
        <v>0</v>
      </c>
      <c r="BI139" s="241">
        <f>IF(N139="nulová",J139,0)</f>
        <v>0</v>
      </c>
      <c r="BJ139" s="19" t="s">
        <v>84</v>
      </c>
      <c r="BK139" s="241">
        <f>ROUND(I139*H139,2)</f>
        <v>0</v>
      </c>
      <c r="BL139" s="19" t="s">
        <v>202</v>
      </c>
      <c r="BM139" s="240" t="s">
        <v>2830</v>
      </c>
    </row>
    <row r="140" spans="1:47" s="2" customFormat="1" ht="12">
      <c r="A140" s="40"/>
      <c r="B140" s="41"/>
      <c r="C140" s="42"/>
      <c r="D140" s="242" t="s">
        <v>204</v>
      </c>
      <c r="E140" s="42"/>
      <c r="F140" s="243" t="s">
        <v>2626</v>
      </c>
      <c r="G140" s="42"/>
      <c r="H140" s="42"/>
      <c r="I140" s="149"/>
      <c r="J140" s="42"/>
      <c r="K140" s="42"/>
      <c r="L140" s="46"/>
      <c r="M140" s="244"/>
      <c r="N140" s="245"/>
      <c r="O140" s="86"/>
      <c r="P140" s="86"/>
      <c r="Q140" s="86"/>
      <c r="R140" s="86"/>
      <c r="S140" s="86"/>
      <c r="T140" s="87"/>
      <c r="U140" s="40"/>
      <c r="V140" s="40"/>
      <c r="W140" s="40"/>
      <c r="X140" s="40"/>
      <c r="Y140" s="40"/>
      <c r="Z140" s="40"/>
      <c r="AA140" s="40"/>
      <c r="AB140" s="40"/>
      <c r="AC140" s="40"/>
      <c r="AD140" s="40"/>
      <c r="AE140" s="40"/>
      <c r="AT140" s="19" t="s">
        <v>204</v>
      </c>
      <c r="AU140" s="19" t="s">
        <v>86</v>
      </c>
    </row>
    <row r="141" spans="1:51" s="13" customFormat="1" ht="12">
      <c r="A141" s="13"/>
      <c r="B141" s="247"/>
      <c r="C141" s="248"/>
      <c r="D141" s="242" t="s">
        <v>208</v>
      </c>
      <c r="E141" s="249" t="s">
        <v>21</v>
      </c>
      <c r="F141" s="250" t="s">
        <v>2831</v>
      </c>
      <c r="G141" s="248"/>
      <c r="H141" s="251">
        <v>2</v>
      </c>
      <c r="I141" s="252"/>
      <c r="J141" s="248"/>
      <c r="K141" s="248"/>
      <c r="L141" s="253"/>
      <c r="M141" s="254"/>
      <c r="N141" s="255"/>
      <c r="O141" s="255"/>
      <c r="P141" s="255"/>
      <c r="Q141" s="255"/>
      <c r="R141" s="255"/>
      <c r="S141" s="255"/>
      <c r="T141" s="256"/>
      <c r="U141" s="13"/>
      <c r="V141" s="13"/>
      <c r="W141" s="13"/>
      <c r="X141" s="13"/>
      <c r="Y141" s="13"/>
      <c r="Z141" s="13"/>
      <c r="AA141" s="13"/>
      <c r="AB141" s="13"/>
      <c r="AC141" s="13"/>
      <c r="AD141" s="13"/>
      <c r="AE141" s="13"/>
      <c r="AT141" s="257" t="s">
        <v>208</v>
      </c>
      <c r="AU141" s="257" t="s">
        <v>86</v>
      </c>
      <c r="AV141" s="13" t="s">
        <v>86</v>
      </c>
      <c r="AW141" s="13" t="s">
        <v>38</v>
      </c>
      <c r="AX141" s="13" t="s">
        <v>76</v>
      </c>
      <c r="AY141" s="257" t="s">
        <v>194</v>
      </c>
    </row>
    <row r="142" spans="1:51" s="13" customFormat="1" ht="12">
      <c r="A142" s="13"/>
      <c r="B142" s="247"/>
      <c r="C142" s="248"/>
      <c r="D142" s="242" t="s">
        <v>208</v>
      </c>
      <c r="E142" s="249" t="s">
        <v>21</v>
      </c>
      <c r="F142" s="250" t="s">
        <v>2832</v>
      </c>
      <c r="G142" s="248"/>
      <c r="H142" s="251">
        <v>2</v>
      </c>
      <c r="I142" s="252"/>
      <c r="J142" s="248"/>
      <c r="K142" s="248"/>
      <c r="L142" s="253"/>
      <c r="M142" s="254"/>
      <c r="N142" s="255"/>
      <c r="O142" s="255"/>
      <c r="P142" s="255"/>
      <c r="Q142" s="255"/>
      <c r="R142" s="255"/>
      <c r="S142" s="255"/>
      <c r="T142" s="256"/>
      <c r="U142" s="13"/>
      <c r="V142" s="13"/>
      <c r="W142" s="13"/>
      <c r="X142" s="13"/>
      <c r="Y142" s="13"/>
      <c r="Z142" s="13"/>
      <c r="AA142" s="13"/>
      <c r="AB142" s="13"/>
      <c r="AC142" s="13"/>
      <c r="AD142" s="13"/>
      <c r="AE142" s="13"/>
      <c r="AT142" s="257" t="s">
        <v>208</v>
      </c>
      <c r="AU142" s="257" t="s">
        <v>86</v>
      </c>
      <c r="AV142" s="13" t="s">
        <v>86</v>
      </c>
      <c r="AW142" s="13" t="s">
        <v>38</v>
      </c>
      <c r="AX142" s="13" t="s">
        <v>76</v>
      </c>
      <c r="AY142" s="257" t="s">
        <v>194</v>
      </c>
    </row>
    <row r="143" spans="1:51" s="13" customFormat="1" ht="12">
      <c r="A143" s="13"/>
      <c r="B143" s="247"/>
      <c r="C143" s="248"/>
      <c r="D143" s="242" t="s">
        <v>208</v>
      </c>
      <c r="E143" s="249" t="s">
        <v>21</v>
      </c>
      <c r="F143" s="250" t="s">
        <v>2833</v>
      </c>
      <c r="G143" s="248"/>
      <c r="H143" s="251">
        <v>4</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4" customFormat="1" ht="12">
      <c r="A144" s="14"/>
      <c r="B144" s="258"/>
      <c r="C144" s="259"/>
      <c r="D144" s="242" t="s">
        <v>208</v>
      </c>
      <c r="E144" s="260" t="s">
        <v>21</v>
      </c>
      <c r="F144" s="261" t="s">
        <v>210</v>
      </c>
      <c r="G144" s="259"/>
      <c r="H144" s="262">
        <v>8</v>
      </c>
      <c r="I144" s="263"/>
      <c r="J144" s="259"/>
      <c r="K144" s="259"/>
      <c r="L144" s="264"/>
      <c r="M144" s="265"/>
      <c r="N144" s="266"/>
      <c r="O144" s="266"/>
      <c r="P144" s="266"/>
      <c r="Q144" s="266"/>
      <c r="R144" s="266"/>
      <c r="S144" s="266"/>
      <c r="T144" s="267"/>
      <c r="U144" s="14"/>
      <c r="V144" s="14"/>
      <c r="W144" s="14"/>
      <c r="X144" s="14"/>
      <c r="Y144" s="14"/>
      <c r="Z144" s="14"/>
      <c r="AA144" s="14"/>
      <c r="AB144" s="14"/>
      <c r="AC144" s="14"/>
      <c r="AD144" s="14"/>
      <c r="AE144" s="14"/>
      <c r="AT144" s="268" t="s">
        <v>208</v>
      </c>
      <c r="AU144" s="268" t="s">
        <v>86</v>
      </c>
      <c r="AV144" s="14" t="s">
        <v>202</v>
      </c>
      <c r="AW144" s="14" t="s">
        <v>38</v>
      </c>
      <c r="AX144" s="14" t="s">
        <v>84</v>
      </c>
      <c r="AY144" s="268" t="s">
        <v>194</v>
      </c>
    </row>
    <row r="145" spans="1:65" s="2" customFormat="1" ht="16.5" customHeight="1">
      <c r="A145" s="40"/>
      <c r="B145" s="41"/>
      <c r="C145" s="229" t="s">
        <v>265</v>
      </c>
      <c r="D145" s="229" t="s">
        <v>197</v>
      </c>
      <c r="E145" s="230" t="s">
        <v>2767</v>
      </c>
      <c r="F145" s="231" t="s">
        <v>2768</v>
      </c>
      <c r="G145" s="232" t="s">
        <v>481</v>
      </c>
      <c r="H145" s="233">
        <v>1.5</v>
      </c>
      <c r="I145" s="234"/>
      <c r="J145" s="235">
        <f>ROUND(I145*H145,2)</f>
        <v>0</v>
      </c>
      <c r="K145" s="231" t="s">
        <v>201</v>
      </c>
      <c r="L145" s="46"/>
      <c r="M145" s="236" t="s">
        <v>21</v>
      </c>
      <c r="N145" s="237" t="s">
        <v>47</v>
      </c>
      <c r="O145" s="86"/>
      <c r="P145" s="238">
        <f>O145*H145</f>
        <v>0</v>
      </c>
      <c r="Q145" s="238">
        <v>1E-05</v>
      </c>
      <c r="R145" s="238">
        <f>Q145*H145</f>
        <v>1.5000000000000002E-05</v>
      </c>
      <c r="S145" s="238">
        <v>0</v>
      </c>
      <c r="T145" s="239">
        <f>S145*H145</f>
        <v>0</v>
      </c>
      <c r="U145" s="40"/>
      <c r="V145" s="40"/>
      <c r="W145" s="40"/>
      <c r="X145" s="40"/>
      <c r="Y145" s="40"/>
      <c r="Z145" s="40"/>
      <c r="AA145" s="40"/>
      <c r="AB145" s="40"/>
      <c r="AC145" s="40"/>
      <c r="AD145" s="40"/>
      <c r="AE145" s="40"/>
      <c r="AR145" s="240" t="s">
        <v>202</v>
      </c>
      <c r="AT145" s="240" t="s">
        <v>197</v>
      </c>
      <c r="AU145" s="240" t="s">
        <v>86</v>
      </c>
      <c r="AY145" s="19" t="s">
        <v>194</v>
      </c>
      <c r="BE145" s="241">
        <f>IF(N145="základní",J145,0)</f>
        <v>0</v>
      </c>
      <c r="BF145" s="241">
        <f>IF(N145="snížená",J145,0)</f>
        <v>0</v>
      </c>
      <c r="BG145" s="241">
        <f>IF(N145="zákl. přenesená",J145,0)</f>
        <v>0</v>
      </c>
      <c r="BH145" s="241">
        <f>IF(N145="sníž. přenesená",J145,0)</f>
        <v>0</v>
      </c>
      <c r="BI145" s="241">
        <f>IF(N145="nulová",J145,0)</f>
        <v>0</v>
      </c>
      <c r="BJ145" s="19" t="s">
        <v>84</v>
      </c>
      <c r="BK145" s="241">
        <f>ROUND(I145*H145,2)</f>
        <v>0</v>
      </c>
      <c r="BL145" s="19" t="s">
        <v>202</v>
      </c>
      <c r="BM145" s="240" t="s">
        <v>2834</v>
      </c>
    </row>
    <row r="146" spans="1:47" s="2" customFormat="1" ht="12">
      <c r="A146" s="40"/>
      <c r="B146" s="41"/>
      <c r="C146" s="42"/>
      <c r="D146" s="242" t="s">
        <v>204</v>
      </c>
      <c r="E146" s="42"/>
      <c r="F146" s="243" t="s">
        <v>2770</v>
      </c>
      <c r="G146" s="42"/>
      <c r="H146" s="42"/>
      <c r="I146" s="149"/>
      <c r="J146" s="42"/>
      <c r="K146" s="42"/>
      <c r="L146" s="46"/>
      <c r="M146" s="244"/>
      <c r="N146" s="245"/>
      <c r="O146" s="86"/>
      <c r="P146" s="86"/>
      <c r="Q146" s="86"/>
      <c r="R146" s="86"/>
      <c r="S146" s="86"/>
      <c r="T146" s="87"/>
      <c r="U146" s="40"/>
      <c r="V146" s="40"/>
      <c r="W146" s="40"/>
      <c r="X146" s="40"/>
      <c r="Y146" s="40"/>
      <c r="Z146" s="40"/>
      <c r="AA146" s="40"/>
      <c r="AB146" s="40"/>
      <c r="AC146" s="40"/>
      <c r="AD146" s="40"/>
      <c r="AE146" s="40"/>
      <c r="AT146" s="19" t="s">
        <v>204</v>
      </c>
      <c r="AU146" s="19" t="s">
        <v>86</v>
      </c>
    </row>
    <row r="147" spans="1:47" s="2" customFormat="1" ht="12">
      <c r="A147" s="40"/>
      <c r="B147" s="41"/>
      <c r="C147" s="42"/>
      <c r="D147" s="242" t="s">
        <v>206</v>
      </c>
      <c r="E147" s="42"/>
      <c r="F147" s="246" t="s">
        <v>2607</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206</v>
      </c>
      <c r="AU147" s="19" t="s">
        <v>86</v>
      </c>
    </row>
    <row r="148" spans="1:65" s="2" customFormat="1" ht="16.5" customHeight="1">
      <c r="A148" s="40"/>
      <c r="B148" s="41"/>
      <c r="C148" s="272" t="s">
        <v>274</v>
      </c>
      <c r="D148" s="272" t="s">
        <v>347</v>
      </c>
      <c r="E148" s="273" t="s">
        <v>2835</v>
      </c>
      <c r="F148" s="274" t="s">
        <v>2836</v>
      </c>
      <c r="G148" s="275" t="s">
        <v>481</v>
      </c>
      <c r="H148" s="276">
        <v>1.545</v>
      </c>
      <c r="I148" s="277"/>
      <c r="J148" s="278">
        <f>ROUND(I148*H148,2)</f>
        <v>0</v>
      </c>
      <c r="K148" s="274" t="s">
        <v>201</v>
      </c>
      <c r="L148" s="279"/>
      <c r="M148" s="280" t="s">
        <v>21</v>
      </c>
      <c r="N148" s="281" t="s">
        <v>47</v>
      </c>
      <c r="O148" s="86"/>
      <c r="P148" s="238">
        <f>O148*H148</f>
        <v>0</v>
      </c>
      <c r="Q148" s="238">
        <v>0.00259</v>
      </c>
      <c r="R148" s="238">
        <f>Q148*H148</f>
        <v>0.0040015499999999996</v>
      </c>
      <c r="S148" s="238">
        <v>0</v>
      </c>
      <c r="T148" s="239">
        <f>S148*H148</f>
        <v>0</v>
      </c>
      <c r="U148" s="40"/>
      <c r="V148" s="40"/>
      <c r="W148" s="40"/>
      <c r="X148" s="40"/>
      <c r="Y148" s="40"/>
      <c r="Z148" s="40"/>
      <c r="AA148" s="40"/>
      <c r="AB148" s="40"/>
      <c r="AC148" s="40"/>
      <c r="AD148" s="40"/>
      <c r="AE148" s="40"/>
      <c r="AR148" s="240" t="s">
        <v>253</v>
      </c>
      <c r="AT148" s="240" t="s">
        <v>347</v>
      </c>
      <c r="AU148" s="240" t="s">
        <v>86</v>
      </c>
      <c r="AY148" s="19" t="s">
        <v>194</v>
      </c>
      <c r="BE148" s="241">
        <f>IF(N148="základní",J148,0)</f>
        <v>0</v>
      </c>
      <c r="BF148" s="241">
        <f>IF(N148="snížená",J148,0)</f>
        <v>0</v>
      </c>
      <c r="BG148" s="241">
        <f>IF(N148="zákl. přenesená",J148,0)</f>
        <v>0</v>
      </c>
      <c r="BH148" s="241">
        <f>IF(N148="sníž. přenesená",J148,0)</f>
        <v>0</v>
      </c>
      <c r="BI148" s="241">
        <f>IF(N148="nulová",J148,0)</f>
        <v>0</v>
      </c>
      <c r="BJ148" s="19" t="s">
        <v>84</v>
      </c>
      <c r="BK148" s="241">
        <f>ROUND(I148*H148,2)</f>
        <v>0</v>
      </c>
      <c r="BL148" s="19" t="s">
        <v>202</v>
      </c>
      <c r="BM148" s="240" t="s">
        <v>2837</v>
      </c>
    </row>
    <row r="149" spans="1:47" s="2" customFormat="1" ht="12">
      <c r="A149" s="40"/>
      <c r="B149" s="41"/>
      <c r="C149" s="42"/>
      <c r="D149" s="242" t="s">
        <v>204</v>
      </c>
      <c r="E149" s="42"/>
      <c r="F149" s="243" t="s">
        <v>2836</v>
      </c>
      <c r="G149" s="42"/>
      <c r="H149" s="42"/>
      <c r="I149" s="149"/>
      <c r="J149" s="42"/>
      <c r="K149" s="42"/>
      <c r="L149" s="46"/>
      <c r="M149" s="244"/>
      <c r="N149" s="245"/>
      <c r="O149" s="86"/>
      <c r="P149" s="86"/>
      <c r="Q149" s="86"/>
      <c r="R149" s="86"/>
      <c r="S149" s="86"/>
      <c r="T149" s="87"/>
      <c r="U149" s="40"/>
      <c r="V149" s="40"/>
      <c r="W149" s="40"/>
      <c r="X149" s="40"/>
      <c r="Y149" s="40"/>
      <c r="Z149" s="40"/>
      <c r="AA149" s="40"/>
      <c r="AB149" s="40"/>
      <c r="AC149" s="40"/>
      <c r="AD149" s="40"/>
      <c r="AE149" s="40"/>
      <c r="AT149" s="19" t="s">
        <v>204</v>
      </c>
      <c r="AU149" s="19" t="s">
        <v>86</v>
      </c>
    </row>
    <row r="150" spans="1:51" s="13" customFormat="1" ht="12">
      <c r="A150" s="13"/>
      <c r="B150" s="247"/>
      <c r="C150" s="248"/>
      <c r="D150" s="242" t="s">
        <v>208</v>
      </c>
      <c r="E150" s="249" t="s">
        <v>21</v>
      </c>
      <c r="F150" s="250" t="s">
        <v>2838</v>
      </c>
      <c r="G150" s="248"/>
      <c r="H150" s="251">
        <v>1.5</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208</v>
      </c>
      <c r="AU150" s="257" t="s">
        <v>86</v>
      </c>
      <c r="AV150" s="13" t="s">
        <v>86</v>
      </c>
      <c r="AW150" s="13" t="s">
        <v>38</v>
      </c>
      <c r="AX150" s="13" t="s">
        <v>76</v>
      </c>
      <c r="AY150" s="257" t="s">
        <v>194</v>
      </c>
    </row>
    <row r="151" spans="1:51" s="14" customFormat="1" ht="12">
      <c r="A151" s="14"/>
      <c r="B151" s="258"/>
      <c r="C151" s="259"/>
      <c r="D151" s="242" t="s">
        <v>208</v>
      </c>
      <c r="E151" s="260" t="s">
        <v>21</v>
      </c>
      <c r="F151" s="261" t="s">
        <v>210</v>
      </c>
      <c r="G151" s="259"/>
      <c r="H151" s="262">
        <v>1.5</v>
      </c>
      <c r="I151" s="263"/>
      <c r="J151" s="259"/>
      <c r="K151" s="259"/>
      <c r="L151" s="264"/>
      <c r="M151" s="265"/>
      <c r="N151" s="266"/>
      <c r="O151" s="266"/>
      <c r="P151" s="266"/>
      <c r="Q151" s="266"/>
      <c r="R151" s="266"/>
      <c r="S151" s="266"/>
      <c r="T151" s="267"/>
      <c r="U151" s="14"/>
      <c r="V151" s="14"/>
      <c r="W151" s="14"/>
      <c r="X151" s="14"/>
      <c r="Y151" s="14"/>
      <c r="Z151" s="14"/>
      <c r="AA151" s="14"/>
      <c r="AB151" s="14"/>
      <c r="AC151" s="14"/>
      <c r="AD151" s="14"/>
      <c r="AE151" s="14"/>
      <c r="AT151" s="268" t="s">
        <v>208</v>
      </c>
      <c r="AU151" s="268" t="s">
        <v>86</v>
      </c>
      <c r="AV151" s="14" t="s">
        <v>202</v>
      </c>
      <c r="AW151" s="14" t="s">
        <v>38</v>
      </c>
      <c r="AX151" s="14" t="s">
        <v>84</v>
      </c>
      <c r="AY151" s="268" t="s">
        <v>194</v>
      </c>
    </row>
    <row r="152" spans="1:51" s="13" customFormat="1" ht="12">
      <c r="A152" s="13"/>
      <c r="B152" s="247"/>
      <c r="C152" s="248"/>
      <c r="D152" s="242" t="s">
        <v>208</v>
      </c>
      <c r="E152" s="248"/>
      <c r="F152" s="250" t="s">
        <v>2839</v>
      </c>
      <c r="G152" s="248"/>
      <c r="H152" s="251">
        <v>1.545</v>
      </c>
      <c r="I152" s="252"/>
      <c r="J152" s="248"/>
      <c r="K152" s="248"/>
      <c r="L152" s="253"/>
      <c r="M152" s="254"/>
      <c r="N152" s="255"/>
      <c r="O152" s="255"/>
      <c r="P152" s="255"/>
      <c r="Q152" s="255"/>
      <c r="R152" s="255"/>
      <c r="S152" s="255"/>
      <c r="T152" s="256"/>
      <c r="U152" s="13"/>
      <c r="V152" s="13"/>
      <c r="W152" s="13"/>
      <c r="X152" s="13"/>
      <c r="Y152" s="13"/>
      <c r="Z152" s="13"/>
      <c r="AA152" s="13"/>
      <c r="AB152" s="13"/>
      <c r="AC152" s="13"/>
      <c r="AD152" s="13"/>
      <c r="AE152" s="13"/>
      <c r="AT152" s="257" t="s">
        <v>208</v>
      </c>
      <c r="AU152" s="257" t="s">
        <v>86</v>
      </c>
      <c r="AV152" s="13" t="s">
        <v>86</v>
      </c>
      <c r="AW152" s="13" t="s">
        <v>4</v>
      </c>
      <c r="AX152" s="13" t="s">
        <v>84</v>
      </c>
      <c r="AY152" s="257" t="s">
        <v>194</v>
      </c>
    </row>
    <row r="153" spans="1:65" s="2" customFormat="1" ht="16.5" customHeight="1">
      <c r="A153" s="40"/>
      <c r="B153" s="41"/>
      <c r="C153" s="229" t="s">
        <v>283</v>
      </c>
      <c r="D153" s="229" t="s">
        <v>197</v>
      </c>
      <c r="E153" s="230" t="s">
        <v>2840</v>
      </c>
      <c r="F153" s="231" t="s">
        <v>2841</v>
      </c>
      <c r="G153" s="232" t="s">
        <v>268</v>
      </c>
      <c r="H153" s="233">
        <v>4</v>
      </c>
      <c r="I153" s="234"/>
      <c r="J153" s="235">
        <f>ROUND(I153*H153,2)</f>
        <v>0</v>
      </c>
      <c r="K153" s="231" t="s">
        <v>201</v>
      </c>
      <c r="L153" s="46"/>
      <c r="M153" s="236" t="s">
        <v>21</v>
      </c>
      <c r="N153" s="237" t="s">
        <v>47</v>
      </c>
      <c r="O153" s="86"/>
      <c r="P153" s="238">
        <f>O153*H153</f>
        <v>0</v>
      </c>
      <c r="Q153" s="238">
        <v>0</v>
      </c>
      <c r="R153" s="238">
        <f>Q153*H153</f>
        <v>0</v>
      </c>
      <c r="S153" s="238">
        <v>0</v>
      </c>
      <c r="T153" s="239">
        <f>S153*H153</f>
        <v>0</v>
      </c>
      <c r="U153" s="40"/>
      <c r="V153" s="40"/>
      <c r="W153" s="40"/>
      <c r="X153" s="40"/>
      <c r="Y153" s="40"/>
      <c r="Z153" s="40"/>
      <c r="AA153" s="40"/>
      <c r="AB153" s="40"/>
      <c r="AC153" s="40"/>
      <c r="AD153" s="40"/>
      <c r="AE153" s="40"/>
      <c r="AR153" s="240" t="s">
        <v>202</v>
      </c>
      <c r="AT153" s="240" t="s">
        <v>197</v>
      </c>
      <c r="AU153" s="240" t="s">
        <v>86</v>
      </c>
      <c r="AY153" s="19" t="s">
        <v>194</v>
      </c>
      <c r="BE153" s="241">
        <f>IF(N153="základní",J153,0)</f>
        <v>0</v>
      </c>
      <c r="BF153" s="241">
        <f>IF(N153="snížená",J153,0)</f>
        <v>0</v>
      </c>
      <c r="BG153" s="241">
        <f>IF(N153="zákl. přenesená",J153,0)</f>
        <v>0</v>
      </c>
      <c r="BH153" s="241">
        <f>IF(N153="sníž. přenesená",J153,0)</f>
        <v>0</v>
      </c>
      <c r="BI153" s="241">
        <f>IF(N153="nulová",J153,0)</f>
        <v>0</v>
      </c>
      <c r="BJ153" s="19" t="s">
        <v>84</v>
      </c>
      <c r="BK153" s="241">
        <f>ROUND(I153*H153,2)</f>
        <v>0</v>
      </c>
      <c r="BL153" s="19" t="s">
        <v>202</v>
      </c>
      <c r="BM153" s="240" t="s">
        <v>2842</v>
      </c>
    </row>
    <row r="154" spans="1:47" s="2" customFormat="1" ht="12">
      <c r="A154" s="40"/>
      <c r="B154" s="41"/>
      <c r="C154" s="42"/>
      <c r="D154" s="242" t="s">
        <v>204</v>
      </c>
      <c r="E154" s="42"/>
      <c r="F154" s="243" t="s">
        <v>2843</v>
      </c>
      <c r="G154" s="42"/>
      <c r="H154" s="42"/>
      <c r="I154" s="149"/>
      <c r="J154" s="42"/>
      <c r="K154" s="42"/>
      <c r="L154" s="46"/>
      <c r="M154" s="244"/>
      <c r="N154" s="245"/>
      <c r="O154" s="86"/>
      <c r="P154" s="86"/>
      <c r="Q154" s="86"/>
      <c r="R154" s="86"/>
      <c r="S154" s="86"/>
      <c r="T154" s="87"/>
      <c r="U154" s="40"/>
      <c r="V154" s="40"/>
      <c r="W154" s="40"/>
      <c r="X154" s="40"/>
      <c r="Y154" s="40"/>
      <c r="Z154" s="40"/>
      <c r="AA154" s="40"/>
      <c r="AB154" s="40"/>
      <c r="AC154" s="40"/>
      <c r="AD154" s="40"/>
      <c r="AE154" s="40"/>
      <c r="AT154" s="19" t="s">
        <v>204</v>
      </c>
      <c r="AU154" s="19" t="s">
        <v>86</v>
      </c>
    </row>
    <row r="155" spans="1:47" s="2" customFormat="1" ht="12">
      <c r="A155" s="40"/>
      <c r="B155" s="41"/>
      <c r="C155" s="42"/>
      <c r="D155" s="242" t="s">
        <v>206</v>
      </c>
      <c r="E155" s="42"/>
      <c r="F155" s="246" t="s">
        <v>2624</v>
      </c>
      <c r="G155" s="42"/>
      <c r="H155" s="42"/>
      <c r="I155" s="149"/>
      <c r="J155" s="42"/>
      <c r="K155" s="42"/>
      <c r="L155" s="46"/>
      <c r="M155" s="244"/>
      <c r="N155" s="245"/>
      <c r="O155" s="86"/>
      <c r="P155" s="86"/>
      <c r="Q155" s="86"/>
      <c r="R155" s="86"/>
      <c r="S155" s="86"/>
      <c r="T155" s="87"/>
      <c r="U155" s="40"/>
      <c r="V155" s="40"/>
      <c r="W155" s="40"/>
      <c r="X155" s="40"/>
      <c r="Y155" s="40"/>
      <c r="Z155" s="40"/>
      <c r="AA155" s="40"/>
      <c r="AB155" s="40"/>
      <c r="AC155" s="40"/>
      <c r="AD155" s="40"/>
      <c r="AE155" s="40"/>
      <c r="AT155" s="19" t="s">
        <v>206</v>
      </c>
      <c r="AU155" s="19" t="s">
        <v>86</v>
      </c>
    </row>
    <row r="156" spans="1:65" s="2" customFormat="1" ht="16.5" customHeight="1">
      <c r="A156" s="40"/>
      <c r="B156" s="41"/>
      <c r="C156" s="272" t="s">
        <v>385</v>
      </c>
      <c r="D156" s="272" t="s">
        <v>347</v>
      </c>
      <c r="E156" s="273" t="s">
        <v>2844</v>
      </c>
      <c r="F156" s="274" t="s">
        <v>2845</v>
      </c>
      <c r="G156" s="275" t="s">
        <v>268</v>
      </c>
      <c r="H156" s="276">
        <v>2</v>
      </c>
      <c r="I156" s="277"/>
      <c r="J156" s="278">
        <f>ROUND(I156*H156,2)</f>
        <v>0</v>
      </c>
      <c r="K156" s="274" t="s">
        <v>201</v>
      </c>
      <c r="L156" s="279"/>
      <c r="M156" s="280" t="s">
        <v>21</v>
      </c>
      <c r="N156" s="281" t="s">
        <v>47</v>
      </c>
      <c r="O156" s="86"/>
      <c r="P156" s="238">
        <f>O156*H156</f>
        <v>0</v>
      </c>
      <c r="Q156" s="238">
        <v>0.00065</v>
      </c>
      <c r="R156" s="238">
        <f>Q156*H156</f>
        <v>0.0013</v>
      </c>
      <c r="S156" s="238">
        <v>0</v>
      </c>
      <c r="T156" s="239">
        <f>S156*H156</f>
        <v>0</v>
      </c>
      <c r="U156" s="40"/>
      <c r="V156" s="40"/>
      <c r="W156" s="40"/>
      <c r="X156" s="40"/>
      <c r="Y156" s="40"/>
      <c r="Z156" s="40"/>
      <c r="AA156" s="40"/>
      <c r="AB156" s="40"/>
      <c r="AC156" s="40"/>
      <c r="AD156" s="40"/>
      <c r="AE156" s="40"/>
      <c r="AR156" s="240" t="s">
        <v>253</v>
      </c>
      <c r="AT156" s="240" t="s">
        <v>347</v>
      </c>
      <c r="AU156" s="240" t="s">
        <v>86</v>
      </c>
      <c r="AY156" s="19" t="s">
        <v>194</v>
      </c>
      <c r="BE156" s="241">
        <f>IF(N156="základní",J156,0)</f>
        <v>0</v>
      </c>
      <c r="BF156" s="241">
        <f>IF(N156="snížená",J156,0)</f>
        <v>0</v>
      </c>
      <c r="BG156" s="241">
        <f>IF(N156="zákl. přenesená",J156,0)</f>
        <v>0</v>
      </c>
      <c r="BH156" s="241">
        <f>IF(N156="sníž. přenesená",J156,0)</f>
        <v>0</v>
      </c>
      <c r="BI156" s="241">
        <f>IF(N156="nulová",J156,0)</f>
        <v>0</v>
      </c>
      <c r="BJ156" s="19" t="s">
        <v>84</v>
      </c>
      <c r="BK156" s="241">
        <f>ROUND(I156*H156,2)</f>
        <v>0</v>
      </c>
      <c r="BL156" s="19" t="s">
        <v>202</v>
      </c>
      <c r="BM156" s="240" t="s">
        <v>2846</v>
      </c>
    </row>
    <row r="157" spans="1:47" s="2" customFormat="1" ht="12">
      <c r="A157" s="40"/>
      <c r="B157" s="41"/>
      <c r="C157" s="42"/>
      <c r="D157" s="242" t="s">
        <v>204</v>
      </c>
      <c r="E157" s="42"/>
      <c r="F157" s="243" t="s">
        <v>2845</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204</v>
      </c>
      <c r="AU157" s="19" t="s">
        <v>86</v>
      </c>
    </row>
    <row r="158" spans="1:51" s="13" customFormat="1" ht="12">
      <c r="A158" s="13"/>
      <c r="B158" s="247"/>
      <c r="C158" s="248"/>
      <c r="D158" s="242" t="s">
        <v>208</v>
      </c>
      <c r="E158" s="249" t="s">
        <v>21</v>
      </c>
      <c r="F158" s="250" t="s">
        <v>2847</v>
      </c>
      <c r="G158" s="248"/>
      <c r="H158" s="251">
        <v>2</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208</v>
      </c>
      <c r="AU158" s="257" t="s">
        <v>86</v>
      </c>
      <c r="AV158" s="13" t="s">
        <v>86</v>
      </c>
      <c r="AW158" s="13" t="s">
        <v>38</v>
      </c>
      <c r="AX158" s="13" t="s">
        <v>76</v>
      </c>
      <c r="AY158" s="257" t="s">
        <v>194</v>
      </c>
    </row>
    <row r="159" spans="1:51" s="14" customFormat="1" ht="12">
      <c r="A159" s="14"/>
      <c r="B159" s="258"/>
      <c r="C159" s="259"/>
      <c r="D159" s="242" t="s">
        <v>208</v>
      </c>
      <c r="E159" s="260" t="s">
        <v>21</v>
      </c>
      <c r="F159" s="261" t="s">
        <v>210</v>
      </c>
      <c r="G159" s="259"/>
      <c r="H159" s="262">
        <v>2</v>
      </c>
      <c r="I159" s="263"/>
      <c r="J159" s="259"/>
      <c r="K159" s="259"/>
      <c r="L159" s="264"/>
      <c r="M159" s="265"/>
      <c r="N159" s="266"/>
      <c r="O159" s="266"/>
      <c r="P159" s="266"/>
      <c r="Q159" s="266"/>
      <c r="R159" s="266"/>
      <c r="S159" s="266"/>
      <c r="T159" s="267"/>
      <c r="U159" s="14"/>
      <c r="V159" s="14"/>
      <c r="W159" s="14"/>
      <c r="X159" s="14"/>
      <c r="Y159" s="14"/>
      <c r="Z159" s="14"/>
      <c r="AA159" s="14"/>
      <c r="AB159" s="14"/>
      <c r="AC159" s="14"/>
      <c r="AD159" s="14"/>
      <c r="AE159" s="14"/>
      <c r="AT159" s="268" t="s">
        <v>208</v>
      </c>
      <c r="AU159" s="268" t="s">
        <v>86</v>
      </c>
      <c r="AV159" s="14" t="s">
        <v>202</v>
      </c>
      <c r="AW159" s="14" t="s">
        <v>38</v>
      </c>
      <c r="AX159" s="14" t="s">
        <v>84</v>
      </c>
      <c r="AY159" s="268" t="s">
        <v>194</v>
      </c>
    </row>
    <row r="160" spans="1:65" s="2" customFormat="1" ht="16.5" customHeight="1">
      <c r="A160" s="40"/>
      <c r="B160" s="41"/>
      <c r="C160" s="272" t="s">
        <v>393</v>
      </c>
      <c r="D160" s="272" t="s">
        <v>347</v>
      </c>
      <c r="E160" s="273" t="s">
        <v>2848</v>
      </c>
      <c r="F160" s="274" t="s">
        <v>2849</v>
      </c>
      <c r="G160" s="275" t="s">
        <v>268</v>
      </c>
      <c r="H160" s="276">
        <v>1</v>
      </c>
      <c r="I160" s="277"/>
      <c r="J160" s="278">
        <f>ROUND(I160*H160,2)</f>
        <v>0</v>
      </c>
      <c r="K160" s="274" t="s">
        <v>201</v>
      </c>
      <c r="L160" s="279"/>
      <c r="M160" s="280" t="s">
        <v>21</v>
      </c>
      <c r="N160" s="281" t="s">
        <v>47</v>
      </c>
      <c r="O160" s="86"/>
      <c r="P160" s="238">
        <f>O160*H160</f>
        <v>0</v>
      </c>
      <c r="Q160" s="238">
        <v>0.00041</v>
      </c>
      <c r="R160" s="238">
        <f>Q160*H160</f>
        <v>0.00041</v>
      </c>
      <c r="S160" s="238">
        <v>0</v>
      </c>
      <c r="T160" s="239">
        <f>S160*H160</f>
        <v>0</v>
      </c>
      <c r="U160" s="40"/>
      <c r="V160" s="40"/>
      <c r="W160" s="40"/>
      <c r="X160" s="40"/>
      <c r="Y160" s="40"/>
      <c r="Z160" s="40"/>
      <c r="AA160" s="40"/>
      <c r="AB160" s="40"/>
      <c r="AC160" s="40"/>
      <c r="AD160" s="40"/>
      <c r="AE160" s="40"/>
      <c r="AR160" s="240" t="s">
        <v>253</v>
      </c>
      <c r="AT160" s="240" t="s">
        <v>347</v>
      </c>
      <c r="AU160" s="240" t="s">
        <v>86</v>
      </c>
      <c r="AY160" s="19" t="s">
        <v>194</v>
      </c>
      <c r="BE160" s="241">
        <f>IF(N160="základní",J160,0)</f>
        <v>0</v>
      </c>
      <c r="BF160" s="241">
        <f>IF(N160="snížená",J160,0)</f>
        <v>0</v>
      </c>
      <c r="BG160" s="241">
        <f>IF(N160="zákl. přenesená",J160,0)</f>
        <v>0</v>
      </c>
      <c r="BH160" s="241">
        <f>IF(N160="sníž. přenesená",J160,0)</f>
        <v>0</v>
      </c>
      <c r="BI160" s="241">
        <f>IF(N160="nulová",J160,0)</f>
        <v>0</v>
      </c>
      <c r="BJ160" s="19" t="s">
        <v>84</v>
      </c>
      <c r="BK160" s="241">
        <f>ROUND(I160*H160,2)</f>
        <v>0</v>
      </c>
      <c r="BL160" s="19" t="s">
        <v>202</v>
      </c>
      <c r="BM160" s="240" t="s">
        <v>2850</v>
      </c>
    </row>
    <row r="161" spans="1:47" s="2" customFormat="1" ht="12">
      <c r="A161" s="40"/>
      <c r="B161" s="41"/>
      <c r="C161" s="42"/>
      <c r="D161" s="242" t="s">
        <v>204</v>
      </c>
      <c r="E161" s="42"/>
      <c r="F161" s="243" t="s">
        <v>2849</v>
      </c>
      <c r="G161" s="42"/>
      <c r="H161" s="42"/>
      <c r="I161" s="149"/>
      <c r="J161" s="42"/>
      <c r="K161" s="42"/>
      <c r="L161" s="46"/>
      <c r="M161" s="244"/>
      <c r="N161" s="245"/>
      <c r="O161" s="86"/>
      <c r="P161" s="86"/>
      <c r="Q161" s="86"/>
      <c r="R161" s="86"/>
      <c r="S161" s="86"/>
      <c r="T161" s="87"/>
      <c r="U161" s="40"/>
      <c r="V161" s="40"/>
      <c r="W161" s="40"/>
      <c r="X161" s="40"/>
      <c r="Y161" s="40"/>
      <c r="Z161" s="40"/>
      <c r="AA161" s="40"/>
      <c r="AB161" s="40"/>
      <c r="AC161" s="40"/>
      <c r="AD161" s="40"/>
      <c r="AE161" s="40"/>
      <c r="AT161" s="19" t="s">
        <v>204</v>
      </c>
      <c r="AU161" s="19" t="s">
        <v>86</v>
      </c>
    </row>
    <row r="162" spans="1:65" s="2" customFormat="1" ht="16.5" customHeight="1">
      <c r="A162" s="40"/>
      <c r="B162" s="41"/>
      <c r="C162" s="272" t="s">
        <v>8</v>
      </c>
      <c r="D162" s="272" t="s">
        <v>347</v>
      </c>
      <c r="E162" s="273" t="s">
        <v>2851</v>
      </c>
      <c r="F162" s="274" t="s">
        <v>2852</v>
      </c>
      <c r="G162" s="275" t="s">
        <v>268</v>
      </c>
      <c r="H162" s="276">
        <v>1</v>
      </c>
      <c r="I162" s="277"/>
      <c r="J162" s="278">
        <f>ROUND(I162*H162,2)</f>
        <v>0</v>
      </c>
      <c r="K162" s="274" t="s">
        <v>201</v>
      </c>
      <c r="L162" s="279"/>
      <c r="M162" s="280" t="s">
        <v>21</v>
      </c>
      <c r="N162" s="281" t="s">
        <v>47</v>
      </c>
      <c r="O162" s="86"/>
      <c r="P162" s="238">
        <f>O162*H162</f>
        <v>0</v>
      </c>
      <c r="Q162" s="238">
        <v>0.00029</v>
      </c>
      <c r="R162" s="238">
        <f>Q162*H162</f>
        <v>0.00029</v>
      </c>
      <c r="S162" s="238">
        <v>0</v>
      </c>
      <c r="T162" s="239">
        <f>S162*H162</f>
        <v>0</v>
      </c>
      <c r="U162" s="40"/>
      <c r="V162" s="40"/>
      <c r="W162" s="40"/>
      <c r="X162" s="40"/>
      <c r="Y162" s="40"/>
      <c r="Z162" s="40"/>
      <c r="AA162" s="40"/>
      <c r="AB162" s="40"/>
      <c r="AC162" s="40"/>
      <c r="AD162" s="40"/>
      <c r="AE162" s="40"/>
      <c r="AR162" s="240" t="s">
        <v>253</v>
      </c>
      <c r="AT162" s="240" t="s">
        <v>347</v>
      </c>
      <c r="AU162" s="240" t="s">
        <v>86</v>
      </c>
      <c r="AY162" s="19" t="s">
        <v>194</v>
      </c>
      <c r="BE162" s="241">
        <f>IF(N162="základní",J162,0)</f>
        <v>0</v>
      </c>
      <c r="BF162" s="241">
        <f>IF(N162="snížená",J162,0)</f>
        <v>0</v>
      </c>
      <c r="BG162" s="241">
        <f>IF(N162="zákl. přenesená",J162,0)</f>
        <v>0</v>
      </c>
      <c r="BH162" s="241">
        <f>IF(N162="sníž. přenesená",J162,0)</f>
        <v>0</v>
      </c>
      <c r="BI162" s="241">
        <f>IF(N162="nulová",J162,0)</f>
        <v>0</v>
      </c>
      <c r="BJ162" s="19" t="s">
        <v>84</v>
      </c>
      <c r="BK162" s="241">
        <f>ROUND(I162*H162,2)</f>
        <v>0</v>
      </c>
      <c r="BL162" s="19" t="s">
        <v>202</v>
      </c>
      <c r="BM162" s="240" t="s">
        <v>2853</v>
      </c>
    </row>
    <row r="163" spans="1:47" s="2" customFormat="1" ht="12">
      <c r="A163" s="40"/>
      <c r="B163" s="41"/>
      <c r="C163" s="42"/>
      <c r="D163" s="242" t="s">
        <v>204</v>
      </c>
      <c r="E163" s="42"/>
      <c r="F163" s="243" t="s">
        <v>2852</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204</v>
      </c>
      <c r="AU163" s="19" t="s">
        <v>86</v>
      </c>
    </row>
    <row r="164" spans="1:65" s="2" customFormat="1" ht="16.5" customHeight="1">
      <c r="A164" s="40"/>
      <c r="B164" s="41"/>
      <c r="C164" s="229" t="s">
        <v>245</v>
      </c>
      <c r="D164" s="229" t="s">
        <v>197</v>
      </c>
      <c r="E164" s="230" t="s">
        <v>2854</v>
      </c>
      <c r="F164" s="231" t="s">
        <v>2855</v>
      </c>
      <c r="G164" s="232" t="s">
        <v>268</v>
      </c>
      <c r="H164" s="233">
        <v>2</v>
      </c>
      <c r="I164" s="234"/>
      <c r="J164" s="235">
        <f>ROUND(I164*H164,2)</f>
        <v>0</v>
      </c>
      <c r="K164" s="231" t="s">
        <v>201</v>
      </c>
      <c r="L164" s="46"/>
      <c r="M164" s="236" t="s">
        <v>21</v>
      </c>
      <c r="N164" s="237" t="s">
        <v>47</v>
      </c>
      <c r="O164" s="86"/>
      <c r="P164" s="238">
        <f>O164*H164</f>
        <v>0</v>
      </c>
      <c r="Q164" s="238">
        <v>1E-05</v>
      </c>
      <c r="R164" s="238">
        <f>Q164*H164</f>
        <v>2E-05</v>
      </c>
      <c r="S164" s="238">
        <v>0</v>
      </c>
      <c r="T164" s="239">
        <f>S164*H164</f>
        <v>0</v>
      </c>
      <c r="U164" s="40"/>
      <c r="V164" s="40"/>
      <c r="W164" s="40"/>
      <c r="X164" s="40"/>
      <c r="Y164" s="40"/>
      <c r="Z164" s="40"/>
      <c r="AA164" s="40"/>
      <c r="AB164" s="40"/>
      <c r="AC164" s="40"/>
      <c r="AD164" s="40"/>
      <c r="AE164" s="40"/>
      <c r="AR164" s="240" t="s">
        <v>202</v>
      </c>
      <c r="AT164" s="240" t="s">
        <v>197</v>
      </c>
      <c r="AU164" s="240" t="s">
        <v>86</v>
      </c>
      <c r="AY164" s="19" t="s">
        <v>194</v>
      </c>
      <c r="BE164" s="241">
        <f>IF(N164="základní",J164,0)</f>
        <v>0</v>
      </c>
      <c r="BF164" s="241">
        <f>IF(N164="snížená",J164,0)</f>
        <v>0</v>
      </c>
      <c r="BG164" s="241">
        <f>IF(N164="zákl. přenesená",J164,0)</f>
        <v>0</v>
      </c>
      <c r="BH164" s="241">
        <f>IF(N164="sníž. přenesená",J164,0)</f>
        <v>0</v>
      </c>
      <c r="BI164" s="241">
        <f>IF(N164="nulová",J164,0)</f>
        <v>0</v>
      </c>
      <c r="BJ164" s="19" t="s">
        <v>84</v>
      </c>
      <c r="BK164" s="241">
        <f>ROUND(I164*H164,2)</f>
        <v>0</v>
      </c>
      <c r="BL164" s="19" t="s">
        <v>202</v>
      </c>
      <c r="BM164" s="240" t="s">
        <v>2856</v>
      </c>
    </row>
    <row r="165" spans="1:47" s="2" customFormat="1" ht="12">
      <c r="A165" s="40"/>
      <c r="B165" s="41"/>
      <c r="C165" s="42"/>
      <c r="D165" s="242" t="s">
        <v>204</v>
      </c>
      <c r="E165" s="42"/>
      <c r="F165" s="243" t="s">
        <v>2857</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204</v>
      </c>
      <c r="AU165" s="19" t="s">
        <v>86</v>
      </c>
    </row>
    <row r="166" spans="1:47" s="2" customFormat="1" ht="12">
      <c r="A166" s="40"/>
      <c r="B166" s="41"/>
      <c r="C166" s="42"/>
      <c r="D166" s="242" t="s">
        <v>206</v>
      </c>
      <c r="E166" s="42"/>
      <c r="F166" s="246" t="s">
        <v>2624</v>
      </c>
      <c r="G166" s="42"/>
      <c r="H166" s="42"/>
      <c r="I166" s="149"/>
      <c r="J166" s="42"/>
      <c r="K166" s="42"/>
      <c r="L166" s="46"/>
      <c r="M166" s="244"/>
      <c r="N166" s="245"/>
      <c r="O166" s="86"/>
      <c r="P166" s="86"/>
      <c r="Q166" s="86"/>
      <c r="R166" s="86"/>
      <c r="S166" s="86"/>
      <c r="T166" s="87"/>
      <c r="U166" s="40"/>
      <c r="V166" s="40"/>
      <c r="W166" s="40"/>
      <c r="X166" s="40"/>
      <c r="Y166" s="40"/>
      <c r="Z166" s="40"/>
      <c r="AA166" s="40"/>
      <c r="AB166" s="40"/>
      <c r="AC166" s="40"/>
      <c r="AD166" s="40"/>
      <c r="AE166" s="40"/>
      <c r="AT166" s="19" t="s">
        <v>206</v>
      </c>
      <c r="AU166" s="19" t="s">
        <v>86</v>
      </c>
    </row>
    <row r="167" spans="1:65" s="2" customFormat="1" ht="16.5" customHeight="1">
      <c r="A167" s="40"/>
      <c r="B167" s="41"/>
      <c r="C167" s="272" t="s">
        <v>418</v>
      </c>
      <c r="D167" s="272" t="s">
        <v>347</v>
      </c>
      <c r="E167" s="273" t="s">
        <v>2858</v>
      </c>
      <c r="F167" s="274" t="s">
        <v>2859</v>
      </c>
      <c r="G167" s="275" t="s">
        <v>268</v>
      </c>
      <c r="H167" s="276">
        <v>2</v>
      </c>
      <c r="I167" s="277"/>
      <c r="J167" s="278">
        <f>ROUND(I167*H167,2)</f>
        <v>0</v>
      </c>
      <c r="K167" s="274" t="s">
        <v>201</v>
      </c>
      <c r="L167" s="279"/>
      <c r="M167" s="280" t="s">
        <v>21</v>
      </c>
      <c r="N167" s="281" t="s">
        <v>47</v>
      </c>
      <c r="O167" s="86"/>
      <c r="P167" s="238">
        <f>O167*H167</f>
        <v>0</v>
      </c>
      <c r="Q167" s="238">
        <v>0.00143</v>
      </c>
      <c r="R167" s="238">
        <f>Q167*H167</f>
        <v>0.00286</v>
      </c>
      <c r="S167" s="238">
        <v>0</v>
      </c>
      <c r="T167" s="239">
        <f>S167*H167</f>
        <v>0</v>
      </c>
      <c r="U167" s="40"/>
      <c r="V167" s="40"/>
      <c r="W167" s="40"/>
      <c r="X167" s="40"/>
      <c r="Y167" s="40"/>
      <c r="Z167" s="40"/>
      <c r="AA167" s="40"/>
      <c r="AB167" s="40"/>
      <c r="AC167" s="40"/>
      <c r="AD167" s="40"/>
      <c r="AE167" s="40"/>
      <c r="AR167" s="240" t="s">
        <v>253</v>
      </c>
      <c r="AT167" s="240" t="s">
        <v>347</v>
      </c>
      <c r="AU167" s="240" t="s">
        <v>86</v>
      </c>
      <c r="AY167" s="19" t="s">
        <v>194</v>
      </c>
      <c r="BE167" s="241">
        <f>IF(N167="základní",J167,0)</f>
        <v>0</v>
      </c>
      <c r="BF167" s="241">
        <f>IF(N167="snížená",J167,0)</f>
        <v>0</v>
      </c>
      <c r="BG167" s="241">
        <f>IF(N167="zákl. přenesená",J167,0)</f>
        <v>0</v>
      </c>
      <c r="BH167" s="241">
        <f>IF(N167="sníž. přenesená",J167,0)</f>
        <v>0</v>
      </c>
      <c r="BI167" s="241">
        <f>IF(N167="nulová",J167,0)</f>
        <v>0</v>
      </c>
      <c r="BJ167" s="19" t="s">
        <v>84</v>
      </c>
      <c r="BK167" s="241">
        <f>ROUND(I167*H167,2)</f>
        <v>0</v>
      </c>
      <c r="BL167" s="19" t="s">
        <v>202</v>
      </c>
      <c r="BM167" s="240" t="s">
        <v>2860</v>
      </c>
    </row>
    <row r="168" spans="1:47" s="2" customFormat="1" ht="12">
      <c r="A168" s="40"/>
      <c r="B168" s="41"/>
      <c r="C168" s="42"/>
      <c r="D168" s="242" t="s">
        <v>204</v>
      </c>
      <c r="E168" s="42"/>
      <c r="F168" s="243" t="s">
        <v>2859</v>
      </c>
      <c r="G168" s="42"/>
      <c r="H168" s="42"/>
      <c r="I168" s="149"/>
      <c r="J168" s="42"/>
      <c r="K168" s="42"/>
      <c r="L168" s="46"/>
      <c r="M168" s="244"/>
      <c r="N168" s="245"/>
      <c r="O168" s="86"/>
      <c r="P168" s="86"/>
      <c r="Q168" s="86"/>
      <c r="R168" s="86"/>
      <c r="S168" s="86"/>
      <c r="T168" s="87"/>
      <c r="U168" s="40"/>
      <c r="V168" s="40"/>
      <c r="W168" s="40"/>
      <c r="X168" s="40"/>
      <c r="Y168" s="40"/>
      <c r="Z168" s="40"/>
      <c r="AA168" s="40"/>
      <c r="AB168" s="40"/>
      <c r="AC168" s="40"/>
      <c r="AD168" s="40"/>
      <c r="AE168" s="40"/>
      <c r="AT168" s="19" t="s">
        <v>204</v>
      </c>
      <c r="AU168" s="19" t="s">
        <v>86</v>
      </c>
    </row>
    <row r="169" spans="1:51" s="13" customFormat="1" ht="12">
      <c r="A169" s="13"/>
      <c r="B169" s="247"/>
      <c r="C169" s="248"/>
      <c r="D169" s="242" t="s">
        <v>208</v>
      </c>
      <c r="E169" s="249" t="s">
        <v>21</v>
      </c>
      <c r="F169" s="250" t="s">
        <v>2861</v>
      </c>
      <c r="G169" s="248"/>
      <c r="H169" s="251">
        <v>1</v>
      </c>
      <c r="I169" s="252"/>
      <c r="J169" s="248"/>
      <c r="K169" s="248"/>
      <c r="L169" s="253"/>
      <c r="M169" s="254"/>
      <c r="N169" s="255"/>
      <c r="O169" s="255"/>
      <c r="P169" s="255"/>
      <c r="Q169" s="255"/>
      <c r="R169" s="255"/>
      <c r="S169" s="255"/>
      <c r="T169" s="256"/>
      <c r="U169" s="13"/>
      <c r="V169" s="13"/>
      <c r="W169" s="13"/>
      <c r="X169" s="13"/>
      <c r="Y169" s="13"/>
      <c r="Z169" s="13"/>
      <c r="AA169" s="13"/>
      <c r="AB169" s="13"/>
      <c r="AC169" s="13"/>
      <c r="AD169" s="13"/>
      <c r="AE169" s="13"/>
      <c r="AT169" s="257" t="s">
        <v>208</v>
      </c>
      <c r="AU169" s="257" t="s">
        <v>86</v>
      </c>
      <c r="AV169" s="13" t="s">
        <v>86</v>
      </c>
      <c r="AW169" s="13" t="s">
        <v>38</v>
      </c>
      <c r="AX169" s="13" t="s">
        <v>76</v>
      </c>
      <c r="AY169" s="257" t="s">
        <v>194</v>
      </c>
    </row>
    <row r="170" spans="1:51" s="13" customFormat="1" ht="12">
      <c r="A170" s="13"/>
      <c r="B170" s="247"/>
      <c r="C170" s="248"/>
      <c r="D170" s="242" t="s">
        <v>208</v>
      </c>
      <c r="E170" s="249" t="s">
        <v>21</v>
      </c>
      <c r="F170" s="250" t="s">
        <v>2862</v>
      </c>
      <c r="G170" s="248"/>
      <c r="H170" s="251">
        <v>1</v>
      </c>
      <c r="I170" s="252"/>
      <c r="J170" s="248"/>
      <c r="K170" s="248"/>
      <c r="L170" s="253"/>
      <c r="M170" s="254"/>
      <c r="N170" s="255"/>
      <c r="O170" s="255"/>
      <c r="P170" s="255"/>
      <c r="Q170" s="255"/>
      <c r="R170" s="255"/>
      <c r="S170" s="255"/>
      <c r="T170" s="256"/>
      <c r="U170" s="13"/>
      <c r="V170" s="13"/>
      <c r="W170" s="13"/>
      <c r="X170" s="13"/>
      <c r="Y170" s="13"/>
      <c r="Z170" s="13"/>
      <c r="AA170" s="13"/>
      <c r="AB170" s="13"/>
      <c r="AC170" s="13"/>
      <c r="AD170" s="13"/>
      <c r="AE170" s="13"/>
      <c r="AT170" s="257" t="s">
        <v>208</v>
      </c>
      <c r="AU170" s="257" t="s">
        <v>86</v>
      </c>
      <c r="AV170" s="13" t="s">
        <v>86</v>
      </c>
      <c r="AW170" s="13" t="s">
        <v>38</v>
      </c>
      <c r="AX170" s="13" t="s">
        <v>76</v>
      </c>
      <c r="AY170" s="257" t="s">
        <v>194</v>
      </c>
    </row>
    <row r="171" spans="1:51" s="14" customFormat="1" ht="12">
      <c r="A171" s="14"/>
      <c r="B171" s="258"/>
      <c r="C171" s="259"/>
      <c r="D171" s="242" t="s">
        <v>208</v>
      </c>
      <c r="E171" s="260" t="s">
        <v>21</v>
      </c>
      <c r="F171" s="261" t="s">
        <v>210</v>
      </c>
      <c r="G171" s="259"/>
      <c r="H171" s="262">
        <v>2</v>
      </c>
      <c r="I171" s="263"/>
      <c r="J171" s="259"/>
      <c r="K171" s="259"/>
      <c r="L171" s="264"/>
      <c r="M171" s="265"/>
      <c r="N171" s="266"/>
      <c r="O171" s="266"/>
      <c r="P171" s="266"/>
      <c r="Q171" s="266"/>
      <c r="R171" s="266"/>
      <c r="S171" s="266"/>
      <c r="T171" s="267"/>
      <c r="U171" s="14"/>
      <c r="V171" s="14"/>
      <c r="W171" s="14"/>
      <c r="X171" s="14"/>
      <c r="Y171" s="14"/>
      <c r="Z171" s="14"/>
      <c r="AA171" s="14"/>
      <c r="AB171" s="14"/>
      <c r="AC171" s="14"/>
      <c r="AD171" s="14"/>
      <c r="AE171" s="14"/>
      <c r="AT171" s="268" t="s">
        <v>208</v>
      </c>
      <c r="AU171" s="268" t="s">
        <v>86</v>
      </c>
      <c r="AV171" s="14" t="s">
        <v>202</v>
      </c>
      <c r="AW171" s="14" t="s">
        <v>38</v>
      </c>
      <c r="AX171" s="14" t="s">
        <v>84</v>
      </c>
      <c r="AY171" s="268" t="s">
        <v>194</v>
      </c>
    </row>
    <row r="172" spans="1:65" s="2" customFormat="1" ht="16.5" customHeight="1">
      <c r="A172" s="40"/>
      <c r="B172" s="41"/>
      <c r="C172" s="229" t="s">
        <v>436</v>
      </c>
      <c r="D172" s="229" t="s">
        <v>197</v>
      </c>
      <c r="E172" s="230" t="s">
        <v>2863</v>
      </c>
      <c r="F172" s="231" t="s">
        <v>2864</v>
      </c>
      <c r="G172" s="232" t="s">
        <v>481</v>
      </c>
      <c r="H172" s="233">
        <v>7</v>
      </c>
      <c r="I172" s="234"/>
      <c r="J172" s="235">
        <f>ROUND(I172*H172,2)</f>
        <v>0</v>
      </c>
      <c r="K172" s="231" t="s">
        <v>201</v>
      </c>
      <c r="L172" s="46"/>
      <c r="M172" s="236" t="s">
        <v>21</v>
      </c>
      <c r="N172" s="237" t="s">
        <v>47</v>
      </c>
      <c r="O172" s="86"/>
      <c r="P172" s="238">
        <f>O172*H172</f>
        <v>0</v>
      </c>
      <c r="Q172" s="238">
        <v>1E-05</v>
      </c>
      <c r="R172" s="238">
        <f>Q172*H172</f>
        <v>7.000000000000001E-05</v>
      </c>
      <c r="S172" s="238">
        <v>0</v>
      </c>
      <c r="T172" s="239">
        <f>S172*H172</f>
        <v>0</v>
      </c>
      <c r="U172" s="40"/>
      <c r="V172" s="40"/>
      <c r="W172" s="40"/>
      <c r="X172" s="40"/>
      <c r="Y172" s="40"/>
      <c r="Z172" s="40"/>
      <c r="AA172" s="40"/>
      <c r="AB172" s="40"/>
      <c r="AC172" s="40"/>
      <c r="AD172" s="40"/>
      <c r="AE172" s="40"/>
      <c r="AR172" s="240" t="s">
        <v>202</v>
      </c>
      <c r="AT172" s="240" t="s">
        <v>197</v>
      </c>
      <c r="AU172" s="240" t="s">
        <v>86</v>
      </c>
      <c r="AY172" s="19" t="s">
        <v>194</v>
      </c>
      <c r="BE172" s="241">
        <f>IF(N172="základní",J172,0)</f>
        <v>0</v>
      </c>
      <c r="BF172" s="241">
        <f>IF(N172="snížená",J172,0)</f>
        <v>0</v>
      </c>
      <c r="BG172" s="241">
        <f>IF(N172="zákl. přenesená",J172,0)</f>
        <v>0</v>
      </c>
      <c r="BH172" s="241">
        <f>IF(N172="sníž. přenesená",J172,0)</f>
        <v>0</v>
      </c>
      <c r="BI172" s="241">
        <f>IF(N172="nulová",J172,0)</f>
        <v>0</v>
      </c>
      <c r="BJ172" s="19" t="s">
        <v>84</v>
      </c>
      <c r="BK172" s="241">
        <f>ROUND(I172*H172,2)</f>
        <v>0</v>
      </c>
      <c r="BL172" s="19" t="s">
        <v>202</v>
      </c>
      <c r="BM172" s="240" t="s">
        <v>2865</v>
      </c>
    </row>
    <row r="173" spans="1:47" s="2" customFormat="1" ht="12">
      <c r="A173" s="40"/>
      <c r="B173" s="41"/>
      <c r="C173" s="42"/>
      <c r="D173" s="242" t="s">
        <v>204</v>
      </c>
      <c r="E173" s="42"/>
      <c r="F173" s="243" t="s">
        <v>2866</v>
      </c>
      <c r="G173" s="42"/>
      <c r="H173" s="42"/>
      <c r="I173" s="149"/>
      <c r="J173" s="42"/>
      <c r="K173" s="42"/>
      <c r="L173" s="46"/>
      <c r="M173" s="244"/>
      <c r="N173" s="245"/>
      <c r="O173" s="86"/>
      <c r="P173" s="86"/>
      <c r="Q173" s="86"/>
      <c r="R173" s="86"/>
      <c r="S173" s="86"/>
      <c r="T173" s="87"/>
      <c r="U173" s="40"/>
      <c r="V173" s="40"/>
      <c r="W173" s="40"/>
      <c r="X173" s="40"/>
      <c r="Y173" s="40"/>
      <c r="Z173" s="40"/>
      <c r="AA173" s="40"/>
      <c r="AB173" s="40"/>
      <c r="AC173" s="40"/>
      <c r="AD173" s="40"/>
      <c r="AE173" s="40"/>
      <c r="AT173" s="19" t="s">
        <v>204</v>
      </c>
      <c r="AU173" s="19" t="s">
        <v>86</v>
      </c>
    </row>
    <row r="174" spans="1:47" s="2" customFormat="1" ht="12">
      <c r="A174" s="40"/>
      <c r="B174" s="41"/>
      <c r="C174" s="42"/>
      <c r="D174" s="242" t="s">
        <v>206</v>
      </c>
      <c r="E174" s="42"/>
      <c r="F174" s="246" t="s">
        <v>2607</v>
      </c>
      <c r="G174" s="42"/>
      <c r="H174" s="42"/>
      <c r="I174" s="149"/>
      <c r="J174" s="42"/>
      <c r="K174" s="42"/>
      <c r="L174" s="46"/>
      <c r="M174" s="244"/>
      <c r="N174" s="245"/>
      <c r="O174" s="86"/>
      <c r="P174" s="86"/>
      <c r="Q174" s="86"/>
      <c r="R174" s="86"/>
      <c r="S174" s="86"/>
      <c r="T174" s="87"/>
      <c r="U174" s="40"/>
      <c r="V174" s="40"/>
      <c r="W174" s="40"/>
      <c r="X174" s="40"/>
      <c r="Y174" s="40"/>
      <c r="Z174" s="40"/>
      <c r="AA174" s="40"/>
      <c r="AB174" s="40"/>
      <c r="AC174" s="40"/>
      <c r="AD174" s="40"/>
      <c r="AE174" s="40"/>
      <c r="AT174" s="19" t="s">
        <v>206</v>
      </c>
      <c r="AU174" s="19" t="s">
        <v>86</v>
      </c>
    </row>
    <row r="175" spans="1:65" s="2" customFormat="1" ht="16.5" customHeight="1">
      <c r="A175" s="40"/>
      <c r="B175" s="41"/>
      <c r="C175" s="272" t="s">
        <v>443</v>
      </c>
      <c r="D175" s="272" t="s">
        <v>347</v>
      </c>
      <c r="E175" s="273" t="s">
        <v>2867</v>
      </c>
      <c r="F175" s="274" t="s">
        <v>2868</v>
      </c>
      <c r="G175" s="275" t="s">
        <v>481</v>
      </c>
      <c r="H175" s="276">
        <v>1.03</v>
      </c>
      <c r="I175" s="277"/>
      <c r="J175" s="278">
        <f>ROUND(I175*H175,2)</f>
        <v>0</v>
      </c>
      <c r="K175" s="274" t="s">
        <v>201</v>
      </c>
      <c r="L175" s="279"/>
      <c r="M175" s="280" t="s">
        <v>21</v>
      </c>
      <c r="N175" s="281" t="s">
        <v>47</v>
      </c>
      <c r="O175" s="86"/>
      <c r="P175" s="238">
        <f>O175*H175</f>
        <v>0</v>
      </c>
      <c r="Q175" s="238">
        <v>0.00469</v>
      </c>
      <c r="R175" s="238">
        <f>Q175*H175</f>
        <v>0.0048307</v>
      </c>
      <c r="S175" s="238">
        <v>0</v>
      </c>
      <c r="T175" s="239">
        <f>S175*H175</f>
        <v>0</v>
      </c>
      <c r="U175" s="40"/>
      <c r="V175" s="40"/>
      <c r="W175" s="40"/>
      <c r="X175" s="40"/>
      <c r="Y175" s="40"/>
      <c r="Z175" s="40"/>
      <c r="AA175" s="40"/>
      <c r="AB175" s="40"/>
      <c r="AC175" s="40"/>
      <c r="AD175" s="40"/>
      <c r="AE175" s="40"/>
      <c r="AR175" s="240" t="s">
        <v>253</v>
      </c>
      <c r="AT175" s="240" t="s">
        <v>347</v>
      </c>
      <c r="AU175" s="240" t="s">
        <v>86</v>
      </c>
      <c r="AY175" s="19" t="s">
        <v>194</v>
      </c>
      <c r="BE175" s="241">
        <f>IF(N175="základní",J175,0)</f>
        <v>0</v>
      </c>
      <c r="BF175" s="241">
        <f>IF(N175="snížená",J175,0)</f>
        <v>0</v>
      </c>
      <c r="BG175" s="241">
        <f>IF(N175="zákl. přenesená",J175,0)</f>
        <v>0</v>
      </c>
      <c r="BH175" s="241">
        <f>IF(N175="sníž. přenesená",J175,0)</f>
        <v>0</v>
      </c>
      <c r="BI175" s="241">
        <f>IF(N175="nulová",J175,0)</f>
        <v>0</v>
      </c>
      <c r="BJ175" s="19" t="s">
        <v>84</v>
      </c>
      <c r="BK175" s="241">
        <f>ROUND(I175*H175,2)</f>
        <v>0</v>
      </c>
      <c r="BL175" s="19" t="s">
        <v>202</v>
      </c>
      <c r="BM175" s="240" t="s">
        <v>2869</v>
      </c>
    </row>
    <row r="176" spans="1:47" s="2" customFormat="1" ht="12">
      <c r="A176" s="40"/>
      <c r="B176" s="41"/>
      <c r="C176" s="42"/>
      <c r="D176" s="242" t="s">
        <v>204</v>
      </c>
      <c r="E176" s="42"/>
      <c r="F176" s="243" t="s">
        <v>2868</v>
      </c>
      <c r="G176" s="42"/>
      <c r="H176" s="42"/>
      <c r="I176" s="149"/>
      <c r="J176" s="42"/>
      <c r="K176" s="42"/>
      <c r="L176" s="46"/>
      <c r="M176" s="244"/>
      <c r="N176" s="245"/>
      <c r="O176" s="86"/>
      <c r="P176" s="86"/>
      <c r="Q176" s="86"/>
      <c r="R176" s="86"/>
      <c r="S176" s="86"/>
      <c r="T176" s="87"/>
      <c r="U176" s="40"/>
      <c r="V176" s="40"/>
      <c r="W176" s="40"/>
      <c r="X176" s="40"/>
      <c r="Y176" s="40"/>
      <c r="Z176" s="40"/>
      <c r="AA176" s="40"/>
      <c r="AB176" s="40"/>
      <c r="AC176" s="40"/>
      <c r="AD176" s="40"/>
      <c r="AE176" s="40"/>
      <c r="AT176" s="19" t="s">
        <v>204</v>
      </c>
      <c r="AU176" s="19" t="s">
        <v>86</v>
      </c>
    </row>
    <row r="177" spans="1:51" s="13" customFormat="1" ht="12">
      <c r="A177" s="13"/>
      <c r="B177" s="247"/>
      <c r="C177" s="248"/>
      <c r="D177" s="242" t="s">
        <v>208</v>
      </c>
      <c r="E177" s="249" t="s">
        <v>21</v>
      </c>
      <c r="F177" s="250" t="s">
        <v>84</v>
      </c>
      <c r="G177" s="248"/>
      <c r="H177" s="251">
        <v>1</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208</v>
      </c>
      <c r="AU177" s="257" t="s">
        <v>86</v>
      </c>
      <c r="AV177" s="13" t="s">
        <v>86</v>
      </c>
      <c r="AW177" s="13" t="s">
        <v>38</v>
      </c>
      <c r="AX177" s="13" t="s">
        <v>76</v>
      </c>
      <c r="AY177" s="257" t="s">
        <v>194</v>
      </c>
    </row>
    <row r="178" spans="1:51" s="14" customFormat="1" ht="12">
      <c r="A178" s="14"/>
      <c r="B178" s="258"/>
      <c r="C178" s="259"/>
      <c r="D178" s="242" t="s">
        <v>208</v>
      </c>
      <c r="E178" s="260" t="s">
        <v>21</v>
      </c>
      <c r="F178" s="261" t="s">
        <v>210</v>
      </c>
      <c r="G178" s="259"/>
      <c r="H178" s="262">
        <v>1</v>
      </c>
      <c r="I178" s="263"/>
      <c r="J178" s="259"/>
      <c r="K178" s="259"/>
      <c r="L178" s="264"/>
      <c r="M178" s="265"/>
      <c r="N178" s="266"/>
      <c r="O178" s="266"/>
      <c r="P178" s="266"/>
      <c r="Q178" s="266"/>
      <c r="R178" s="266"/>
      <c r="S178" s="266"/>
      <c r="T178" s="267"/>
      <c r="U178" s="14"/>
      <c r="V178" s="14"/>
      <c r="W178" s="14"/>
      <c r="X178" s="14"/>
      <c r="Y178" s="14"/>
      <c r="Z178" s="14"/>
      <c r="AA178" s="14"/>
      <c r="AB178" s="14"/>
      <c r="AC178" s="14"/>
      <c r="AD178" s="14"/>
      <c r="AE178" s="14"/>
      <c r="AT178" s="268" t="s">
        <v>208</v>
      </c>
      <c r="AU178" s="268" t="s">
        <v>86</v>
      </c>
      <c r="AV178" s="14" t="s">
        <v>202</v>
      </c>
      <c r="AW178" s="14" t="s">
        <v>38</v>
      </c>
      <c r="AX178" s="14" t="s">
        <v>84</v>
      </c>
      <c r="AY178" s="268" t="s">
        <v>194</v>
      </c>
    </row>
    <row r="179" spans="1:51" s="13" customFormat="1" ht="12">
      <c r="A179" s="13"/>
      <c r="B179" s="247"/>
      <c r="C179" s="248"/>
      <c r="D179" s="242" t="s">
        <v>208</v>
      </c>
      <c r="E179" s="248"/>
      <c r="F179" s="250" t="s">
        <v>2870</v>
      </c>
      <c r="G179" s="248"/>
      <c r="H179" s="251">
        <v>1.03</v>
      </c>
      <c r="I179" s="252"/>
      <c r="J179" s="248"/>
      <c r="K179" s="248"/>
      <c r="L179" s="253"/>
      <c r="M179" s="254"/>
      <c r="N179" s="255"/>
      <c r="O179" s="255"/>
      <c r="P179" s="255"/>
      <c r="Q179" s="255"/>
      <c r="R179" s="255"/>
      <c r="S179" s="255"/>
      <c r="T179" s="256"/>
      <c r="U179" s="13"/>
      <c r="V179" s="13"/>
      <c r="W179" s="13"/>
      <c r="X179" s="13"/>
      <c r="Y179" s="13"/>
      <c r="Z179" s="13"/>
      <c r="AA179" s="13"/>
      <c r="AB179" s="13"/>
      <c r="AC179" s="13"/>
      <c r="AD179" s="13"/>
      <c r="AE179" s="13"/>
      <c r="AT179" s="257" t="s">
        <v>208</v>
      </c>
      <c r="AU179" s="257" t="s">
        <v>86</v>
      </c>
      <c r="AV179" s="13" t="s">
        <v>86</v>
      </c>
      <c r="AW179" s="13" t="s">
        <v>4</v>
      </c>
      <c r="AX179" s="13" t="s">
        <v>84</v>
      </c>
      <c r="AY179" s="257" t="s">
        <v>194</v>
      </c>
    </row>
    <row r="180" spans="1:65" s="2" customFormat="1" ht="16.5" customHeight="1">
      <c r="A180" s="40"/>
      <c r="B180" s="41"/>
      <c r="C180" s="272" t="s">
        <v>450</v>
      </c>
      <c r="D180" s="272" t="s">
        <v>347</v>
      </c>
      <c r="E180" s="273" t="s">
        <v>2871</v>
      </c>
      <c r="F180" s="274" t="s">
        <v>2872</v>
      </c>
      <c r="G180" s="275" t="s">
        <v>481</v>
      </c>
      <c r="H180" s="276">
        <v>6.18</v>
      </c>
      <c r="I180" s="277"/>
      <c r="J180" s="278">
        <f>ROUND(I180*H180,2)</f>
        <v>0</v>
      </c>
      <c r="K180" s="274" t="s">
        <v>201</v>
      </c>
      <c r="L180" s="279"/>
      <c r="M180" s="280" t="s">
        <v>21</v>
      </c>
      <c r="N180" s="281" t="s">
        <v>47</v>
      </c>
      <c r="O180" s="86"/>
      <c r="P180" s="238">
        <f>O180*H180</f>
        <v>0</v>
      </c>
      <c r="Q180" s="238">
        <v>0.00442</v>
      </c>
      <c r="R180" s="238">
        <f>Q180*H180</f>
        <v>0.027315600000000002</v>
      </c>
      <c r="S180" s="238">
        <v>0</v>
      </c>
      <c r="T180" s="239">
        <f>S180*H180</f>
        <v>0</v>
      </c>
      <c r="U180" s="40"/>
      <c r="V180" s="40"/>
      <c r="W180" s="40"/>
      <c r="X180" s="40"/>
      <c r="Y180" s="40"/>
      <c r="Z180" s="40"/>
      <c r="AA180" s="40"/>
      <c r="AB180" s="40"/>
      <c r="AC180" s="40"/>
      <c r="AD180" s="40"/>
      <c r="AE180" s="40"/>
      <c r="AR180" s="240" t="s">
        <v>253</v>
      </c>
      <c r="AT180" s="240" t="s">
        <v>347</v>
      </c>
      <c r="AU180" s="240" t="s">
        <v>86</v>
      </c>
      <c r="AY180" s="19" t="s">
        <v>194</v>
      </c>
      <c r="BE180" s="241">
        <f>IF(N180="základní",J180,0)</f>
        <v>0</v>
      </c>
      <c r="BF180" s="241">
        <f>IF(N180="snížená",J180,0)</f>
        <v>0</v>
      </c>
      <c r="BG180" s="241">
        <f>IF(N180="zákl. přenesená",J180,0)</f>
        <v>0</v>
      </c>
      <c r="BH180" s="241">
        <f>IF(N180="sníž. přenesená",J180,0)</f>
        <v>0</v>
      </c>
      <c r="BI180" s="241">
        <f>IF(N180="nulová",J180,0)</f>
        <v>0</v>
      </c>
      <c r="BJ180" s="19" t="s">
        <v>84</v>
      </c>
      <c r="BK180" s="241">
        <f>ROUND(I180*H180,2)</f>
        <v>0</v>
      </c>
      <c r="BL180" s="19" t="s">
        <v>202</v>
      </c>
      <c r="BM180" s="240" t="s">
        <v>2873</v>
      </c>
    </row>
    <row r="181" spans="1:47" s="2" customFormat="1" ht="12">
      <c r="A181" s="40"/>
      <c r="B181" s="41"/>
      <c r="C181" s="42"/>
      <c r="D181" s="242" t="s">
        <v>204</v>
      </c>
      <c r="E181" s="42"/>
      <c r="F181" s="243" t="s">
        <v>2872</v>
      </c>
      <c r="G181" s="42"/>
      <c r="H181" s="42"/>
      <c r="I181" s="149"/>
      <c r="J181" s="42"/>
      <c r="K181" s="42"/>
      <c r="L181" s="46"/>
      <c r="M181" s="244"/>
      <c r="N181" s="245"/>
      <c r="O181" s="86"/>
      <c r="P181" s="86"/>
      <c r="Q181" s="86"/>
      <c r="R181" s="86"/>
      <c r="S181" s="86"/>
      <c r="T181" s="87"/>
      <c r="U181" s="40"/>
      <c r="V181" s="40"/>
      <c r="W181" s="40"/>
      <c r="X181" s="40"/>
      <c r="Y181" s="40"/>
      <c r="Z181" s="40"/>
      <c r="AA181" s="40"/>
      <c r="AB181" s="40"/>
      <c r="AC181" s="40"/>
      <c r="AD181" s="40"/>
      <c r="AE181" s="40"/>
      <c r="AT181" s="19" t="s">
        <v>204</v>
      </c>
      <c r="AU181" s="19" t="s">
        <v>86</v>
      </c>
    </row>
    <row r="182" spans="1:51" s="13" customFormat="1" ht="12">
      <c r="A182" s="13"/>
      <c r="B182" s="247"/>
      <c r="C182" s="248"/>
      <c r="D182" s="242" t="s">
        <v>208</v>
      </c>
      <c r="E182" s="249" t="s">
        <v>21</v>
      </c>
      <c r="F182" s="250" t="s">
        <v>2874</v>
      </c>
      <c r="G182" s="248"/>
      <c r="H182" s="251">
        <v>6</v>
      </c>
      <c r="I182" s="252"/>
      <c r="J182" s="248"/>
      <c r="K182" s="248"/>
      <c r="L182" s="253"/>
      <c r="M182" s="254"/>
      <c r="N182" s="255"/>
      <c r="O182" s="255"/>
      <c r="P182" s="255"/>
      <c r="Q182" s="255"/>
      <c r="R182" s="255"/>
      <c r="S182" s="255"/>
      <c r="T182" s="256"/>
      <c r="U182" s="13"/>
      <c r="V182" s="13"/>
      <c r="W182" s="13"/>
      <c r="X182" s="13"/>
      <c r="Y182" s="13"/>
      <c r="Z182" s="13"/>
      <c r="AA182" s="13"/>
      <c r="AB182" s="13"/>
      <c r="AC182" s="13"/>
      <c r="AD182" s="13"/>
      <c r="AE182" s="13"/>
      <c r="AT182" s="257" t="s">
        <v>208</v>
      </c>
      <c r="AU182" s="257" t="s">
        <v>86</v>
      </c>
      <c r="AV182" s="13" t="s">
        <v>86</v>
      </c>
      <c r="AW182" s="13" t="s">
        <v>38</v>
      </c>
      <c r="AX182" s="13" t="s">
        <v>76</v>
      </c>
      <c r="AY182" s="257" t="s">
        <v>194</v>
      </c>
    </row>
    <row r="183" spans="1:51" s="14" customFormat="1" ht="12">
      <c r="A183" s="14"/>
      <c r="B183" s="258"/>
      <c r="C183" s="259"/>
      <c r="D183" s="242" t="s">
        <v>208</v>
      </c>
      <c r="E183" s="260" t="s">
        <v>21</v>
      </c>
      <c r="F183" s="261" t="s">
        <v>210</v>
      </c>
      <c r="G183" s="259"/>
      <c r="H183" s="262">
        <v>6</v>
      </c>
      <c r="I183" s="263"/>
      <c r="J183" s="259"/>
      <c r="K183" s="259"/>
      <c r="L183" s="264"/>
      <c r="M183" s="265"/>
      <c r="N183" s="266"/>
      <c r="O183" s="266"/>
      <c r="P183" s="266"/>
      <c r="Q183" s="266"/>
      <c r="R183" s="266"/>
      <c r="S183" s="266"/>
      <c r="T183" s="267"/>
      <c r="U183" s="14"/>
      <c r="V183" s="14"/>
      <c r="W183" s="14"/>
      <c r="X183" s="14"/>
      <c r="Y183" s="14"/>
      <c r="Z183" s="14"/>
      <c r="AA183" s="14"/>
      <c r="AB183" s="14"/>
      <c r="AC183" s="14"/>
      <c r="AD183" s="14"/>
      <c r="AE183" s="14"/>
      <c r="AT183" s="268" t="s">
        <v>208</v>
      </c>
      <c r="AU183" s="268" t="s">
        <v>86</v>
      </c>
      <c r="AV183" s="14" t="s">
        <v>202</v>
      </c>
      <c r="AW183" s="14" t="s">
        <v>38</v>
      </c>
      <c r="AX183" s="14" t="s">
        <v>84</v>
      </c>
      <c r="AY183" s="268" t="s">
        <v>194</v>
      </c>
    </row>
    <row r="184" spans="1:51" s="13" customFormat="1" ht="12">
      <c r="A184" s="13"/>
      <c r="B184" s="247"/>
      <c r="C184" s="248"/>
      <c r="D184" s="242" t="s">
        <v>208</v>
      </c>
      <c r="E184" s="248"/>
      <c r="F184" s="250" t="s">
        <v>2875</v>
      </c>
      <c r="G184" s="248"/>
      <c r="H184" s="251">
        <v>6.18</v>
      </c>
      <c r="I184" s="252"/>
      <c r="J184" s="248"/>
      <c r="K184" s="248"/>
      <c r="L184" s="253"/>
      <c r="M184" s="254"/>
      <c r="N184" s="255"/>
      <c r="O184" s="255"/>
      <c r="P184" s="255"/>
      <c r="Q184" s="255"/>
      <c r="R184" s="255"/>
      <c r="S184" s="255"/>
      <c r="T184" s="256"/>
      <c r="U184" s="13"/>
      <c r="V184" s="13"/>
      <c r="W184" s="13"/>
      <c r="X184" s="13"/>
      <c r="Y184" s="13"/>
      <c r="Z184" s="13"/>
      <c r="AA184" s="13"/>
      <c r="AB184" s="13"/>
      <c r="AC184" s="13"/>
      <c r="AD184" s="13"/>
      <c r="AE184" s="13"/>
      <c r="AT184" s="257" t="s">
        <v>208</v>
      </c>
      <c r="AU184" s="257" t="s">
        <v>86</v>
      </c>
      <c r="AV184" s="13" t="s">
        <v>86</v>
      </c>
      <c r="AW184" s="13" t="s">
        <v>4</v>
      </c>
      <c r="AX184" s="13" t="s">
        <v>84</v>
      </c>
      <c r="AY184" s="257" t="s">
        <v>194</v>
      </c>
    </row>
    <row r="185" spans="1:65" s="2" customFormat="1" ht="16.5" customHeight="1">
      <c r="A185" s="40"/>
      <c r="B185" s="41"/>
      <c r="C185" s="229" t="s">
        <v>7</v>
      </c>
      <c r="D185" s="229" t="s">
        <v>197</v>
      </c>
      <c r="E185" s="230" t="s">
        <v>2876</v>
      </c>
      <c r="F185" s="231" t="s">
        <v>2877</v>
      </c>
      <c r="G185" s="232" t="s">
        <v>268</v>
      </c>
      <c r="H185" s="233">
        <v>2</v>
      </c>
      <c r="I185" s="234"/>
      <c r="J185" s="235">
        <f>ROUND(I185*H185,2)</f>
        <v>0</v>
      </c>
      <c r="K185" s="231" t="s">
        <v>201</v>
      </c>
      <c r="L185" s="46"/>
      <c r="M185" s="236" t="s">
        <v>21</v>
      </c>
      <c r="N185" s="237" t="s">
        <v>47</v>
      </c>
      <c r="O185" s="86"/>
      <c r="P185" s="238">
        <f>O185*H185</f>
        <v>0</v>
      </c>
      <c r="Q185" s="238">
        <v>1E-05</v>
      </c>
      <c r="R185" s="238">
        <f>Q185*H185</f>
        <v>2E-05</v>
      </c>
      <c r="S185" s="238">
        <v>0</v>
      </c>
      <c r="T185" s="239">
        <f>S185*H185</f>
        <v>0</v>
      </c>
      <c r="U185" s="40"/>
      <c r="V185" s="40"/>
      <c r="W185" s="40"/>
      <c r="X185" s="40"/>
      <c r="Y185" s="40"/>
      <c r="Z185" s="40"/>
      <c r="AA185" s="40"/>
      <c r="AB185" s="40"/>
      <c r="AC185" s="40"/>
      <c r="AD185" s="40"/>
      <c r="AE185" s="40"/>
      <c r="AR185" s="240" t="s">
        <v>202</v>
      </c>
      <c r="AT185" s="240" t="s">
        <v>197</v>
      </c>
      <c r="AU185" s="240" t="s">
        <v>86</v>
      </c>
      <c r="AY185" s="19" t="s">
        <v>194</v>
      </c>
      <c r="BE185" s="241">
        <f>IF(N185="základní",J185,0)</f>
        <v>0</v>
      </c>
      <c r="BF185" s="241">
        <f>IF(N185="snížená",J185,0)</f>
        <v>0</v>
      </c>
      <c r="BG185" s="241">
        <f>IF(N185="zákl. přenesená",J185,0)</f>
        <v>0</v>
      </c>
      <c r="BH185" s="241">
        <f>IF(N185="sníž. přenesená",J185,0)</f>
        <v>0</v>
      </c>
      <c r="BI185" s="241">
        <f>IF(N185="nulová",J185,0)</f>
        <v>0</v>
      </c>
      <c r="BJ185" s="19" t="s">
        <v>84</v>
      </c>
      <c r="BK185" s="241">
        <f>ROUND(I185*H185,2)</f>
        <v>0</v>
      </c>
      <c r="BL185" s="19" t="s">
        <v>202</v>
      </c>
      <c r="BM185" s="240" t="s">
        <v>2878</v>
      </c>
    </row>
    <row r="186" spans="1:47" s="2" customFormat="1" ht="12">
      <c r="A186" s="40"/>
      <c r="B186" s="41"/>
      <c r="C186" s="42"/>
      <c r="D186" s="242" t="s">
        <v>204</v>
      </c>
      <c r="E186" s="42"/>
      <c r="F186" s="243" t="s">
        <v>2879</v>
      </c>
      <c r="G186" s="42"/>
      <c r="H186" s="42"/>
      <c r="I186" s="149"/>
      <c r="J186" s="42"/>
      <c r="K186" s="42"/>
      <c r="L186" s="46"/>
      <c r="M186" s="244"/>
      <c r="N186" s="245"/>
      <c r="O186" s="86"/>
      <c r="P186" s="86"/>
      <c r="Q186" s="86"/>
      <c r="R186" s="86"/>
      <c r="S186" s="86"/>
      <c r="T186" s="87"/>
      <c r="U186" s="40"/>
      <c r="V186" s="40"/>
      <c r="W186" s="40"/>
      <c r="X186" s="40"/>
      <c r="Y186" s="40"/>
      <c r="Z186" s="40"/>
      <c r="AA186" s="40"/>
      <c r="AB186" s="40"/>
      <c r="AC186" s="40"/>
      <c r="AD186" s="40"/>
      <c r="AE186" s="40"/>
      <c r="AT186" s="19" t="s">
        <v>204</v>
      </c>
      <c r="AU186" s="19" t="s">
        <v>86</v>
      </c>
    </row>
    <row r="187" spans="1:47" s="2" customFormat="1" ht="12">
      <c r="A187" s="40"/>
      <c r="B187" s="41"/>
      <c r="C187" s="42"/>
      <c r="D187" s="242" t="s">
        <v>206</v>
      </c>
      <c r="E187" s="42"/>
      <c r="F187" s="246" t="s">
        <v>2624</v>
      </c>
      <c r="G187" s="42"/>
      <c r="H187" s="42"/>
      <c r="I187" s="149"/>
      <c r="J187" s="42"/>
      <c r="K187" s="42"/>
      <c r="L187" s="46"/>
      <c r="M187" s="244"/>
      <c r="N187" s="245"/>
      <c r="O187" s="86"/>
      <c r="P187" s="86"/>
      <c r="Q187" s="86"/>
      <c r="R187" s="86"/>
      <c r="S187" s="86"/>
      <c r="T187" s="87"/>
      <c r="U187" s="40"/>
      <c r="V187" s="40"/>
      <c r="W187" s="40"/>
      <c r="X187" s="40"/>
      <c r="Y187" s="40"/>
      <c r="Z187" s="40"/>
      <c r="AA187" s="40"/>
      <c r="AB187" s="40"/>
      <c r="AC187" s="40"/>
      <c r="AD187" s="40"/>
      <c r="AE187" s="40"/>
      <c r="AT187" s="19" t="s">
        <v>206</v>
      </c>
      <c r="AU187" s="19" t="s">
        <v>86</v>
      </c>
    </row>
    <row r="188" spans="1:65" s="2" customFormat="1" ht="16.5" customHeight="1">
      <c r="A188" s="40"/>
      <c r="B188" s="41"/>
      <c r="C188" s="272" t="s">
        <v>461</v>
      </c>
      <c r="D188" s="272" t="s">
        <v>347</v>
      </c>
      <c r="E188" s="273" t="s">
        <v>2880</v>
      </c>
      <c r="F188" s="274" t="s">
        <v>2881</v>
      </c>
      <c r="G188" s="275" t="s">
        <v>268</v>
      </c>
      <c r="H188" s="276">
        <v>1</v>
      </c>
      <c r="I188" s="277"/>
      <c r="J188" s="278">
        <f>ROUND(I188*H188,2)</f>
        <v>0</v>
      </c>
      <c r="K188" s="274" t="s">
        <v>201</v>
      </c>
      <c r="L188" s="279"/>
      <c r="M188" s="280" t="s">
        <v>21</v>
      </c>
      <c r="N188" s="281" t="s">
        <v>47</v>
      </c>
      <c r="O188" s="86"/>
      <c r="P188" s="238">
        <f>O188*H188</f>
        <v>0</v>
      </c>
      <c r="Q188" s="238">
        <v>0.00121</v>
      </c>
      <c r="R188" s="238">
        <f>Q188*H188</f>
        <v>0.00121</v>
      </c>
      <c r="S188" s="238">
        <v>0</v>
      </c>
      <c r="T188" s="239">
        <f>S188*H188</f>
        <v>0</v>
      </c>
      <c r="U188" s="40"/>
      <c r="V188" s="40"/>
      <c r="W188" s="40"/>
      <c r="X188" s="40"/>
      <c r="Y188" s="40"/>
      <c r="Z188" s="40"/>
      <c r="AA188" s="40"/>
      <c r="AB188" s="40"/>
      <c r="AC188" s="40"/>
      <c r="AD188" s="40"/>
      <c r="AE188" s="40"/>
      <c r="AR188" s="240" t="s">
        <v>253</v>
      </c>
      <c r="AT188" s="240" t="s">
        <v>347</v>
      </c>
      <c r="AU188" s="240" t="s">
        <v>86</v>
      </c>
      <c r="AY188" s="19" t="s">
        <v>194</v>
      </c>
      <c r="BE188" s="241">
        <f>IF(N188="základní",J188,0)</f>
        <v>0</v>
      </c>
      <c r="BF188" s="241">
        <f>IF(N188="snížená",J188,0)</f>
        <v>0</v>
      </c>
      <c r="BG188" s="241">
        <f>IF(N188="zákl. přenesená",J188,0)</f>
        <v>0</v>
      </c>
      <c r="BH188" s="241">
        <f>IF(N188="sníž. přenesená",J188,0)</f>
        <v>0</v>
      </c>
      <c r="BI188" s="241">
        <f>IF(N188="nulová",J188,0)</f>
        <v>0</v>
      </c>
      <c r="BJ188" s="19" t="s">
        <v>84</v>
      </c>
      <c r="BK188" s="241">
        <f>ROUND(I188*H188,2)</f>
        <v>0</v>
      </c>
      <c r="BL188" s="19" t="s">
        <v>202</v>
      </c>
      <c r="BM188" s="240" t="s">
        <v>2882</v>
      </c>
    </row>
    <row r="189" spans="1:47" s="2" customFormat="1" ht="12">
      <c r="A189" s="40"/>
      <c r="B189" s="41"/>
      <c r="C189" s="42"/>
      <c r="D189" s="242" t="s">
        <v>204</v>
      </c>
      <c r="E189" s="42"/>
      <c r="F189" s="243" t="s">
        <v>2881</v>
      </c>
      <c r="G189" s="42"/>
      <c r="H189" s="42"/>
      <c r="I189" s="149"/>
      <c r="J189" s="42"/>
      <c r="K189" s="42"/>
      <c r="L189" s="46"/>
      <c r="M189" s="244"/>
      <c r="N189" s="245"/>
      <c r="O189" s="86"/>
      <c r="P189" s="86"/>
      <c r="Q189" s="86"/>
      <c r="R189" s="86"/>
      <c r="S189" s="86"/>
      <c r="T189" s="87"/>
      <c r="U189" s="40"/>
      <c r="V189" s="40"/>
      <c r="W189" s="40"/>
      <c r="X189" s="40"/>
      <c r="Y189" s="40"/>
      <c r="Z189" s="40"/>
      <c r="AA189" s="40"/>
      <c r="AB189" s="40"/>
      <c r="AC189" s="40"/>
      <c r="AD189" s="40"/>
      <c r="AE189" s="40"/>
      <c r="AT189" s="19" t="s">
        <v>204</v>
      </c>
      <c r="AU189" s="19" t="s">
        <v>86</v>
      </c>
    </row>
    <row r="190" spans="1:65" s="2" customFormat="1" ht="16.5" customHeight="1">
      <c r="A190" s="40"/>
      <c r="B190" s="41"/>
      <c r="C190" s="272" t="s">
        <v>467</v>
      </c>
      <c r="D190" s="272" t="s">
        <v>347</v>
      </c>
      <c r="E190" s="273" t="s">
        <v>2883</v>
      </c>
      <c r="F190" s="274" t="s">
        <v>2884</v>
      </c>
      <c r="G190" s="275" t="s">
        <v>268</v>
      </c>
      <c r="H190" s="276">
        <v>1</v>
      </c>
      <c r="I190" s="277"/>
      <c r="J190" s="278">
        <f>ROUND(I190*H190,2)</f>
        <v>0</v>
      </c>
      <c r="K190" s="274" t="s">
        <v>201</v>
      </c>
      <c r="L190" s="279"/>
      <c r="M190" s="280" t="s">
        <v>21</v>
      </c>
      <c r="N190" s="281" t="s">
        <v>47</v>
      </c>
      <c r="O190" s="86"/>
      <c r="P190" s="238">
        <f>O190*H190</f>
        <v>0</v>
      </c>
      <c r="Q190" s="238">
        <v>0.00079</v>
      </c>
      <c r="R190" s="238">
        <f>Q190*H190</f>
        <v>0.00079</v>
      </c>
      <c r="S190" s="238">
        <v>0</v>
      </c>
      <c r="T190" s="239">
        <f>S190*H190</f>
        <v>0</v>
      </c>
      <c r="U190" s="40"/>
      <c r="V190" s="40"/>
      <c r="W190" s="40"/>
      <c r="X190" s="40"/>
      <c r="Y190" s="40"/>
      <c r="Z190" s="40"/>
      <c r="AA190" s="40"/>
      <c r="AB190" s="40"/>
      <c r="AC190" s="40"/>
      <c r="AD190" s="40"/>
      <c r="AE190" s="40"/>
      <c r="AR190" s="240" t="s">
        <v>253</v>
      </c>
      <c r="AT190" s="240" t="s">
        <v>347</v>
      </c>
      <c r="AU190" s="240" t="s">
        <v>86</v>
      </c>
      <c r="AY190" s="19" t="s">
        <v>194</v>
      </c>
      <c r="BE190" s="241">
        <f>IF(N190="základní",J190,0)</f>
        <v>0</v>
      </c>
      <c r="BF190" s="241">
        <f>IF(N190="snížená",J190,0)</f>
        <v>0</v>
      </c>
      <c r="BG190" s="241">
        <f>IF(N190="zákl. přenesená",J190,0)</f>
        <v>0</v>
      </c>
      <c r="BH190" s="241">
        <f>IF(N190="sníž. přenesená",J190,0)</f>
        <v>0</v>
      </c>
      <c r="BI190" s="241">
        <f>IF(N190="nulová",J190,0)</f>
        <v>0</v>
      </c>
      <c r="BJ190" s="19" t="s">
        <v>84</v>
      </c>
      <c r="BK190" s="241">
        <f>ROUND(I190*H190,2)</f>
        <v>0</v>
      </c>
      <c r="BL190" s="19" t="s">
        <v>202</v>
      </c>
      <c r="BM190" s="240" t="s">
        <v>2885</v>
      </c>
    </row>
    <row r="191" spans="1:47" s="2" customFormat="1" ht="12">
      <c r="A191" s="40"/>
      <c r="B191" s="41"/>
      <c r="C191" s="42"/>
      <c r="D191" s="242" t="s">
        <v>204</v>
      </c>
      <c r="E191" s="42"/>
      <c r="F191" s="243" t="s">
        <v>2884</v>
      </c>
      <c r="G191" s="42"/>
      <c r="H191" s="42"/>
      <c r="I191" s="149"/>
      <c r="J191" s="42"/>
      <c r="K191" s="42"/>
      <c r="L191" s="46"/>
      <c r="M191" s="244"/>
      <c r="N191" s="245"/>
      <c r="O191" s="86"/>
      <c r="P191" s="86"/>
      <c r="Q191" s="86"/>
      <c r="R191" s="86"/>
      <c r="S191" s="86"/>
      <c r="T191" s="87"/>
      <c r="U191" s="40"/>
      <c r="V191" s="40"/>
      <c r="W191" s="40"/>
      <c r="X191" s="40"/>
      <c r="Y191" s="40"/>
      <c r="Z191" s="40"/>
      <c r="AA191" s="40"/>
      <c r="AB191" s="40"/>
      <c r="AC191" s="40"/>
      <c r="AD191" s="40"/>
      <c r="AE191" s="40"/>
      <c r="AT191" s="19" t="s">
        <v>204</v>
      </c>
      <c r="AU191" s="19" t="s">
        <v>86</v>
      </c>
    </row>
    <row r="192" spans="1:65" s="2" customFormat="1" ht="16.5" customHeight="1">
      <c r="A192" s="40"/>
      <c r="B192" s="41"/>
      <c r="C192" s="229" t="s">
        <v>474</v>
      </c>
      <c r="D192" s="229" t="s">
        <v>197</v>
      </c>
      <c r="E192" s="230" t="s">
        <v>2886</v>
      </c>
      <c r="F192" s="231" t="s">
        <v>2887</v>
      </c>
      <c r="G192" s="232" t="s">
        <v>268</v>
      </c>
      <c r="H192" s="233">
        <v>2</v>
      </c>
      <c r="I192" s="234"/>
      <c r="J192" s="235">
        <f>ROUND(I192*H192,2)</f>
        <v>0</v>
      </c>
      <c r="K192" s="231" t="s">
        <v>201</v>
      </c>
      <c r="L192" s="46"/>
      <c r="M192" s="236" t="s">
        <v>21</v>
      </c>
      <c r="N192" s="237" t="s">
        <v>47</v>
      </c>
      <c r="O192" s="86"/>
      <c r="P192" s="238">
        <f>O192*H192</f>
        <v>0</v>
      </c>
      <c r="Q192" s="238">
        <v>1E-05</v>
      </c>
      <c r="R192" s="238">
        <f>Q192*H192</f>
        <v>2E-05</v>
      </c>
      <c r="S192" s="238">
        <v>0</v>
      </c>
      <c r="T192" s="239">
        <f>S192*H192</f>
        <v>0</v>
      </c>
      <c r="U192" s="40"/>
      <c r="V192" s="40"/>
      <c r="W192" s="40"/>
      <c r="X192" s="40"/>
      <c r="Y192" s="40"/>
      <c r="Z192" s="40"/>
      <c r="AA192" s="40"/>
      <c r="AB192" s="40"/>
      <c r="AC192" s="40"/>
      <c r="AD192" s="40"/>
      <c r="AE192" s="40"/>
      <c r="AR192" s="240" t="s">
        <v>202</v>
      </c>
      <c r="AT192" s="240" t="s">
        <v>197</v>
      </c>
      <c r="AU192" s="240" t="s">
        <v>86</v>
      </c>
      <c r="AY192" s="19" t="s">
        <v>194</v>
      </c>
      <c r="BE192" s="241">
        <f>IF(N192="základní",J192,0)</f>
        <v>0</v>
      </c>
      <c r="BF192" s="241">
        <f>IF(N192="snížená",J192,0)</f>
        <v>0</v>
      </c>
      <c r="BG192" s="241">
        <f>IF(N192="zákl. přenesená",J192,0)</f>
        <v>0</v>
      </c>
      <c r="BH192" s="241">
        <f>IF(N192="sníž. přenesená",J192,0)</f>
        <v>0</v>
      </c>
      <c r="BI192" s="241">
        <f>IF(N192="nulová",J192,0)</f>
        <v>0</v>
      </c>
      <c r="BJ192" s="19" t="s">
        <v>84</v>
      </c>
      <c r="BK192" s="241">
        <f>ROUND(I192*H192,2)</f>
        <v>0</v>
      </c>
      <c r="BL192" s="19" t="s">
        <v>202</v>
      </c>
      <c r="BM192" s="240" t="s">
        <v>2888</v>
      </c>
    </row>
    <row r="193" spans="1:47" s="2" customFormat="1" ht="12">
      <c r="A193" s="40"/>
      <c r="B193" s="41"/>
      <c r="C193" s="42"/>
      <c r="D193" s="242" t="s">
        <v>204</v>
      </c>
      <c r="E193" s="42"/>
      <c r="F193" s="243" t="s">
        <v>2889</v>
      </c>
      <c r="G193" s="42"/>
      <c r="H193" s="42"/>
      <c r="I193" s="149"/>
      <c r="J193" s="42"/>
      <c r="K193" s="42"/>
      <c r="L193" s="46"/>
      <c r="M193" s="244"/>
      <c r="N193" s="245"/>
      <c r="O193" s="86"/>
      <c r="P193" s="86"/>
      <c r="Q193" s="86"/>
      <c r="R193" s="86"/>
      <c r="S193" s="86"/>
      <c r="T193" s="87"/>
      <c r="U193" s="40"/>
      <c r="V193" s="40"/>
      <c r="W193" s="40"/>
      <c r="X193" s="40"/>
      <c r="Y193" s="40"/>
      <c r="Z193" s="40"/>
      <c r="AA193" s="40"/>
      <c r="AB193" s="40"/>
      <c r="AC193" s="40"/>
      <c r="AD193" s="40"/>
      <c r="AE193" s="40"/>
      <c r="AT193" s="19" t="s">
        <v>204</v>
      </c>
      <c r="AU193" s="19" t="s">
        <v>86</v>
      </c>
    </row>
    <row r="194" spans="1:47" s="2" customFormat="1" ht="12">
      <c r="A194" s="40"/>
      <c r="B194" s="41"/>
      <c r="C194" s="42"/>
      <c r="D194" s="242" t="s">
        <v>206</v>
      </c>
      <c r="E194" s="42"/>
      <c r="F194" s="246" t="s">
        <v>2624</v>
      </c>
      <c r="G194" s="42"/>
      <c r="H194" s="42"/>
      <c r="I194" s="149"/>
      <c r="J194" s="42"/>
      <c r="K194" s="42"/>
      <c r="L194" s="46"/>
      <c r="M194" s="244"/>
      <c r="N194" s="245"/>
      <c r="O194" s="86"/>
      <c r="P194" s="86"/>
      <c r="Q194" s="86"/>
      <c r="R194" s="86"/>
      <c r="S194" s="86"/>
      <c r="T194" s="87"/>
      <c r="U194" s="40"/>
      <c r="V194" s="40"/>
      <c r="W194" s="40"/>
      <c r="X194" s="40"/>
      <c r="Y194" s="40"/>
      <c r="Z194" s="40"/>
      <c r="AA194" s="40"/>
      <c r="AB194" s="40"/>
      <c r="AC194" s="40"/>
      <c r="AD194" s="40"/>
      <c r="AE194" s="40"/>
      <c r="AT194" s="19" t="s">
        <v>206</v>
      </c>
      <c r="AU194" s="19" t="s">
        <v>86</v>
      </c>
    </row>
    <row r="195" spans="1:65" s="2" customFormat="1" ht="16.5" customHeight="1">
      <c r="A195" s="40"/>
      <c r="B195" s="41"/>
      <c r="C195" s="272" t="s">
        <v>478</v>
      </c>
      <c r="D195" s="272" t="s">
        <v>347</v>
      </c>
      <c r="E195" s="273" t="s">
        <v>2890</v>
      </c>
      <c r="F195" s="274" t="s">
        <v>2891</v>
      </c>
      <c r="G195" s="275" t="s">
        <v>268</v>
      </c>
      <c r="H195" s="276">
        <v>2</v>
      </c>
      <c r="I195" s="277"/>
      <c r="J195" s="278">
        <f>ROUND(I195*H195,2)</f>
        <v>0</v>
      </c>
      <c r="K195" s="274" t="s">
        <v>201</v>
      </c>
      <c r="L195" s="279"/>
      <c r="M195" s="280" t="s">
        <v>21</v>
      </c>
      <c r="N195" s="281" t="s">
        <v>47</v>
      </c>
      <c r="O195" s="86"/>
      <c r="P195" s="238">
        <f>O195*H195</f>
        <v>0</v>
      </c>
      <c r="Q195" s="238">
        <v>0.00263</v>
      </c>
      <c r="R195" s="238">
        <f>Q195*H195</f>
        <v>0.00526</v>
      </c>
      <c r="S195" s="238">
        <v>0</v>
      </c>
      <c r="T195" s="239">
        <f>S195*H195</f>
        <v>0</v>
      </c>
      <c r="U195" s="40"/>
      <c r="V195" s="40"/>
      <c r="W195" s="40"/>
      <c r="X195" s="40"/>
      <c r="Y195" s="40"/>
      <c r="Z195" s="40"/>
      <c r="AA195" s="40"/>
      <c r="AB195" s="40"/>
      <c r="AC195" s="40"/>
      <c r="AD195" s="40"/>
      <c r="AE195" s="40"/>
      <c r="AR195" s="240" t="s">
        <v>253</v>
      </c>
      <c r="AT195" s="240" t="s">
        <v>347</v>
      </c>
      <c r="AU195" s="240" t="s">
        <v>86</v>
      </c>
      <c r="AY195" s="19" t="s">
        <v>194</v>
      </c>
      <c r="BE195" s="241">
        <f>IF(N195="základní",J195,0)</f>
        <v>0</v>
      </c>
      <c r="BF195" s="241">
        <f>IF(N195="snížená",J195,0)</f>
        <v>0</v>
      </c>
      <c r="BG195" s="241">
        <f>IF(N195="zákl. přenesená",J195,0)</f>
        <v>0</v>
      </c>
      <c r="BH195" s="241">
        <f>IF(N195="sníž. přenesená",J195,0)</f>
        <v>0</v>
      </c>
      <c r="BI195" s="241">
        <f>IF(N195="nulová",J195,0)</f>
        <v>0</v>
      </c>
      <c r="BJ195" s="19" t="s">
        <v>84</v>
      </c>
      <c r="BK195" s="241">
        <f>ROUND(I195*H195,2)</f>
        <v>0</v>
      </c>
      <c r="BL195" s="19" t="s">
        <v>202</v>
      </c>
      <c r="BM195" s="240" t="s">
        <v>2892</v>
      </c>
    </row>
    <row r="196" spans="1:47" s="2" customFormat="1" ht="12">
      <c r="A196" s="40"/>
      <c r="B196" s="41"/>
      <c r="C196" s="42"/>
      <c r="D196" s="242" t="s">
        <v>204</v>
      </c>
      <c r="E196" s="42"/>
      <c r="F196" s="243" t="s">
        <v>2891</v>
      </c>
      <c r="G196" s="42"/>
      <c r="H196" s="42"/>
      <c r="I196" s="149"/>
      <c r="J196" s="42"/>
      <c r="K196" s="42"/>
      <c r="L196" s="46"/>
      <c r="M196" s="244"/>
      <c r="N196" s="245"/>
      <c r="O196" s="86"/>
      <c r="P196" s="86"/>
      <c r="Q196" s="86"/>
      <c r="R196" s="86"/>
      <c r="S196" s="86"/>
      <c r="T196" s="87"/>
      <c r="U196" s="40"/>
      <c r="V196" s="40"/>
      <c r="W196" s="40"/>
      <c r="X196" s="40"/>
      <c r="Y196" s="40"/>
      <c r="Z196" s="40"/>
      <c r="AA196" s="40"/>
      <c r="AB196" s="40"/>
      <c r="AC196" s="40"/>
      <c r="AD196" s="40"/>
      <c r="AE196" s="40"/>
      <c r="AT196" s="19" t="s">
        <v>204</v>
      </c>
      <c r="AU196" s="19" t="s">
        <v>86</v>
      </c>
    </row>
    <row r="197" spans="1:51" s="13" customFormat="1" ht="12">
      <c r="A197" s="13"/>
      <c r="B197" s="247"/>
      <c r="C197" s="248"/>
      <c r="D197" s="242" t="s">
        <v>208</v>
      </c>
      <c r="E197" s="249" t="s">
        <v>21</v>
      </c>
      <c r="F197" s="250" t="s">
        <v>2893</v>
      </c>
      <c r="G197" s="248"/>
      <c r="H197" s="251">
        <v>1</v>
      </c>
      <c r="I197" s="252"/>
      <c r="J197" s="248"/>
      <c r="K197" s="248"/>
      <c r="L197" s="253"/>
      <c r="M197" s="254"/>
      <c r="N197" s="255"/>
      <c r="O197" s="255"/>
      <c r="P197" s="255"/>
      <c r="Q197" s="255"/>
      <c r="R197" s="255"/>
      <c r="S197" s="255"/>
      <c r="T197" s="256"/>
      <c r="U197" s="13"/>
      <c r="V197" s="13"/>
      <c r="W197" s="13"/>
      <c r="X197" s="13"/>
      <c r="Y197" s="13"/>
      <c r="Z197" s="13"/>
      <c r="AA197" s="13"/>
      <c r="AB197" s="13"/>
      <c r="AC197" s="13"/>
      <c r="AD197" s="13"/>
      <c r="AE197" s="13"/>
      <c r="AT197" s="257" t="s">
        <v>208</v>
      </c>
      <c r="AU197" s="257" t="s">
        <v>86</v>
      </c>
      <c r="AV197" s="13" t="s">
        <v>86</v>
      </c>
      <c r="AW197" s="13" t="s">
        <v>38</v>
      </c>
      <c r="AX197" s="13" t="s">
        <v>76</v>
      </c>
      <c r="AY197" s="257" t="s">
        <v>194</v>
      </c>
    </row>
    <row r="198" spans="1:51" s="13" customFormat="1" ht="12">
      <c r="A198" s="13"/>
      <c r="B198" s="247"/>
      <c r="C198" s="248"/>
      <c r="D198" s="242" t="s">
        <v>208</v>
      </c>
      <c r="E198" s="249" t="s">
        <v>21</v>
      </c>
      <c r="F198" s="250" t="s">
        <v>2894</v>
      </c>
      <c r="G198" s="248"/>
      <c r="H198" s="251">
        <v>1</v>
      </c>
      <c r="I198" s="252"/>
      <c r="J198" s="248"/>
      <c r="K198" s="248"/>
      <c r="L198" s="253"/>
      <c r="M198" s="254"/>
      <c r="N198" s="255"/>
      <c r="O198" s="255"/>
      <c r="P198" s="255"/>
      <c r="Q198" s="255"/>
      <c r="R198" s="255"/>
      <c r="S198" s="255"/>
      <c r="T198" s="256"/>
      <c r="U198" s="13"/>
      <c r="V198" s="13"/>
      <c r="W198" s="13"/>
      <c r="X198" s="13"/>
      <c r="Y198" s="13"/>
      <c r="Z198" s="13"/>
      <c r="AA198" s="13"/>
      <c r="AB198" s="13"/>
      <c r="AC198" s="13"/>
      <c r="AD198" s="13"/>
      <c r="AE198" s="13"/>
      <c r="AT198" s="257" t="s">
        <v>208</v>
      </c>
      <c r="AU198" s="257" t="s">
        <v>86</v>
      </c>
      <c r="AV198" s="13" t="s">
        <v>86</v>
      </c>
      <c r="AW198" s="13" t="s">
        <v>38</v>
      </c>
      <c r="AX198" s="13" t="s">
        <v>76</v>
      </c>
      <c r="AY198" s="257" t="s">
        <v>194</v>
      </c>
    </row>
    <row r="199" spans="1:51" s="14" customFormat="1" ht="12">
      <c r="A199" s="14"/>
      <c r="B199" s="258"/>
      <c r="C199" s="259"/>
      <c r="D199" s="242" t="s">
        <v>208</v>
      </c>
      <c r="E199" s="260" t="s">
        <v>21</v>
      </c>
      <c r="F199" s="261" t="s">
        <v>210</v>
      </c>
      <c r="G199" s="259"/>
      <c r="H199" s="262">
        <v>2</v>
      </c>
      <c r="I199" s="263"/>
      <c r="J199" s="259"/>
      <c r="K199" s="259"/>
      <c r="L199" s="264"/>
      <c r="M199" s="265"/>
      <c r="N199" s="266"/>
      <c r="O199" s="266"/>
      <c r="P199" s="266"/>
      <c r="Q199" s="266"/>
      <c r="R199" s="266"/>
      <c r="S199" s="266"/>
      <c r="T199" s="267"/>
      <c r="U199" s="14"/>
      <c r="V199" s="14"/>
      <c r="W199" s="14"/>
      <c r="X199" s="14"/>
      <c r="Y199" s="14"/>
      <c r="Z199" s="14"/>
      <c r="AA199" s="14"/>
      <c r="AB199" s="14"/>
      <c r="AC199" s="14"/>
      <c r="AD199" s="14"/>
      <c r="AE199" s="14"/>
      <c r="AT199" s="268" t="s">
        <v>208</v>
      </c>
      <c r="AU199" s="268" t="s">
        <v>86</v>
      </c>
      <c r="AV199" s="14" t="s">
        <v>202</v>
      </c>
      <c r="AW199" s="14" t="s">
        <v>38</v>
      </c>
      <c r="AX199" s="14" t="s">
        <v>84</v>
      </c>
      <c r="AY199" s="268" t="s">
        <v>194</v>
      </c>
    </row>
    <row r="200" spans="1:65" s="2" customFormat="1" ht="16.5" customHeight="1">
      <c r="A200" s="40"/>
      <c r="B200" s="41"/>
      <c r="C200" s="229" t="s">
        <v>485</v>
      </c>
      <c r="D200" s="229" t="s">
        <v>197</v>
      </c>
      <c r="E200" s="230" t="s">
        <v>2895</v>
      </c>
      <c r="F200" s="231" t="s">
        <v>2896</v>
      </c>
      <c r="G200" s="232" t="s">
        <v>268</v>
      </c>
      <c r="H200" s="233">
        <v>1</v>
      </c>
      <c r="I200" s="234"/>
      <c r="J200" s="235">
        <f>ROUND(I200*H200,2)</f>
        <v>0</v>
      </c>
      <c r="K200" s="231" t="s">
        <v>201</v>
      </c>
      <c r="L200" s="46"/>
      <c r="M200" s="236" t="s">
        <v>21</v>
      </c>
      <c r="N200" s="237" t="s">
        <v>47</v>
      </c>
      <c r="O200" s="86"/>
      <c r="P200" s="238">
        <f>O200*H200</f>
        <v>0</v>
      </c>
      <c r="Q200" s="238">
        <v>0.3409</v>
      </c>
      <c r="R200" s="238">
        <f>Q200*H200</f>
        <v>0.3409</v>
      </c>
      <c r="S200" s="238">
        <v>0</v>
      </c>
      <c r="T200" s="239">
        <f>S200*H200</f>
        <v>0</v>
      </c>
      <c r="U200" s="40"/>
      <c r="V200" s="40"/>
      <c r="W200" s="40"/>
      <c r="X200" s="40"/>
      <c r="Y200" s="40"/>
      <c r="Z200" s="40"/>
      <c r="AA200" s="40"/>
      <c r="AB200" s="40"/>
      <c r="AC200" s="40"/>
      <c r="AD200" s="40"/>
      <c r="AE200" s="40"/>
      <c r="AR200" s="240" t="s">
        <v>202</v>
      </c>
      <c r="AT200" s="240" t="s">
        <v>197</v>
      </c>
      <c r="AU200" s="240" t="s">
        <v>86</v>
      </c>
      <c r="AY200" s="19" t="s">
        <v>194</v>
      </c>
      <c r="BE200" s="241">
        <f>IF(N200="základní",J200,0)</f>
        <v>0</v>
      </c>
      <c r="BF200" s="241">
        <f>IF(N200="snížená",J200,0)</f>
        <v>0</v>
      </c>
      <c r="BG200" s="241">
        <f>IF(N200="zákl. přenesená",J200,0)</f>
        <v>0</v>
      </c>
      <c r="BH200" s="241">
        <f>IF(N200="sníž. přenesená",J200,0)</f>
        <v>0</v>
      </c>
      <c r="BI200" s="241">
        <f>IF(N200="nulová",J200,0)</f>
        <v>0</v>
      </c>
      <c r="BJ200" s="19" t="s">
        <v>84</v>
      </c>
      <c r="BK200" s="241">
        <f>ROUND(I200*H200,2)</f>
        <v>0</v>
      </c>
      <c r="BL200" s="19" t="s">
        <v>202</v>
      </c>
      <c r="BM200" s="240" t="s">
        <v>2897</v>
      </c>
    </row>
    <row r="201" spans="1:47" s="2" customFormat="1" ht="12">
      <c r="A201" s="40"/>
      <c r="B201" s="41"/>
      <c r="C201" s="42"/>
      <c r="D201" s="242" t="s">
        <v>204</v>
      </c>
      <c r="E201" s="42"/>
      <c r="F201" s="243" t="s">
        <v>2896</v>
      </c>
      <c r="G201" s="42"/>
      <c r="H201" s="42"/>
      <c r="I201" s="149"/>
      <c r="J201" s="42"/>
      <c r="K201" s="42"/>
      <c r="L201" s="46"/>
      <c r="M201" s="244"/>
      <c r="N201" s="245"/>
      <c r="O201" s="86"/>
      <c r="P201" s="86"/>
      <c r="Q201" s="86"/>
      <c r="R201" s="86"/>
      <c r="S201" s="86"/>
      <c r="T201" s="87"/>
      <c r="U201" s="40"/>
      <c r="V201" s="40"/>
      <c r="W201" s="40"/>
      <c r="X201" s="40"/>
      <c r="Y201" s="40"/>
      <c r="Z201" s="40"/>
      <c r="AA201" s="40"/>
      <c r="AB201" s="40"/>
      <c r="AC201" s="40"/>
      <c r="AD201" s="40"/>
      <c r="AE201" s="40"/>
      <c r="AT201" s="19" t="s">
        <v>204</v>
      </c>
      <c r="AU201" s="19" t="s">
        <v>86</v>
      </c>
    </row>
    <row r="202" spans="1:47" s="2" customFormat="1" ht="12">
      <c r="A202" s="40"/>
      <c r="B202" s="41"/>
      <c r="C202" s="42"/>
      <c r="D202" s="242" t="s">
        <v>206</v>
      </c>
      <c r="E202" s="42"/>
      <c r="F202" s="246" t="s">
        <v>2898</v>
      </c>
      <c r="G202" s="42"/>
      <c r="H202" s="42"/>
      <c r="I202" s="149"/>
      <c r="J202" s="42"/>
      <c r="K202" s="42"/>
      <c r="L202" s="46"/>
      <c r="M202" s="244"/>
      <c r="N202" s="245"/>
      <c r="O202" s="86"/>
      <c r="P202" s="86"/>
      <c r="Q202" s="86"/>
      <c r="R202" s="86"/>
      <c r="S202" s="86"/>
      <c r="T202" s="87"/>
      <c r="U202" s="40"/>
      <c r="V202" s="40"/>
      <c r="W202" s="40"/>
      <c r="X202" s="40"/>
      <c r="Y202" s="40"/>
      <c r="Z202" s="40"/>
      <c r="AA202" s="40"/>
      <c r="AB202" s="40"/>
      <c r="AC202" s="40"/>
      <c r="AD202" s="40"/>
      <c r="AE202" s="40"/>
      <c r="AT202" s="19" t="s">
        <v>206</v>
      </c>
      <c r="AU202" s="19" t="s">
        <v>86</v>
      </c>
    </row>
    <row r="203" spans="1:65" s="2" customFormat="1" ht="16.5" customHeight="1">
      <c r="A203" s="40"/>
      <c r="B203" s="41"/>
      <c r="C203" s="272" t="s">
        <v>491</v>
      </c>
      <c r="D203" s="272" t="s">
        <v>347</v>
      </c>
      <c r="E203" s="273" t="s">
        <v>2899</v>
      </c>
      <c r="F203" s="274" t="s">
        <v>2900</v>
      </c>
      <c r="G203" s="275" t="s">
        <v>268</v>
      </c>
      <c r="H203" s="276">
        <v>1</v>
      </c>
      <c r="I203" s="277"/>
      <c r="J203" s="278">
        <f>ROUND(I203*H203,2)</f>
        <v>0</v>
      </c>
      <c r="K203" s="274" t="s">
        <v>201</v>
      </c>
      <c r="L203" s="279"/>
      <c r="M203" s="280" t="s">
        <v>21</v>
      </c>
      <c r="N203" s="281" t="s">
        <v>47</v>
      </c>
      <c r="O203" s="86"/>
      <c r="P203" s="238">
        <f>O203*H203</f>
        <v>0</v>
      </c>
      <c r="Q203" s="238">
        <v>0.097</v>
      </c>
      <c r="R203" s="238">
        <f>Q203*H203</f>
        <v>0.097</v>
      </c>
      <c r="S203" s="238">
        <v>0</v>
      </c>
      <c r="T203" s="239">
        <f>S203*H203</f>
        <v>0</v>
      </c>
      <c r="U203" s="40"/>
      <c r="V203" s="40"/>
      <c r="W203" s="40"/>
      <c r="X203" s="40"/>
      <c r="Y203" s="40"/>
      <c r="Z203" s="40"/>
      <c r="AA203" s="40"/>
      <c r="AB203" s="40"/>
      <c r="AC203" s="40"/>
      <c r="AD203" s="40"/>
      <c r="AE203" s="40"/>
      <c r="AR203" s="240" t="s">
        <v>253</v>
      </c>
      <c r="AT203" s="240" t="s">
        <v>347</v>
      </c>
      <c r="AU203" s="240" t="s">
        <v>86</v>
      </c>
      <c r="AY203" s="19" t="s">
        <v>194</v>
      </c>
      <c r="BE203" s="241">
        <f>IF(N203="základní",J203,0)</f>
        <v>0</v>
      </c>
      <c r="BF203" s="241">
        <f>IF(N203="snížená",J203,0)</f>
        <v>0</v>
      </c>
      <c r="BG203" s="241">
        <f>IF(N203="zákl. přenesená",J203,0)</f>
        <v>0</v>
      </c>
      <c r="BH203" s="241">
        <f>IF(N203="sníž. přenesená",J203,0)</f>
        <v>0</v>
      </c>
      <c r="BI203" s="241">
        <f>IF(N203="nulová",J203,0)</f>
        <v>0</v>
      </c>
      <c r="BJ203" s="19" t="s">
        <v>84</v>
      </c>
      <c r="BK203" s="241">
        <f>ROUND(I203*H203,2)</f>
        <v>0</v>
      </c>
      <c r="BL203" s="19" t="s">
        <v>202</v>
      </c>
      <c r="BM203" s="240" t="s">
        <v>2901</v>
      </c>
    </row>
    <row r="204" spans="1:47" s="2" customFormat="1" ht="12">
      <c r="A204" s="40"/>
      <c r="B204" s="41"/>
      <c r="C204" s="42"/>
      <c r="D204" s="242" t="s">
        <v>204</v>
      </c>
      <c r="E204" s="42"/>
      <c r="F204" s="243" t="s">
        <v>2900</v>
      </c>
      <c r="G204" s="42"/>
      <c r="H204" s="42"/>
      <c r="I204" s="149"/>
      <c r="J204" s="42"/>
      <c r="K204" s="42"/>
      <c r="L204" s="46"/>
      <c r="M204" s="244"/>
      <c r="N204" s="245"/>
      <c r="O204" s="86"/>
      <c r="P204" s="86"/>
      <c r="Q204" s="86"/>
      <c r="R204" s="86"/>
      <c r="S204" s="86"/>
      <c r="T204" s="87"/>
      <c r="U204" s="40"/>
      <c r="V204" s="40"/>
      <c r="W204" s="40"/>
      <c r="X204" s="40"/>
      <c r="Y204" s="40"/>
      <c r="Z204" s="40"/>
      <c r="AA204" s="40"/>
      <c r="AB204" s="40"/>
      <c r="AC204" s="40"/>
      <c r="AD204" s="40"/>
      <c r="AE204" s="40"/>
      <c r="AT204" s="19" t="s">
        <v>204</v>
      </c>
      <c r="AU204" s="19" t="s">
        <v>86</v>
      </c>
    </row>
    <row r="205" spans="1:65" s="2" customFormat="1" ht="16.5" customHeight="1">
      <c r="A205" s="40"/>
      <c r="B205" s="41"/>
      <c r="C205" s="272" t="s">
        <v>497</v>
      </c>
      <c r="D205" s="272" t="s">
        <v>347</v>
      </c>
      <c r="E205" s="273" t="s">
        <v>2902</v>
      </c>
      <c r="F205" s="274" t="s">
        <v>2903</v>
      </c>
      <c r="G205" s="275" t="s">
        <v>268</v>
      </c>
      <c r="H205" s="276">
        <v>1</v>
      </c>
      <c r="I205" s="277"/>
      <c r="J205" s="278">
        <f>ROUND(I205*H205,2)</f>
        <v>0</v>
      </c>
      <c r="K205" s="274" t="s">
        <v>201</v>
      </c>
      <c r="L205" s="279"/>
      <c r="M205" s="280" t="s">
        <v>21</v>
      </c>
      <c r="N205" s="281" t="s">
        <v>47</v>
      </c>
      <c r="O205" s="86"/>
      <c r="P205" s="238">
        <f>O205*H205</f>
        <v>0</v>
      </c>
      <c r="Q205" s="238">
        <v>0.08</v>
      </c>
      <c r="R205" s="238">
        <f>Q205*H205</f>
        <v>0.08</v>
      </c>
      <c r="S205" s="238">
        <v>0</v>
      </c>
      <c r="T205" s="239">
        <f>S205*H205</f>
        <v>0</v>
      </c>
      <c r="U205" s="40"/>
      <c r="V205" s="40"/>
      <c r="W205" s="40"/>
      <c r="X205" s="40"/>
      <c r="Y205" s="40"/>
      <c r="Z205" s="40"/>
      <c r="AA205" s="40"/>
      <c r="AB205" s="40"/>
      <c r="AC205" s="40"/>
      <c r="AD205" s="40"/>
      <c r="AE205" s="40"/>
      <c r="AR205" s="240" t="s">
        <v>253</v>
      </c>
      <c r="AT205" s="240" t="s">
        <v>347</v>
      </c>
      <c r="AU205" s="240" t="s">
        <v>86</v>
      </c>
      <c r="AY205" s="19" t="s">
        <v>194</v>
      </c>
      <c r="BE205" s="241">
        <f>IF(N205="základní",J205,0)</f>
        <v>0</v>
      </c>
      <c r="BF205" s="241">
        <f>IF(N205="snížená",J205,0)</f>
        <v>0</v>
      </c>
      <c r="BG205" s="241">
        <f>IF(N205="zákl. přenesená",J205,0)</f>
        <v>0</v>
      </c>
      <c r="BH205" s="241">
        <f>IF(N205="sníž. přenesená",J205,0)</f>
        <v>0</v>
      </c>
      <c r="BI205" s="241">
        <f>IF(N205="nulová",J205,0)</f>
        <v>0</v>
      </c>
      <c r="BJ205" s="19" t="s">
        <v>84</v>
      </c>
      <c r="BK205" s="241">
        <f>ROUND(I205*H205,2)</f>
        <v>0</v>
      </c>
      <c r="BL205" s="19" t="s">
        <v>202</v>
      </c>
      <c r="BM205" s="240" t="s">
        <v>2904</v>
      </c>
    </row>
    <row r="206" spans="1:47" s="2" customFormat="1" ht="12">
      <c r="A206" s="40"/>
      <c r="B206" s="41"/>
      <c r="C206" s="42"/>
      <c r="D206" s="242" t="s">
        <v>204</v>
      </c>
      <c r="E206" s="42"/>
      <c r="F206" s="243" t="s">
        <v>2903</v>
      </c>
      <c r="G206" s="42"/>
      <c r="H206" s="42"/>
      <c r="I206" s="149"/>
      <c r="J206" s="42"/>
      <c r="K206" s="42"/>
      <c r="L206" s="46"/>
      <c r="M206" s="244"/>
      <c r="N206" s="245"/>
      <c r="O206" s="86"/>
      <c r="P206" s="86"/>
      <c r="Q206" s="86"/>
      <c r="R206" s="86"/>
      <c r="S206" s="86"/>
      <c r="T206" s="87"/>
      <c r="U206" s="40"/>
      <c r="V206" s="40"/>
      <c r="W206" s="40"/>
      <c r="X206" s="40"/>
      <c r="Y206" s="40"/>
      <c r="Z206" s="40"/>
      <c r="AA206" s="40"/>
      <c r="AB206" s="40"/>
      <c r="AC206" s="40"/>
      <c r="AD206" s="40"/>
      <c r="AE206" s="40"/>
      <c r="AT206" s="19" t="s">
        <v>204</v>
      </c>
      <c r="AU206" s="19" t="s">
        <v>86</v>
      </c>
    </row>
    <row r="207" spans="1:65" s="2" customFormat="1" ht="16.5" customHeight="1">
      <c r="A207" s="40"/>
      <c r="B207" s="41"/>
      <c r="C207" s="272" t="s">
        <v>505</v>
      </c>
      <c r="D207" s="272" t="s">
        <v>347</v>
      </c>
      <c r="E207" s="273" t="s">
        <v>2905</v>
      </c>
      <c r="F207" s="274" t="s">
        <v>2906</v>
      </c>
      <c r="G207" s="275" t="s">
        <v>268</v>
      </c>
      <c r="H207" s="276">
        <v>1</v>
      </c>
      <c r="I207" s="277"/>
      <c r="J207" s="278">
        <f>ROUND(I207*H207,2)</f>
        <v>0</v>
      </c>
      <c r="K207" s="274" t="s">
        <v>201</v>
      </c>
      <c r="L207" s="279"/>
      <c r="M207" s="280" t="s">
        <v>21</v>
      </c>
      <c r="N207" s="281" t="s">
        <v>47</v>
      </c>
      <c r="O207" s="86"/>
      <c r="P207" s="238">
        <f>O207*H207</f>
        <v>0</v>
      </c>
      <c r="Q207" s="238">
        <v>0.058</v>
      </c>
      <c r="R207" s="238">
        <f>Q207*H207</f>
        <v>0.058</v>
      </c>
      <c r="S207" s="238">
        <v>0</v>
      </c>
      <c r="T207" s="239">
        <f>S207*H207</f>
        <v>0</v>
      </c>
      <c r="U207" s="40"/>
      <c r="V207" s="40"/>
      <c r="W207" s="40"/>
      <c r="X207" s="40"/>
      <c r="Y207" s="40"/>
      <c r="Z207" s="40"/>
      <c r="AA207" s="40"/>
      <c r="AB207" s="40"/>
      <c r="AC207" s="40"/>
      <c r="AD207" s="40"/>
      <c r="AE207" s="40"/>
      <c r="AR207" s="240" t="s">
        <v>253</v>
      </c>
      <c r="AT207" s="240" t="s">
        <v>347</v>
      </c>
      <c r="AU207" s="240" t="s">
        <v>86</v>
      </c>
      <c r="AY207" s="19" t="s">
        <v>194</v>
      </c>
      <c r="BE207" s="241">
        <f>IF(N207="základní",J207,0)</f>
        <v>0</v>
      </c>
      <c r="BF207" s="241">
        <f>IF(N207="snížená",J207,0)</f>
        <v>0</v>
      </c>
      <c r="BG207" s="241">
        <f>IF(N207="zákl. přenesená",J207,0)</f>
        <v>0</v>
      </c>
      <c r="BH207" s="241">
        <f>IF(N207="sníž. přenesená",J207,0)</f>
        <v>0</v>
      </c>
      <c r="BI207" s="241">
        <f>IF(N207="nulová",J207,0)</f>
        <v>0</v>
      </c>
      <c r="BJ207" s="19" t="s">
        <v>84</v>
      </c>
      <c r="BK207" s="241">
        <f>ROUND(I207*H207,2)</f>
        <v>0</v>
      </c>
      <c r="BL207" s="19" t="s">
        <v>202</v>
      </c>
      <c r="BM207" s="240" t="s">
        <v>2907</v>
      </c>
    </row>
    <row r="208" spans="1:47" s="2" customFormat="1" ht="12">
      <c r="A208" s="40"/>
      <c r="B208" s="41"/>
      <c r="C208" s="42"/>
      <c r="D208" s="242" t="s">
        <v>204</v>
      </c>
      <c r="E208" s="42"/>
      <c r="F208" s="243" t="s">
        <v>2906</v>
      </c>
      <c r="G208" s="42"/>
      <c r="H208" s="42"/>
      <c r="I208" s="149"/>
      <c r="J208" s="42"/>
      <c r="K208" s="42"/>
      <c r="L208" s="46"/>
      <c r="M208" s="244"/>
      <c r="N208" s="245"/>
      <c r="O208" s="86"/>
      <c r="P208" s="86"/>
      <c r="Q208" s="86"/>
      <c r="R208" s="86"/>
      <c r="S208" s="86"/>
      <c r="T208" s="87"/>
      <c r="U208" s="40"/>
      <c r="V208" s="40"/>
      <c r="W208" s="40"/>
      <c r="X208" s="40"/>
      <c r="Y208" s="40"/>
      <c r="Z208" s="40"/>
      <c r="AA208" s="40"/>
      <c r="AB208" s="40"/>
      <c r="AC208" s="40"/>
      <c r="AD208" s="40"/>
      <c r="AE208" s="40"/>
      <c r="AT208" s="19" t="s">
        <v>204</v>
      </c>
      <c r="AU208" s="19" t="s">
        <v>86</v>
      </c>
    </row>
    <row r="209" spans="1:65" s="2" customFormat="1" ht="16.5" customHeight="1">
      <c r="A209" s="40"/>
      <c r="B209" s="41"/>
      <c r="C209" s="272" t="s">
        <v>511</v>
      </c>
      <c r="D209" s="272" t="s">
        <v>347</v>
      </c>
      <c r="E209" s="273" t="s">
        <v>2908</v>
      </c>
      <c r="F209" s="274" t="s">
        <v>2909</v>
      </c>
      <c r="G209" s="275" t="s">
        <v>268</v>
      </c>
      <c r="H209" s="276">
        <v>1</v>
      </c>
      <c r="I209" s="277"/>
      <c r="J209" s="278">
        <f>ROUND(I209*H209,2)</f>
        <v>0</v>
      </c>
      <c r="K209" s="274" t="s">
        <v>201</v>
      </c>
      <c r="L209" s="279"/>
      <c r="M209" s="280" t="s">
        <v>21</v>
      </c>
      <c r="N209" s="281" t="s">
        <v>47</v>
      </c>
      <c r="O209" s="86"/>
      <c r="P209" s="238">
        <f>O209*H209</f>
        <v>0</v>
      </c>
      <c r="Q209" s="238">
        <v>0.04</v>
      </c>
      <c r="R209" s="238">
        <f>Q209*H209</f>
        <v>0.04</v>
      </c>
      <c r="S209" s="238">
        <v>0</v>
      </c>
      <c r="T209" s="239">
        <f>S209*H209</f>
        <v>0</v>
      </c>
      <c r="U209" s="40"/>
      <c r="V209" s="40"/>
      <c r="W209" s="40"/>
      <c r="X209" s="40"/>
      <c r="Y209" s="40"/>
      <c r="Z209" s="40"/>
      <c r="AA209" s="40"/>
      <c r="AB209" s="40"/>
      <c r="AC209" s="40"/>
      <c r="AD209" s="40"/>
      <c r="AE209" s="40"/>
      <c r="AR209" s="240" t="s">
        <v>253</v>
      </c>
      <c r="AT209" s="240" t="s">
        <v>347</v>
      </c>
      <c r="AU209" s="240" t="s">
        <v>86</v>
      </c>
      <c r="AY209" s="19" t="s">
        <v>194</v>
      </c>
      <c r="BE209" s="241">
        <f>IF(N209="základní",J209,0)</f>
        <v>0</v>
      </c>
      <c r="BF209" s="241">
        <f>IF(N209="snížená",J209,0)</f>
        <v>0</v>
      </c>
      <c r="BG209" s="241">
        <f>IF(N209="zákl. přenesená",J209,0)</f>
        <v>0</v>
      </c>
      <c r="BH209" s="241">
        <f>IF(N209="sníž. přenesená",J209,0)</f>
        <v>0</v>
      </c>
      <c r="BI209" s="241">
        <f>IF(N209="nulová",J209,0)</f>
        <v>0</v>
      </c>
      <c r="BJ209" s="19" t="s">
        <v>84</v>
      </c>
      <c r="BK209" s="241">
        <f>ROUND(I209*H209,2)</f>
        <v>0</v>
      </c>
      <c r="BL209" s="19" t="s">
        <v>202</v>
      </c>
      <c r="BM209" s="240" t="s">
        <v>2910</v>
      </c>
    </row>
    <row r="210" spans="1:47" s="2" customFormat="1" ht="12">
      <c r="A210" s="40"/>
      <c r="B210" s="41"/>
      <c r="C210" s="42"/>
      <c r="D210" s="242" t="s">
        <v>204</v>
      </c>
      <c r="E210" s="42"/>
      <c r="F210" s="243" t="s">
        <v>2909</v>
      </c>
      <c r="G210" s="42"/>
      <c r="H210" s="42"/>
      <c r="I210" s="149"/>
      <c r="J210" s="42"/>
      <c r="K210" s="42"/>
      <c r="L210" s="46"/>
      <c r="M210" s="244"/>
      <c r="N210" s="245"/>
      <c r="O210" s="86"/>
      <c r="P210" s="86"/>
      <c r="Q210" s="86"/>
      <c r="R210" s="86"/>
      <c r="S210" s="86"/>
      <c r="T210" s="87"/>
      <c r="U210" s="40"/>
      <c r="V210" s="40"/>
      <c r="W210" s="40"/>
      <c r="X210" s="40"/>
      <c r="Y210" s="40"/>
      <c r="Z210" s="40"/>
      <c r="AA210" s="40"/>
      <c r="AB210" s="40"/>
      <c r="AC210" s="40"/>
      <c r="AD210" s="40"/>
      <c r="AE210" s="40"/>
      <c r="AT210" s="19" t="s">
        <v>204</v>
      </c>
      <c r="AU210" s="19" t="s">
        <v>86</v>
      </c>
    </row>
    <row r="211" spans="1:65" s="2" customFormat="1" ht="16.5" customHeight="1">
      <c r="A211" s="40"/>
      <c r="B211" s="41"/>
      <c r="C211" s="272" t="s">
        <v>519</v>
      </c>
      <c r="D211" s="272" t="s">
        <v>347</v>
      </c>
      <c r="E211" s="273" t="s">
        <v>2911</v>
      </c>
      <c r="F211" s="274" t="s">
        <v>2912</v>
      </c>
      <c r="G211" s="275" t="s">
        <v>268</v>
      </c>
      <c r="H211" s="276">
        <v>1</v>
      </c>
      <c r="I211" s="277"/>
      <c r="J211" s="278">
        <f>ROUND(I211*H211,2)</f>
        <v>0</v>
      </c>
      <c r="K211" s="274" t="s">
        <v>201</v>
      </c>
      <c r="L211" s="279"/>
      <c r="M211" s="280" t="s">
        <v>21</v>
      </c>
      <c r="N211" s="281" t="s">
        <v>47</v>
      </c>
      <c r="O211" s="86"/>
      <c r="P211" s="238">
        <f>O211*H211</f>
        <v>0</v>
      </c>
      <c r="Q211" s="238">
        <v>0.027</v>
      </c>
      <c r="R211" s="238">
        <f>Q211*H211</f>
        <v>0.027</v>
      </c>
      <c r="S211" s="238">
        <v>0</v>
      </c>
      <c r="T211" s="239">
        <f>S211*H211</f>
        <v>0</v>
      </c>
      <c r="U211" s="40"/>
      <c r="V211" s="40"/>
      <c r="W211" s="40"/>
      <c r="X211" s="40"/>
      <c r="Y211" s="40"/>
      <c r="Z211" s="40"/>
      <c r="AA211" s="40"/>
      <c r="AB211" s="40"/>
      <c r="AC211" s="40"/>
      <c r="AD211" s="40"/>
      <c r="AE211" s="40"/>
      <c r="AR211" s="240" t="s">
        <v>253</v>
      </c>
      <c r="AT211" s="240" t="s">
        <v>347</v>
      </c>
      <c r="AU211" s="240" t="s">
        <v>86</v>
      </c>
      <c r="AY211" s="19" t="s">
        <v>194</v>
      </c>
      <c r="BE211" s="241">
        <f>IF(N211="základní",J211,0)</f>
        <v>0</v>
      </c>
      <c r="BF211" s="241">
        <f>IF(N211="snížená",J211,0)</f>
        <v>0</v>
      </c>
      <c r="BG211" s="241">
        <f>IF(N211="zákl. přenesená",J211,0)</f>
        <v>0</v>
      </c>
      <c r="BH211" s="241">
        <f>IF(N211="sníž. přenesená",J211,0)</f>
        <v>0</v>
      </c>
      <c r="BI211" s="241">
        <f>IF(N211="nulová",J211,0)</f>
        <v>0</v>
      </c>
      <c r="BJ211" s="19" t="s">
        <v>84</v>
      </c>
      <c r="BK211" s="241">
        <f>ROUND(I211*H211,2)</f>
        <v>0</v>
      </c>
      <c r="BL211" s="19" t="s">
        <v>202</v>
      </c>
      <c r="BM211" s="240" t="s">
        <v>2913</v>
      </c>
    </row>
    <row r="212" spans="1:47" s="2" customFormat="1" ht="12">
      <c r="A212" s="40"/>
      <c r="B212" s="41"/>
      <c r="C212" s="42"/>
      <c r="D212" s="242" t="s">
        <v>204</v>
      </c>
      <c r="E212" s="42"/>
      <c r="F212" s="243" t="s">
        <v>2912</v>
      </c>
      <c r="G212" s="42"/>
      <c r="H212" s="42"/>
      <c r="I212" s="149"/>
      <c r="J212" s="42"/>
      <c r="K212" s="42"/>
      <c r="L212" s="46"/>
      <c r="M212" s="244"/>
      <c r="N212" s="245"/>
      <c r="O212" s="86"/>
      <c r="P212" s="86"/>
      <c r="Q212" s="86"/>
      <c r="R212" s="86"/>
      <c r="S212" s="86"/>
      <c r="T212" s="87"/>
      <c r="U212" s="40"/>
      <c r="V212" s="40"/>
      <c r="W212" s="40"/>
      <c r="X212" s="40"/>
      <c r="Y212" s="40"/>
      <c r="Z212" s="40"/>
      <c r="AA212" s="40"/>
      <c r="AB212" s="40"/>
      <c r="AC212" s="40"/>
      <c r="AD212" s="40"/>
      <c r="AE212" s="40"/>
      <c r="AT212" s="19" t="s">
        <v>204</v>
      </c>
      <c r="AU212" s="19" t="s">
        <v>86</v>
      </c>
    </row>
    <row r="213" spans="1:65" s="2" customFormat="1" ht="16.5" customHeight="1">
      <c r="A213" s="40"/>
      <c r="B213" s="41"/>
      <c r="C213" s="272" t="s">
        <v>525</v>
      </c>
      <c r="D213" s="272" t="s">
        <v>347</v>
      </c>
      <c r="E213" s="273" t="s">
        <v>2914</v>
      </c>
      <c r="F213" s="274" t="s">
        <v>2915</v>
      </c>
      <c r="G213" s="275" t="s">
        <v>268</v>
      </c>
      <c r="H213" s="276">
        <v>1</v>
      </c>
      <c r="I213" s="277"/>
      <c r="J213" s="278">
        <f>ROUND(I213*H213,2)</f>
        <v>0</v>
      </c>
      <c r="K213" s="274" t="s">
        <v>201</v>
      </c>
      <c r="L213" s="279"/>
      <c r="M213" s="280" t="s">
        <v>21</v>
      </c>
      <c r="N213" s="281" t="s">
        <v>47</v>
      </c>
      <c r="O213" s="86"/>
      <c r="P213" s="238">
        <f>O213*H213</f>
        <v>0</v>
      </c>
      <c r="Q213" s="238">
        <v>0.061</v>
      </c>
      <c r="R213" s="238">
        <f>Q213*H213</f>
        <v>0.061</v>
      </c>
      <c r="S213" s="238">
        <v>0</v>
      </c>
      <c r="T213" s="239">
        <f>S213*H213</f>
        <v>0</v>
      </c>
      <c r="U213" s="40"/>
      <c r="V213" s="40"/>
      <c r="W213" s="40"/>
      <c r="X213" s="40"/>
      <c r="Y213" s="40"/>
      <c r="Z213" s="40"/>
      <c r="AA213" s="40"/>
      <c r="AB213" s="40"/>
      <c r="AC213" s="40"/>
      <c r="AD213" s="40"/>
      <c r="AE213" s="40"/>
      <c r="AR213" s="240" t="s">
        <v>253</v>
      </c>
      <c r="AT213" s="240" t="s">
        <v>347</v>
      </c>
      <c r="AU213" s="240" t="s">
        <v>86</v>
      </c>
      <c r="AY213" s="19" t="s">
        <v>194</v>
      </c>
      <c r="BE213" s="241">
        <f>IF(N213="základní",J213,0)</f>
        <v>0</v>
      </c>
      <c r="BF213" s="241">
        <f>IF(N213="snížená",J213,0)</f>
        <v>0</v>
      </c>
      <c r="BG213" s="241">
        <f>IF(N213="zákl. přenesená",J213,0)</f>
        <v>0</v>
      </c>
      <c r="BH213" s="241">
        <f>IF(N213="sníž. přenesená",J213,0)</f>
        <v>0</v>
      </c>
      <c r="BI213" s="241">
        <f>IF(N213="nulová",J213,0)</f>
        <v>0</v>
      </c>
      <c r="BJ213" s="19" t="s">
        <v>84</v>
      </c>
      <c r="BK213" s="241">
        <f>ROUND(I213*H213,2)</f>
        <v>0</v>
      </c>
      <c r="BL213" s="19" t="s">
        <v>202</v>
      </c>
      <c r="BM213" s="240" t="s">
        <v>2916</v>
      </c>
    </row>
    <row r="214" spans="1:47" s="2" customFormat="1" ht="12">
      <c r="A214" s="40"/>
      <c r="B214" s="41"/>
      <c r="C214" s="42"/>
      <c r="D214" s="242" t="s">
        <v>204</v>
      </c>
      <c r="E214" s="42"/>
      <c r="F214" s="243" t="s">
        <v>2915</v>
      </c>
      <c r="G214" s="42"/>
      <c r="H214" s="42"/>
      <c r="I214" s="149"/>
      <c r="J214" s="42"/>
      <c r="K214" s="42"/>
      <c r="L214" s="46"/>
      <c r="M214" s="244"/>
      <c r="N214" s="245"/>
      <c r="O214" s="86"/>
      <c r="P214" s="86"/>
      <c r="Q214" s="86"/>
      <c r="R214" s="86"/>
      <c r="S214" s="86"/>
      <c r="T214" s="87"/>
      <c r="U214" s="40"/>
      <c r="V214" s="40"/>
      <c r="W214" s="40"/>
      <c r="X214" s="40"/>
      <c r="Y214" s="40"/>
      <c r="Z214" s="40"/>
      <c r="AA214" s="40"/>
      <c r="AB214" s="40"/>
      <c r="AC214" s="40"/>
      <c r="AD214" s="40"/>
      <c r="AE214" s="40"/>
      <c r="AT214" s="19" t="s">
        <v>204</v>
      </c>
      <c r="AU214" s="19" t="s">
        <v>86</v>
      </c>
    </row>
    <row r="215" spans="1:65" s="2" customFormat="1" ht="16.5" customHeight="1">
      <c r="A215" s="40"/>
      <c r="B215" s="41"/>
      <c r="C215" s="272" t="s">
        <v>532</v>
      </c>
      <c r="D215" s="272" t="s">
        <v>347</v>
      </c>
      <c r="E215" s="273" t="s">
        <v>2917</v>
      </c>
      <c r="F215" s="274" t="s">
        <v>2918</v>
      </c>
      <c r="G215" s="275" t="s">
        <v>268</v>
      </c>
      <c r="H215" s="276">
        <v>1</v>
      </c>
      <c r="I215" s="277"/>
      <c r="J215" s="278">
        <f>ROUND(I215*H215,2)</f>
        <v>0</v>
      </c>
      <c r="K215" s="274" t="s">
        <v>201</v>
      </c>
      <c r="L215" s="279"/>
      <c r="M215" s="280" t="s">
        <v>21</v>
      </c>
      <c r="N215" s="281" t="s">
        <v>47</v>
      </c>
      <c r="O215" s="86"/>
      <c r="P215" s="238">
        <f>O215*H215</f>
        <v>0</v>
      </c>
      <c r="Q215" s="238">
        <v>0.003</v>
      </c>
      <c r="R215" s="238">
        <f>Q215*H215</f>
        <v>0.003</v>
      </c>
      <c r="S215" s="238">
        <v>0</v>
      </c>
      <c r="T215" s="239">
        <f>S215*H215</f>
        <v>0</v>
      </c>
      <c r="U215" s="40"/>
      <c r="V215" s="40"/>
      <c r="W215" s="40"/>
      <c r="X215" s="40"/>
      <c r="Y215" s="40"/>
      <c r="Z215" s="40"/>
      <c r="AA215" s="40"/>
      <c r="AB215" s="40"/>
      <c r="AC215" s="40"/>
      <c r="AD215" s="40"/>
      <c r="AE215" s="40"/>
      <c r="AR215" s="240" t="s">
        <v>253</v>
      </c>
      <c r="AT215" s="240" t="s">
        <v>347</v>
      </c>
      <c r="AU215" s="240" t="s">
        <v>86</v>
      </c>
      <c r="AY215" s="19" t="s">
        <v>194</v>
      </c>
      <c r="BE215" s="241">
        <f>IF(N215="základní",J215,0)</f>
        <v>0</v>
      </c>
      <c r="BF215" s="241">
        <f>IF(N215="snížená",J215,0)</f>
        <v>0</v>
      </c>
      <c r="BG215" s="241">
        <f>IF(N215="zákl. přenesená",J215,0)</f>
        <v>0</v>
      </c>
      <c r="BH215" s="241">
        <f>IF(N215="sníž. přenesená",J215,0)</f>
        <v>0</v>
      </c>
      <c r="BI215" s="241">
        <f>IF(N215="nulová",J215,0)</f>
        <v>0</v>
      </c>
      <c r="BJ215" s="19" t="s">
        <v>84</v>
      </c>
      <c r="BK215" s="241">
        <f>ROUND(I215*H215,2)</f>
        <v>0</v>
      </c>
      <c r="BL215" s="19" t="s">
        <v>202</v>
      </c>
      <c r="BM215" s="240" t="s">
        <v>2919</v>
      </c>
    </row>
    <row r="216" spans="1:47" s="2" customFormat="1" ht="12">
      <c r="A216" s="40"/>
      <c r="B216" s="41"/>
      <c r="C216" s="42"/>
      <c r="D216" s="242" t="s">
        <v>204</v>
      </c>
      <c r="E216" s="42"/>
      <c r="F216" s="243" t="s">
        <v>2918</v>
      </c>
      <c r="G216" s="42"/>
      <c r="H216" s="42"/>
      <c r="I216" s="149"/>
      <c r="J216" s="42"/>
      <c r="K216" s="42"/>
      <c r="L216" s="46"/>
      <c r="M216" s="244"/>
      <c r="N216" s="245"/>
      <c r="O216" s="86"/>
      <c r="P216" s="86"/>
      <c r="Q216" s="86"/>
      <c r="R216" s="86"/>
      <c r="S216" s="86"/>
      <c r="T216" s="87"/>
      <c r="U216" s="40"/>
      <c r="V216" s="40"/>
      <c r="W216" s="40"/>
      <c r="X216" s="40"/>
      <c r="Y216" s="40"/>
      <c r="Z216" s="40"/>
      <c r="AA216" s="40"/>
      <c r="AB216" s="40"/>
      <c r="AC216" s="40"/>
      <c r="AD216" s="40"/>
      <c r="AE216" s="40"/>
      <c r="AT216" s="19" t="s">
        <v>204</v>
      </c>
      <c r="AU216" s="19" t="s">
        <v>86</v>
      </c>
    </row>
    <row r="217" spans="1:65" s="2" customFormat="1" ht="16.5" customHeight="1">
      <c r="A217" s="40"/>
      <c r="B217" s="41"/>
      <c r="C217" s="272" t="s">
        <v>538</v>
      </c>
      <c r="D217" s="272" t="s">
        <v>347</v>
      </c>
      <c r="E217" s="273" t="s">
        <v>2920</v>
      </c>
      <c r="F217" s="274" t="s">
        <v>2921</v>
      </c>
      <c r="G217" s="275" t="s">
        <v>268</v>
      </c>
      <c r="H217" s="276">
        <v>1</v>
      </c>
      <c r="I217" s="277"/>
      <c r="J217" s="278">
        <f>ROUND(I217*H217,2)</f>
        <v>0</v>
      </c>
      <c r="K217" s="274" t="s">
        <v>201</v>
      </c>
      <c r="L217" s="279"/>
      <c r="M217" s="280" t="s">
        <v>21</v>
      </c>
      <c r="N217" s="281" t="s">
        <v>47</v>
      </c>
      <c r="O217" s="86"/>
      <c r="P217" s="238">
        <f>O217*H217</f>
        <v>0</v>
      </c>
      <c r="Q217" s="238">
        <v>0.0506</v>
      </c>
      <c r="R217" s="238">
        <f>Q217*H217</f>
        <v>0.0506</v>
      </c>
      <c r="S217" s="238">
        <v>0</v>
      </c>
      <c r="T217" s="239">
        <f>S217*H217</f>
        <v>0</v>
      </c>
      <c r="U217" s="40"/>
      <c r="V217" s="40"/>
      <c r="W217" s="40"/>
      <c r="X217" s="40"/>
      <c r="Y217" s="40"/>
      <c r="Z217" s="40"/>
      <c r="AA217" s="40"/>
      <c r="AB217" s="40"/>
      <c r="AC217" s="40"/>
      <c r="AD217" s="40"/>
      <c r="AE217" s="40"/>
      <c r="AR217" s="240" t="s">
        <v>253</v>
      </c>
      <c r="AT217" s="240" t="s">
        <v>347</v>
      </c>
      <c r="AU217" s="240" t="s">
        <v>86</v>
      </c>
      <c r="AY217" s="19" t="s">
        <v>194</v>
      </c>
      <c r="BE217" s="241">
        <f>IF(N217="základní",J217,0)</f>
        <v>0</v>
      </c>
      <c r="BF217" s="241">
        <f>IF(N217="snížená",J217,0)</f>
        <v>0</v>
      </c>
      <c r="BG217" s="241">
        <f>IF(N217="zákl. přenesená",J217,0)</f>
        <v>0</v>
      </c>
      <c r="BH217" s="241">
        <f>IF(N217="sníž. přenesená",J217,0)</f>
        <v>0</v>
      </c>
      <c r="BI217" s="241">
        <f>IF(N217="nulová",J217,0)</f>
        <v>0</v>
      </c>
      <c r="BJ217" s="19" t="s">
        <v>84</v>
      </c>
      <c r="BK217" s="241">
        <f>ROUND(I217*H217,2)</f>
        <v>0</v>
      </c>
      <c r="BL217" s="19" t="s">
        <v>202</v>
      </c>
      <c r="BM217" s="240" t="s">
        <v>2922</v>
      </c>
    </row>
    <row r="218" spans="1:47" s="2" customFormat="1" ht="12">
      <c r="A218" s="40"/>
      <c r="B218" s="41"/>
      <c r="C218" s="42"/>
      <c r="D218" s="242" t="s">
        <v>204</v>
      </c>
      <c r="E218" s="42"/>
      <c r="F218" s="243" t="s">
        <v>2921</v>
      </c>
      <c r="G218" s="42"/>
      <c r="H218" s="42"/>
      <c r="I218" s="149"/>
      <c r="J218" s="42"/>
      <c r="K218" s="42"/>
      <c r="L218" s="46"/>
      <c r="M218" s="244"/>
      <c r="N218" s="245"/>
      <c r="O218" s="86"/>
      <c r="P218" s="86"/>
      <c r="Q218" s="86"/>
      <c r="R218" s="86"/>
      <c r="S218" s="86"/>
      <c r="T218" s="87"/>
      <c r="U218" s="40"/>
      <c r="V218" s="40"/>
      <c r="W218" s="40"/>
      <c r="X218" s="40"/>
      <c r="Y218" s="40"/>
      <c r="Z218" s="40"/>
      <c r="AA218" s="40"/>
      <c r="AB218" s="40"/>
      <c r="AC218" s="40"/>
      <c r="AD218" s="40"/>
      <c r="AE218" s="40"/>
      <c r="AT218" s="19" t="s">
        <v>204</v>
      </c>
      <c r="AU218" s="19" t="s">
        <v>86</v>
      </c>
    </row>
    <row r="219" spans="1:63" s="12" customFormat="1" ht="22.8" customHeight="1">
      <c r="A219" s="12"/>
      <c r="B219" s="213"/>
      <c r="C219" s="214"/>
      <c r="D219" s="215" t="s">
        <v>75</v>
      </c>
      <c r="E219" s="227" t="s">
        <v>195</v>
      </c>
      <c r="F219" s="227" t="s">
        <v>196</v>
      </c>
      <c r="G219" s="214"/>
      <c r="H219" s="214"/>
      <c r="I219" s="217"/>
      <c r="J219" s="228">
        <f>BK219</f>
        <v>0</v>
      </c>
      <c r="K219" s="214"/>
      <c r="L219" s="219"/>
      <c r="M219" s="220"/>
      <c r="N219" s="221"/>
      <c r="O219" s="221"/>
      <c r="P219" s="222">
        <f>SUM(P220:P224)</f>
        <v>0</v>
      </c>
      <c r="Q219" s="221"/>
      <c r="R219" s="222">
        <f>SUM(R220:R224)</f>
        <v>0.2354</v>
      </c>
      <c r="S219" s="221"/>
      <c r="T219" s="223">
        <f>SUM(T220:T224)</f>
        <v>0</v>
      </c>
      <c r="U219" s="12"/>
      <c r="V219" s="12"/>
      <c r="W219" s="12"/>
      <c r="X219" s="12"/>
      <c r="Y219" s="12"/>
      <c r="Z219" s="12"/>
      <c r="AA219" s="12"/>
      <c r="AB219" s="12"/>
      <c r="AC219" s="12"/>
      <c r="AD219" s="12"/>
      <c r="AE219" s="12"/>
      <c r="AR219" s="224" t="s">
        <v>84</v>
      </c>
      <c r="AT219" s="225" t="s">
        <v>75</v>
      </c>
      <c r="AU219" s="225" t="s">
        <v>84</v>
      </c>
      <c r="AY219" s="224" t="s">
        <v>194</v>
      </c>
      <c r="BK219" s="226">
        <f>SUM(BK220:BK224)</f>
        <v>0</v>
      </c>
    </row>
    <row r="220" spans="1:65" s="2" customFormat="1" ht="16.5" customHeight="1">
      <c r="A220" s="40"/>
      <c r="B220" s="41"/>
      <c r="C220" s="229" t="s">
        <v>543</v>
      </c>
      <c r="D220" s="229" t="s">
        <v>197</v>
      </c>
      <c r="E220" s="230" t="s">
        <v>1939</v>
      </c>
      <c r="F220" s="231" t="s">
        <v>1940</v>
      </c>
      <c r="G220" s="232" t="s">
        <v>481</v>
      </c>
      <c r="H220" s="233">
        <v>1</v>
      </c>
      <c r="I220" s="234"/>
      <c r="J220" s="235">
        <f>ROUND(I220*H220,2)</f>
        <v>0</v>
      </c>
      <c r="K220" s="231" t="s">
        <v>201</v>
      </c>
      <c r="L220" s="46"/>
      <c r="M220" s="236" t="s">
        <v>21</v>
      </c>
      <c r="N220" s="237" t="s">
        <v>47</v>
      </c>
      <c r="O220" s="86"/>
      <c r="P220" s="238">
        <f>O220*H220</f>
        <v>0</v>
      </c>
      <c r="Q220" s="238">
        <v>0.1554</v>
      </c>
      <c r="R220" s="238">
        <f>Q220*H220</f>
        <v>0.1554</v>
      </c>
      <c r="S220" s="238">
        <v>0</v>
      </c>
      <c r="T220" s="239">
        <f>S220*H220</f>
        <v>0</v>
      </c>
      <c r="U220" s="40"/>
      <c r="V220" s="40"/>
      <c r="W220" s="40"/>
      <c r="X220" s="40"/>
      <c r="Y220" s="40"/>
      <c r="Z220" s="40"/>
      <c r="AA220" s="40"/>
      <c r="AB220" s="40"/>
      <c r="AC220" s="40"/>
      <c r="AD220" s="40"/>
      <c r="AE220" s="40"/>
      <c r="AR220" s="240" t="s">
        <v>202</v>
      </c>
      <c r="AT220" s="240" t="s">
        <v>197</v>
      </c>
      <c r="AU220" s="240" t="s">
        <v>86</v>
      </c>
      <c r="AY220" s="19" t="s">
        <v>194</v>
      </c>
      <c r="BE220" s="241">
        <f>IF(N220="základní",J220,0)</f>
        <v>0</v>
      </c>
      <c r="BF220" s="241">
        <f>IF(N220="snížená",J220,0)</f>
        <v>0</v>
      </c>
      <c r="BG220" s="241">
        <f>IF(N220="zákl. přenesená",J220,0)</f>
        <v>0</v>
      </c>
      <c r="BH220" s="241">
        <f>IF(N220="sníž. přenesená",J220,0)</f>
        <v>0</v>
      </c>
      <c r="BI220" s="241">
        <f>IF(N220="nulová",J220,0)</f>
        <v>0</v>
      </c>
      <c r="BJ220" s="19" t="s">
        <v>84</v>
      </c>
      <c r="BK220" s="241">
        <f>ROUND(I220*H220,2)</f>
        <v>0</v>
      </c>
      <c r="BL220" s="19" t="s">
        <v>202</v>
      </c>
      <c r="BM220" s="240" t="s">
        <v>2923</v>
      </c>
    </row>
    <row r="221" spans="1:47" s="2" customFormat="1" ht="12">
      <c r="A221" s="40"/>
      <c r="B221" s="41"/>
      <c r="C221" s="42"/>
      <c r="D221" s="242" t="s">
        <v>204</v>
      </c>
      <c r="E221" s="42"/>
      <c r="F221" s="243" t="s">
        <v>1942</v>
      </c>
      <c r="G221" s="42"/>
      <c r="H221" s="42"/>
      <c r="I221" s="149"/>
      <c r="J221" s="42"/>
      <c r="K221" s="42"/>
      <c r="L221" s="46"/>
      <c r="M221" s="244"/>
      <c r="N221" s="245"/>
      <c r="O221" s="86"/>
      <c r="P221" s="86"/>
      <c r="Q221" s="86"/>
      <c r="R221" s="86"/>
      <c r="S221" s="86"/>
      <c r="T221" s="87"/>
      <c r="U221" s="40"/>
      <c r="V221" s="40"/>
      <c r="W221" s="40"/>
      <c r="X221" s="40"/>
      <c r="Y221" s="40"/>
      <c r="Z221" s="40"/>
      <c r="AA221" s="40"/>
      <c r="AB221" s="40"/>
      <c r="AC221" s="40"/>
      <c r="AD221" s="40"/>
      <c r="AE221" s="40"/>
      <c r="AT221" s="19" t="s">
        <v>204</v>
      </c>
      <c r="AU221" s="19" t="s">
        <v>86</v>
      </c>
    </row>
    <row r="222" spans="1:47" s="2" customFormat="1" ht="12">
      <c r="A222" s="40"/>
      <c r="B222" s="41"/>
      <c r="C222" s="42"/>
      <c r="D222" s="242" t="s">
        <v>206</v>
      </c>
      <c r="E222" s="42"/>
      <c r="F222" s="246" t="s">
        <v>1943</v>
      </c>
      <c r="G222" s="42"/>
      <c r="H222" s="42"/>
      <c r="I222" s="149"/>
      <c r="J222" s="42"/>
      <c r="K222" s="42"/>
      <c r="L222" s="46"/>
      <c r="M222" s="244"/>
      <c r="N222" s="245"/>
      <c r="O222" s="86"/>
      <c r="P222" s="86"/>
      <c r="Q222" s="86"/>
      <c r="R222" s="86"/>
      <c r="S222" s="86"/>
      <c r="T222" s="87"/>
      <c r="U222" s="40"/>
      <c r="V222" s="40"/>
      <c r="W222" s="40"/>
      <c r="X222" s="40"/>
      <c r="Y222" s="40"/>
      <c r="Z222" s="40"/>
      <c r="AA222" s="40"/>
      <c r="AB222" s="40"/>
      <c r="AC222" s="40"/>
      <c r="AD222" s="40"/>
      <c r="AE222" s="40"/>
      <c r="AT222" s="19" t="s">
        <v>206</v>
      </c>
      <c r="AU222" s="19" t="s">
        <v>86</v>
      </c>
    </row>
    <row r="223" spans="1:65" s="2" customFormat="1" ht="16.5" customHeight="1">
      <c r="A223" s="40"/>
      <c r="B223" s="41"/>
      <c r="C223" s="272" t="s">
        <v>550</v>
      </c>
      <c r="D223" s="272" t="s">
        <v>347</v>
      </c>
      <c r="E223" s="273" t="s">
        <v>1945</v>
      </c>
      <c r="F223" s="274" t="s">
        <v>1946</v>
      </c>
      <c r="G223" s="275" t="s">
        <v>481</v>
      </c>
      <c r="H223" s="276">
        <v>1</v>
      </c>
      <c r="I223" s="277"/>
      <c r="J223" s="278">
        <f>ROUND(I223*H223,2)</f>
        <v>0</v>
      </c>
      <c r="K223" s="274" t="s">
        <v>201</v>
      </c>
      <c r="L223" s="279"/>
      <c r="M223" s="280" t="s">
        <v>21</v>
      </c>
      <c r="N223" s="281" t="s">
        <v>47</v>
      </c>
      <c r="O223" s="86"/>
      <c r="P223" s="238">
        <f>O223*H223</f>
        <v>0</v>
      </c>
      <c r="Q223" s="238">
        <v>0.08</v>
      </c>
      <c r="R223" s="238">
        <f>Q223*H223</f>
        <v>0.08</v>
      </c>
      <c r="S223" s="238">
        <v>0</v>
      </c>
      <c r="T223" s="239">
        <f>S223*H223</f>
        <v>0</v>
      </c>
      <c r="U223" s="40"/>
      <c r="V223" s="40"/>
      <c r="W223" s="40"/>
      <c r="X223" s="40"/>
      <c r="Y223" s="40"/>
      <c r="Z223" s="40"/>
      <c r="AA223" s="40"/>
      <c r="AB223" s="40"/>
      <c r="AC223" s="40"/>
      <c r="AD223" s="40"/>
      <c r="AE223" s="40"/>
      <c r="AR223" s="240" t="s">
        <v>253</v>
      </c>
      <c r="AT223" s="240" t="s">
        <v>347</v>
      </c>
      <c r="AU223" s="240" t="s">
        <v>86</v>
      </c>
      <c r="AY223" s="19" t="s">
        <v>194</v>
      </c>
      <c r="BE223" s="241">
        <f>IF(N223="základní",J223,0)</f>
        <v>0</v>
      </c>
      <c r="BF223" s="241">
        <f>IF(N223="snížená",J223,0)</f>
        <v>0</v>
      </c>
      <c r="BG223" s="241">
        <f>IF(N223="zákl. přenesená",J223,0)</f>
        <v>0</v>
      </c>
      <c r="BH223" s="241">
        <f>IF(N223="sníž. přenesená",J223,0)</f>
        <v>0</v>
      </c>
      <c r="BI223" s="241">
        <f>IF(N223="nulová",J223,0)</f>
        <v>0</v>
      </c>
      <c r="BJ223" s="19" t="s">
        <v>84</v>
      </c>
      <c r="BK223" s="241">
        <f>ROUND(I223*H223,2)</f>
        <v>0</v>
      </c>
      <c r="BL223" s="19" t="s">
        <v>202</v>
      </c>
      <c r="BM223" s="240" t="s">
        <v>2924</v>
      </c>
    </row>
    <row r="224" spans="1:47" s="2" customFormat="1" ht="12">
      <c r="A224" s="40"/>
      <c r="B224" s="41"/>
      <c r="C224" s="42"/>
      <c r="D224" s="242" t="s">
        <v>204</v>
      </c>
      <c r="E224" s="42"/>
      <c r="F224" s="243" t="s">
        <v>1946</v>
      </c>
      <c r="G224" s="42"/>
      <c r="H224" s="42"/>
      <c r="I224" s="149"/>
      <c r="J224" s="42"/>
      <c r="K224" s="42"/>
      <c r="L224" s="46"/>
      <c r="M224" s="244"/>
      <c r="N224" s="245"/>
      <c r="O224" s="86"/>
      <c r="P224" s="86"/>
      <c r="Q224" s="86"/>
      <c r="R224" s="86"/>
      <c r="S224" s="86"/>
      <c r="T224" s="87"/>
      <c r="U224" s="40"/>
      <c r="V224" s="40"/>
      <c r="W224" s="40"/>
      <c r="X224" s="40"/>
      <c r="Y224" s="40"/>
      <c r="Z224" s="40"/>
      <c r="AA224" s="40"/>
      <c r="AB224" s="40"/>
      <c r="AC224" s="40"/>
      <c r="AD224" s="40"/>
      <c r="AE224" s="40"/>
      <c r="AT224" s="19" t="s">
        <v>204</v>
      </c>
      <c r="AU224" s="19" t="s">
        <v>86</v>
      </c>
    </row>
    <row r="225" spans="1:63" s="12" customFormat="1" ht="22.8" customHeight="1">
      <c r="A225" s="12"/>
      <c r="B225" s="213"/>
      <c r="C225" s="214"/>
      <c r="D225" s="215" t="s">
        <v>75</v>
      </c>
      <c r="E225" s="227" t="s">
        <v>211</v>
      </c>
      <c r="F225" s="227" t="s">
        <v>212</v>
      </c>
      <c r="G225" s="214"/>
      <c r="H225" s="214"/>
      <c r="I225" s="217"/>
      <c r="J225" s="228">
        <f>BK225</f>
        <v>0</v>
      </c>
      <c r="K225" s="214"/>
      <c r="L225" s="219"/>
      <c r="M225" s="220"/>
      <c r="N225" s="221"/>
      <c r="O225" s="221"/>
      <c r="P225" s="222">
        <f>SUM(P226:P244)</f>
        <v>0</v>
      </c>
      <c r="Q225" s="221"/>
      <c r="R225" s="222">
        <f>SUM(R226:R244)</f>
        <v>0</v>
      </c>
      <c r="S225" s="221"/>
      <c r="T225" s="223">
        <f>SUM(T226:T244)</f>
        <v>0</v>
      </c>
      <c r="U225" s="12"/>
      <c r="V225" s="12"/>
      <c r="W225" s="12"/>
      <c r="X225" s="12"/>
      <c r="Y225" s="12"/>
      <c r="Z225" s="12"/>
      <c r="AA225" s="12"/>
      <c r="AB225" s="12"/>
      <c r="AC225" s="12"/>
      <c r="AD225" s="12"/>
      <c r="AE225" s="12"/>
      <c r="AR225" s="224" t="s">
        <v>84</v>
      </c>
      <c r="AT225" s="225" t="s">
        <v>75</v>
      </c>
      <c r="AU225" s="225" t="s">
        <v>84</v>
      </c>
      <c r="AY225" s="224" t="s">
        <v>194</v>
      </c>
      <c r="BK225" s="226">
        <f>SUM(BK226:BK244)</f>
        <v>0</v>
      </c>
    </row>
    <row r="226" spans="1:65" s="2" customFormat="1" ht="16.5" customHeight="1">
      <c r="A226" s="40"/>
      <c r="B226" s="41"/>
      <c r="C226" s="229" t="s">
        <v>557</v>
      </c>
      <c r="D226" s="229" t="s">
        <v>197</v>
      </c>
      <c r="E226" s="230" t="s">
        <v>1954</v>
      </c>
      <c r="F226" s="231" t="s">
        <v>1955</v>
      </c>
      <c r="G226" s="232" t="s">
        <v>215</v>
      </c>
      <c r="H226" s="233">
        <v>24.685</v>
      </c>
      <c r="I226" s="234"/>
      <c r="J226" s="235">
        <f>ROUND(I226*H226,2)</f>
        <v>0</v>
      </c>
      <c r="K226" s="231" t="s">
        <v>201</v>
      </c>
      <c r="L226" s="46"/>
      <c r="M226" s="236" t="s">
        <v>21</v>
      </c>
      <c r="N226" s="237" t="s">
        <v>47</v>
      </c>
      <c r="O226" s="86"/>
      <c r="P226" s="238">
        <f>O226*H226</f>
        <v>0</v>
      </c>
      <c r="Q226" s="238">
        <v>0</v>
      </c>
      <c r="R226" s="238">
        <f>Q226*H226</f>
        <v>0</v>
      </c>
      <c r="S226" s="238">
        <v>0</v>
      </c>
      <c r="T226" s="239">
        <f>S226*H226</f>
        <v>0</v>
      </c>
      <c r="U226" s="40"/>
      <c r="V226" s="40"/>
      <c r="W226" s="40"/>
      <c r="X226" s="40"/>
      <c r="Y226" s="40"/>
      <c r="Z226" s="40"/>
      <c r="AA226" s="40"/>
      <c r="AB226" s="40"/>
      <c r="AC226" s="40"/>
      <c r="AD226" s="40"/>
      <c r="AE226" s="40"/>
      <c r="AR226" s="240" t="s">
        <v>202</v>
      </c>
      <c r="AT226" s="240" t="s">
        <v>197</v>
      </c>
      <c r="AU226" s="240" t="s">
        <v>86</v>
      </c>
      <c r="AY226" s="19" t="s">
        <v>194</v>
      </c>
      <c r="BE226" s="241">
        <f>IF(N226="základní",J226,0)</f>
        <v>0</v>
      </c>
      <c r="BF226" s="241">
        <f>IF(N226="snížená",J226,0)</f>
        <v>0</v>
      </c>
      <c r="BG226" s="241">
        <f>IF(N226="zákl. přenesená",J226,0)</f>
        <v>0</v>
      </c>
      <c r="BH226" s="241">
        <f>IF(N226="sníž. přenesená",J226,0)</f>
        <v>0</v>
      </c>
      <c r="BI226" s="241">
        <f>IF(N226="nulová",J226,0)</f>
        <v>0</v>
      </c>
      <c r="BJ226" s="19" t="s">
        <v>84</v>
      </c>
      <c r="BK226" s="241">
        <f>ROUND(I226*H226,2)</f>
        <v>0</v>
      </c>
      <c r="BL226" s="19" t="s">
        <v>202</v>
      </c>
      <c r="BM226" s="240" t="s">
        <v>2925</v>
      </c>
    </row>
    <row r="227" spans="1:47" s="2" customFormat="1" ht="12">
      <c r="A227" s="40"/>
      <c r="B227" s="41"/>
      <c r="C227" s="42"/>
      <c r="D227" s="242" t="s">
        <v>204</v>
      </c>
      <c r="E227" s="42"/>
      <c r="F227" s="243" t="s">
        <v>1957</v>
      </c>
      <c r="G227" s="42"/>
      <c r="H227" s="42"/>
      <c r="I227" s="149"/>
      <c r="J227" s="42"/>
      <c r="K227" s="42"/>
      <c r="L227" s="46"/>
      <c r="M227" s="244"/>
      <c r="N227" s="245"/>
      <c r="O227" s="86"/>
      <c r="P227" s="86"/>
      <c r="Q227" s="86"/>
      <c r="R227" s="86"/>
      <c r="S227" s="86"/>
      <c r="T227" s="87"/>
      <c r="U227" s="40"/>
      <c r="V227" s="40"/>
      <c r="W227" s="40"/>
      <c r="X227" s="40"/>
      <c r="Y227" s="40"/>
      <c r="Z227" s="40"/>
      <c r="AA227" s="40"/>
      <c r="AB227" s="40"/>
      <c r="AC227" s="40"/>
      <c r="AD227" s="40"/>
      <c r="AE227" s="40"/>
      <c r="AT227" s="19" t="s">
        <v>204</v>
      </c>
      <c r="AU227" s="19" t="s">
        <v>86</v>
      </c>
    </row>
    <row r="228" spans="1:47" s="2" customFormat="1" ht="12">
      <c r="A228" s="40"/>
      <c r="B228" s="41"/>
      <c r="C228" s="42"/>
      <c r="D228" s="242" t="s">
        <v>206</v>
      </c>
      <c r="E228" s="42"/>
      <c r="F228" s="246" t="s">
        <v>1958</v>
      </c>
      <c r="G228" s="42"/>
      <c r="H228" s="42"/>
      <c r="I228" s="149"/>
      <c r="J228" s="42"/>
      <c r="K228" s="42"/>
      <c r="L228" s="46"/>
      <c r="M228" s="244"/>
      <c r="N228" s="245"/>
      <c r="O228" s="86"/>
      <c r="P228" s="86"/>
      <c r="Q228" s="86"/>
      <c r="R228" s="86"/>
      <c r="S228" s="86"/>
      <c r="T228" s="87"/>
      <c r="U228" s="40"/>
      <c r="V228" s="40"/>
      <c r="W228" s="40"/>
      <c r="X228" s="40"/>
      <c r="Y228" s="40"/>
      <c r="Z228" s="40"/>
      <c r="AA228" s="40"/>
      <c r="AB228" s="40"/>
      <c r="AC228" s="40"/>
      <c r="AD228" s="40"/>
      <c r="AE228" s="40"/>
      <c r="AT228" s="19" t="s">
        <v>206</v>
      </c>
      <c r="AU228" s="19" t="s">
        <v>86</v>
      </c>
    </row>
    <row r="229" spans="1:51" s="13" customFormat="1" ht="12">
      <c r="A229" s="13"/>
      <c r="B229" s="247"/>
      <c r="C229" s="248"/>
      <c r="D229" s="242" t="s">
        <v>208</v>
      </c>
      <c r="E229" s="249" t="s">
        <v>21</v>
      </c>
      <c r="F229" s="250" t="s">
        <v>2926</v>
      </c>
      <c r="G229" s="248"/>
      <c r="H229" s="251">
        <v>24.48</v>
      </c>
      <c r="I229" s="252"/>
      <c r="J229" s="248"/>
      <c r="K229" s="248"/>
      <c r="L229" s="253"/>
      <c r="M229" s="254"/>
      <c r="N229" s="255"/>
      <c r="O229" s="255"/>
      <c r="P229" s="255"/>
      <c r="Q229" s="255"/>
      <c r="R229" s="255"/>
      <c r="S229" s="255"/>
      <c r="T229" s="256"/>
      <c r="U229" s="13"/>
      <c r="V229" s="13"/>
      <c r="W229" s="13"/>
      <c r="X229" s="13"/>
      <c r="Y229" s="13"/>
      <c r="Z229" s="13"/>
      <c r="AA229" s="13"/>
      <c r="AB229" s="13"/>
      <c r="AC229" s="13"/>
      <c r="AD229" s="13"/>
      <c r="AE229" s="13"/>
      <c r="AT229" s="257" t="s">
        <v>208</v>
      </c>
      <c r="AU229" s="257" t="s">
        <v>86</v>
      </c>
      <c r="AV229" s="13" t="s">
        <v>86</v>
      </c>
      <c r="AW229" s="13" t="s">
        <v>38</v>
      </c>
      <c r="AX229" s="13" t="s">
        <v>76</v>
      </c>
      <c r="AY229" s="257" t="s">
        <v>194</v>
      </c>
    </row>
    <row r="230" spans="1:51" s="13" customFormat="1" ht="12">
      <c r="A230" s="13"/>
      <c r="B230" s="247"/>
      <c r="C230" s="248"/>
      <c r="D230" s="242" t="s">
        <v>208</v>
      </c>
      <c r="E230" s="249" t="s">
        <v>21</v>
      </c>
      <c r="F230" s="250" t="s">
        <v>2804</v>
      </c>
      <c r="G230" s="248"/>
      <c r="H230" s="251">
        <v>0.205</v>
      </c>
      <c r="I230" s="252"/>
      <c r="J230" s="248"/>
      <c r="K230" s="248"/>
      <c r="L230" s="253"/>
      <c r="M230" s="254"/>
      <c r="N230" s="255"/>
      <c r="O230" s="255"/>
      <c r="P230" s="255"/>
      <c r="Q230" s="255"/>
      <c r="R230" s="255"/>
      <c r="S230" s="255"/>
      <c r="T230" s="256"/>
      <c r="U230" s="13"/>
      <c r="V230" s="13"/>
      <c r="W230" s="13"/>
      <c r="X230" s="13"/>
      <c r="Y230" s="13"/>
      <c r="Z230" s="13"/>
      <c r="AA230" s="13"/>
      <c r="AB230" s="13"/>
      <c r="AC230" s="13"/>
      <c r="AD230" s="13"/>
      <c r="AE230" s="13"/>
      <c r="AT230" s="257" t="s">
        <v>208</v>
      </c>
      <c r="AU230" s="257" t="s">
        <v>86</v>
      </c>
      <c r="AV230" s="13" t="s">
        <v>86</v>
      </c>
      <c r="AW230" s="13" t="s">
        <v>38</v>
      </c>
      <c r="AX230" s="13" t="s">
        <v>76</v>
      </c>
      <c r="AY230" s="257" t="s">
        <v>194</v>
      </c>
    </row>
    <row r="231" spans="1:51" s="14" customFormat="1" ht="12">
      <c r="A231" s="14"/>
      <c r="B231" s="258"/>
      <c r="C231" s="259"/>
      <c r="D231" s="242" t="s">
        <v>208</v>
      </c>
      <c r="E231" s="260" t="s">
        <v>21</v>
      </c>
      <c r="F231" s="261" t="s">
        <v>210</v>
      </c>
      <c r="G231" s="259"/>
      <c r="H231" s="262">
        <v>24.685</v>
      </c>
      <c r="I231" s="263"/>
      <c r="J231" s="259"/>
      <c r="K231" s="259"/>
      <c r="L231" s="264"/>
      <c r="M231" s="265"/>
      <c r="N231" s="266"/>
      <c r="O231" s="266"/>
      <c r="P231" s="266"/>
      <c r="Q231" s="266"/>
      <c r="R231" s="266"/>
      <c r="S231" s="266"/>
      <c r="T231" s="267"/>
      <c r="U231" s="14"/>
      <c r="V231" s="14"/>
      <c r="W231" s="14"/>
      <c r="X231" s="14"/>
      <c r="Y231" s="14"/>
      <c r="Z231" s="14"/>
      <c r="AA231" s="14"/>
      <c r="AB231" s="14"/>
      <c r="AC231" s="14"/>
      <c r="AD231" s="14"/>
      <c r="AE231" s="14"/>
      <c r="AT231" s="268" t="s">
        <v>208</v>
      </c>
      <c r="AU231" s="268" t="s">
        <v>86</v>
      </c>
      <c r="AV231" s="14" t="s">
        <v>202</v>
      </c>
      <c r="AW231" s="14" t="s">
        <v>38</v>
      </c>
      <c r="AX231" s="14" t="s">
        <v>84</v>
      </c>
      <c r="AY231" s="268" t="s">
        <v>194</v>
      </c>
    </row>
    <row r="232" spans="1:65" s="2" customFormat="1" ht="16.5" customHeight="1">
      <c r="A232" s="40"/>
      <c r="B232" s="41"/>
      <c r="C232" s="229" t="s">
        <v>564</v>
      </c>
      <c r="D232" s="229" t="s">
        <v>197</v>
      </c>
      <c r="E232" s="230" t="s">
        <v>1959</v>
      </c>
      <c r="F232" s="231" t="s">
        <v>1960</v>
      </c>
      <c r="G232" s="232" t="s">
        <v>215</v>
      </c>
      <c r="H232" s="233">
        <v>246.85</v>
      </c>
      <c r="I232" s="234"/>
      <c r="J232" s="235">
        <f>ROUND(I232*H232,2)</f>
        <v>0</v>
      </c>
      <c r="K232" s="231" t="s">
        <v>201</v>
      </c>
      <c r="L232" s="46"/>
      <c r="M232" s="236" t="s">
        <v>21</v>
      </c>
      <c r="N232" s="237" t="s">
        <v>47</v>
      </c>
      <c r="O232" s="86"/>
      <c r="P232" s="238">
        <f>O232*H232</f>
        <v>0</v>
      </c>
      <c r="Q232" s="238">
        <v>0</v>
      </c>
      <c r="R232" s="238">
        <f>Q232*H232</f>
        <v>0</v>
      </c>
      <c r="S232" s="238">
        <v>0</v>
      </c>
      <c r="T232" s="239">
        <f>S232*H232</f>
        <v>0</v>
      </c>
      <c r="U232" s="40"/>
      <c r="V232" s="40"/>
      <c r="W232" s="40"/>
      <c r="X232" s="40"/>
      <c r="Y232" s="40"/>
      <c r="Z232" s="40"/>
      <c r="AA232" s="40"/>
      <c r="AB232" s="40"/>
      <c r="AC232" s="40"/>
      <c r="AD232" s="40"/>
      <c r="AE232" s="40"/>
      <c r="AR232" s="240" t="s">
        <v>202</v>
      </c>
      <c r="AT232" s="240" t="s">
        <v>197</v>
      </c>
      <c r="AU232" s="240" t="s">
        <v>86</v>
      </c>
      <c r="AY232" s="19" t="s">
        <v>194</v>
      </c>
      <c r="BE232" s="241">
        <f>IF(N232="základní",J232,0)</f>
        <v>0</v>
      </c>
      <c r="BF232" s="241">
        <f>IF(N232="snížená",J232,0)</f>
        <v>0</v>
      </c>
      <c r="BG232" s="241">
        <f>IF(N232="zákl. přenesená",J232,0)</f>
        <v>0</v>
      </c>
      <c r="BH232" s="241">
        <f>IF(N232="sníž. přenesená",J232,0)</f>
        <v>0</v>
      </c>
      <c r="BI232" s="241">
        <f>IF(N232="nulová",J232,0)</f>
        <v>0</v>
      </c>
      <c r="BJ232" s="19" t="s">
        <v>84</v>
      </c>
      <c r="BK232" s="241">
        <f>ROUND(I232*H232,2)</f>
        <v>0</v>
      </c>
      <c r="BL232" s="19" t="s">
        <v>202</v>
      </c>
      <c r="BM232" s="240" t="s">
        <v>2927</v>
      </c>
    </row>
    <row r="233" spans="1:47" s="2" customFormat="1" ht="12">
      <c r="A233" s="40"/>
      <c r="B233" s="41"/>
      <c r="C233" s="42"/>
      <c r="D233" s="242" t="s">
        <v>204</v>
      </c>
      <c r="E233" s="42"/>
      <c r="F233" s="243" t="s">
        <v>1962</v>
      </c>
      <c r="G233" s="42"/>
      <c r="H233" s="42"/>
      <c r="I233" s="149"/>
      <c r="J233" s="42"/>
      <c r="K233" s="42"/>
      <c r="L233" s="46"/>
      <c r="M233" s="244"/>
      <c r="N233" s="245"/>
      <c r="O233" s="86"/>
      <c r="P233" s="86"/>
      <c r="Q233" s="86"/>
      <c r="R233" s="86"/>
      <c r="S233" s="86"/>
      <c r="T233" s="87"/>
      <c r="U233" s="40"/>
      <c r="V233" s="40"/>
      <c r="W233" s="40"/>
      <c r="X233" s="40"/>
      <c r="Y233" s="40"/>
      <c r="Z233" s="40"/>
      <c r="AA233" s="40"/>
      <c r="AB233" s="40"/>
      <c r="AC233" s="40"/>
      <c r="AD233" s="40"/>
      <c r="AE233" s="40"/>
      <c r="AT233" s="19" t="s">
        <v>204</v>
      </c>
      <c r="AU233" s="19" t="s">
        <v>86</v>
      </c>
    </row>
    <row r="234" spans="1:47" s="2" customFormat="1" ht="12">
      <c r="A234" s="40"/>
      <c r="B234" s="41"/>
      <c r="C234" s="42"/>
      <c r="D234" s="242" t="s">
        <v>206</v>
      </c>
      <c r="E234" s="42"/>
      <c r="F234" s="246" t="s">
        <v>1958</v>
      </c>
      <c r="G234" s="42"/>
      <c r="H234" s="42"/>
      <c r="I234" s="149"/>
      <c r="J234" s="42"/>
      <c r="K234" s="42"/>
      <c r="L234" s="46"/>
      <c r="M234" s="244"/>
      <c r="N234" s="245"/>
      <c r="O234" s="86"/>
      <c r="P234" s="86"/>
      <c r="Q234" s="86"/>
      <c r="R234" s="86"/>
      <c r="S234" s="86"/>
      <c r="T234" s="87"/>
      <c r="U234" s="40"/>
      <c r="V234" s="40"/>
      <c r="W234" s="40"/>
      <c r="X234" s="40"/>
      <c r="Y234" s="40"/>
      <c r="Z234" s="40"/>
      <c r="AA234" s="40"/>
      <c r="AB234" s="40"/>
      <c r="AC234" s="40"/>
      <c r="AD234" s="40"/>
      <c r="AE234" s="40"/>
      <c r="AT234" s="19" t="s">
        <v>206</v>
      </c>
      <c r="AU234" s="19" t="s">
        <v>86</v>
      </c>
    </row>
    <row r="235" spans="1:47" s="2" customFormat="1" ht="12">
      <c r="A235" s="40"/>
      <c r="B235" s="41"/>
      <c r="C235" s="42"/>
      <c r="D235" s="242" t="s">
        <v>228</v>
      </c>
      <c r="E235" s="42"/>
      <c r="F235" s="246" t="s">
        <v>327</v>
      </c>
      <c r="G235" s="42"/>
      <c r="H235" s="42"/>
      <c r="I235" s="149"/>
      <c r="J235" s="42"/>
      <c r="K235" s="42"/>
      <c r="L235" s="46"/>
      <c r="M235" s="244"/>
      <c r="N235" s="245"/>
      <c r="O235" s="86"/>
      <c r="P235" s="86"/>
      <c r="Q235" s="86"/>
      <c r="R235" s="86"/>
      <c r="S235" s="86"/>
      <c r="T235" s="87"/>
      <c r="U235" s="40"/>
      <c r="V235" s="40"/>
      <c r="W235" s="40"/>
      <c r="X235" s="40"/>
      <c r="Y235" s="40"/>
      <c r="Z235" s="40"/>
      <c r="AA235" s="40"/>
      <c r="AB235" s="40"/>
      <c r="AC235" s="40"/>
      <c r="AD235" s="40"/>
      <c r="AE235" s="40"/>
      <c r="AT235" s="19" t="s">
        <v>228</v>
      </c>
      <c r="AU235" s="19" t="s">
        <v>86</v>
      </c>
    </row>
    <row r="236" spans="1:51" s="13" customFormat="1" ht="12">
      <c r="A236" s="13"/>
      <c r="B236" s="247"/>
      <c r="C236" s="248"/>
      <c r="D236" s="242" t="s">
        <v>208</v>
      </c>
      <c r="E236" s="248"/>
      <c r="F236" s="250" t="s">
        <v>2928</v>
      </c>
      <c r="G236" s="248"/>
      <c r="H236" s="251">
        <v>246.85</v>
      </c>
      <c r="I236" s="252"/>
      <c r="J236" s="248"/>
      <c r="K236" s="248"/>
      <c r="L236" s="253"/>
      <c r="M236" s="254"/>
      <c r="N236" s="255"/>
      <c r="O236" s="255"/>
      <c r="P236" s="255"/>
      <c r="Q236" s="255"/>
      <c r="R236" s="255"/>
      <c r="S236" s="255"/>
      <c r="T236" s="256"/>
      <c r="U236" s="13"/>
      <c r="V236" s="13"/>
      <c r="W236" s="13"/>
      <c r="X236" s="13"/>
      <c r="Y236" s="13"/>
      <c r="Z236" s="13"/>
      <c r="AA236" s="13"/>
      <c r="AB236" s="13"/>
      <c r="AC236" s="13"/>
      <c r="AD236" s="13"/>
      <c r="AE236" s="13"/>
      <c r="AT236" s="257" t="s">
        <v>208</v>
      </c>
      <c r="AU236" s="257" t="s">
        <v>86</v>
      </c>
      <c r="AV236" s="13" t="s">
        <v>86</v>
      </c>
      <c r="AW236" s="13" t="s">
        <v>4</v>
      </c>
      <c r="AX236" s="13" t="s">
        <v>84</v>
      </c>
      <c r="AY236" s="257" t="s">
        <v>194</v>
      </c>
    </row>
    <row r="237" spans="1:65" s="2" customFormat="1" ht="16.5" customHeight="1">
      <c r="A237" s="40"/>
      <c r="B237" s="41"/>
      <c r="C237" s="229" t="s">
        <v>569</v>
      </c>
      <c r="D237" s="229" t="s">
        <v>197</v>
      </c>
      <c r="E237" s="230" t="s">
        <v>1965</v>
      </c>
      <c r="F237" s="231" t="s">
        <v>1966</v>
      </c>
      <c r="G237" s="232" t="s">
        <v>215</v>
      </c>
      <c r="H237" s="233">
        <v>0.205</v>
      </c>
      <c r="I237" s="234"/>
      <c r="J237" s="235">
        <f>ROUND(I237*H237,2)</f>
        <v>0</v>
      </c>
      <c r="K237" s="231" t="s">
        <v>201</v>
      </c>
      <c r="L237" s="46"/>
      <c r="M237" s="236" t="s">
        <v>21</v>
      </c>
      <c r="N237" s="237" t="s">
        <v>47</v>
      </c>
      <c r="O237" s="86"/>
      <c r="P237" s="238">
        <f>O237*H237</f>
        <v>0</v>
      </c>
      <c r="Q237" s="238">
        <v>0</v>
      </c>
      <c r="R237" s="238">
        <f>Q237*H237</f>
        <v>0</v>
      </c>
      <c r="S237" s="238">
        <v>0</v>
      </c>
      <c r="T237" s="239">
        <f>S237*H237</f>
        <v>0</v>
      </c>
      <c r="U237" s="40"/>
      <c r="V237" s="40"/>
      <c r="W237" s="40"/>
      <c r="X237" s="40"/>
      <c r="Y237" s="40"/>
      <c r="Z237" s="40"/>
      <c r="AA237" s="40"/>
      <c r="AB237" s="40"/>
      <c r="AC237" s="40"/>
      <c r="AD237" s="40"/>
      <c r="AE237" s="40"/>
      <c r="AR237" s="240" t="s">
        <v>202</v>
      </c>
      <c r="AT237" s="240" t="s">
        <v>197</v>
      </c>
      <c r="AU237" s="240" t="s">
        <v>86</v>
      </c>
      <c r="AY237" s="19" t="s">
        <v>194</v>
      </c>
      <c r="BE237" s="241">
        <f>IF(N237="základní",J237,0)</f>
        <v>0</v>
      </c>
      <c r="BF237" s="241">
        <f>IF(N237="snížená",J237,0)</f>
        <v>0</v>
      </c>
      <c r="BG237" s="241">
        <f>IF(N237="zákl. přenesená",J237,0)</f>
        <v>0</v>
      </c>
      <c r="BH237" s="241">
        <f>IF(N237="sníž. přenesená",J237,0)</f>
        <v>0</v>
      </c>
      <c r="BI237" s="241">
        <f>IF(N237="nulová",J237,0)</f>
        <v>0</v>
      </c>
      <c r="BJ237" s="19" t="s">
        <v>84</v>
      </c>
      <c r="BK237" s="241">
        <f>ROUND(I237*H237,2)</f>
        <v>0</v>
      </c>
      <c r="BL237" s="19" t="s">
        <v>202</v>
      </c>
      <c r="BM237" s="240" t="s">
        <v>2929</v>
      </c>
    </row>
    <row r="238" spans="1:47" s="2" customFormat="1" ht="12">
      <c r="A238" s="40"/>
      <c r="B238" s="41"/>
      <c r="C238" s="42"/>
      <c r="D238" s="242" t="s">
        <v>204</v>
      </c>
      <c r="E238" s="42"/>
      <c r="F238" s="243" t="s">
        <v>1968</v>
      </c>
      <c r="G238" s="42"/>
      <c r="H238" s="42"/>
      <c r="I238" s="149"/>
      <c r="J238" s="42"/>
      <c r="K238" s="42"/>
      <c r="L238" s="46"/>
      <c r="M238" s="244"/>
      <c r="N238" s="245"/>
      <c r="O238" s="86"/>
      <c r="P238" s="86"/>
      <c r="Q238" s="86"/>
      <c r="R238" s="86"/>
      <c r="S238" s="86"/>
      <c r="T238" s="87"/>
      <c r="U238" s="40"/>
      <c r="V238" s="40"/>
      <c r="W238" s="40"/>
      <c r="X238" s="40"/>
      <c r="Y238" s="40"/>
      <c r="Z238" s="40"/>
      <c r="AA238" s="40"/>
      <c r="AB238" s="40"/>
      <c r="AC238" s="40"/>
      <c r="AD238" s="40"/>
      <c r="AE238" s="40"/>
      <c r="AT238" s="19" t="s">
        <v>204</v>
      </c>
      <c r="AU238" s="19" t="s">
        <v>86</v>
      </c>
    </row>
    <row r="239" spans="1:47" s="2" customFormat="1" ht="12">
      <c r="A239" s="40"/>
      <c r="B239" s="41"/>
      <c r="C239" s="42"/>
      <c r="D239" s="242" t="s">
        <v>206</v>
      </c>
      <c r="E239" s="42"/>
      <c r="F239" s="246" t="s">
        <v>1969</v>
      </c>
      <c r="G239" s="42"/>
      <c r="H239" s="42"/>
      <c r="I239" s="149"/>
      <c r="J239" s="42"/>
      <c r="K239" s="42"/>
      <c r="L239" s="46"/>
      <c r="M239" s="244"/>
      <c r="N239" s="245"/>
      <c r="O239" s="86"/>
      <c r="P239" s="86"/>
      <c r="Q239" s="86"/>
      <c r="R239" s="86"/>
      <c r="S239" s="86"/>
      <c r="T239" s="87"/>
      <c r="U239" s="40"/>
      <c r="V239" s="40"/>
      <c r="W239" s="40"/>
      <c r="X239" s="40"/>
      <c r="Y239" s="40"/>
      <c r="Z239" s="40"/>
      <c r="AA239" s="40"/>
      <c r="AB239" s="40"/>
      <c r="AC239" s="40"/>
      <c r="AD239" s="40"/>
      <c r="AE239" s="40"/>
      <c r="AT239" s="19" t="s">
        <v>206</v>
      </c>
      <c r="AU239" s="19" t="s">
        <v>86</v>
      </c>
    </row>
    <row r="240" spans="1:65" s="2" customFormat="1" ht="16.5" customHeight="1">
      <c r="A240" s="40"/>
      <c r="B240" s="41"/>
      <c r="C240" s="229" t="s">
        <v>575</v>
      </c>
      <c r="D240" s="229" t="s">
        <v>197</v>
      </c>
      <c r="E240" s="230" t="s">
        <v>1978</v>
      </c>
      <c r="F240" s="231" t="s">
        <v>335</v>
      </c>
      <c r="G240" s="232" t="s">
        <v>215</v>
      </c>
      <c r="H240" s="233">
        <v>24.48</v>
      </c>
      <c r="I240" s="234"/>
      <c r="J240" s="235">
        <f>ROUND(I240*H240,2)</f>
        <v>0</v>
      </c>
      <c r="K240" s="231" t="s">
        <v>201</v>
      </c>
      <c r="L240" s="46"/>
      <c r="M240" s="236" t="s">
        <v>21</v>
      </c>
      <c r="N240" s="237" t="s">
        <v>47</v>
      </c>
      <c r="O240" s="86"/>
      <c r="P240" s="238">
        <f>O240*H240</f>
        <v>0</v>
      </c>
      <c r="Q240" s="238">
        <v>0</v>
      </c>
      <c r="R240" s="238">
        <f>Q240*H240</f>
        <v>0</v>
      </c>
      <c r="S240" s="238">
        <v>0</v>
      </c>
      <c r="T240" s="239">
        <f>S240*H240</f>
        <v>0</v>
      </c>
      <c r="U240" s="40"/>
      <c r="V240" s="40"/>
      <c r="W240" s="40"/>
      <c r="X240" s="40"/>
      <c r="Y240" s="40"/>
      <c r="Z240" s="40"/>
      <c r="AA240" s="40"/>
      <c r="AB240" s="40"/>
      <c r="AC240" s="40"/>
      <c r="AD240" s="40"/>
      <c r="AE240" s="40"/>
      <c r="AR240" s="240" t="s">
        <v>202</v>
      </c>
      <c r="AT240" s="240" t="s">
        <v>197</v>
      </c>
      <c r="AU240" s="240" t="s">
        <v>86</v>
      </c>
      <c r="AY240" s="19" t="s">
        <v>194</v>
      </c>
      <c r="BE240" s="241">
        <f>IF(N240="základní",J240,0)</f>
        <v>0</v>
      </c>
      <c r="BF240" s="241">
        <f>IF(N240="snížená",J240,0)</f>
        <v>0</v>
      </c>
      <c r="BG240" s="241">
        <f>IF(N240="zákl. přenesená",J240,0)</f>
        <v>0</v>
      </c>
      <c r="BH240" s="241">
        <f>IF(N240="sníž. přenesená",J240,0)</f>
        <v>0</v>
      </c>
      <c r="BI240" s="241">
        <f>IF(N240="nulová",J240,0)</f>
        <v>0</v>
      </c>
      <c r="BJ240" s="19" t="s">
        <v>84</v>
      </c>
      <c r="BK240" s="241">
        <f>ROUND(I240*H240,2)</f>
        <v>0</v>
      </c>
      <c r="BL240" s="19" t="s">
        <v>202</v>
      </c>
      <c r="BM240" s="240" t="s">
        <v>2930</v>
      </c>
    </row>
    <row r="241" spans="1:47" s="2" customFormat="1" ht="12">
      <c r="A241" s="40"/>
      <c r="B241" s="41"/>
      <c r="C241" s="42"/>
      <c r="D241" s="242" t="s">
        <v>204</v>
      </c>
      <c r="E241" s="42"/>
      <c r="F241" s="243" t="s">
        <v>337</v>
      </c>
      <c r="G241" s="42"/>
      <c r="H241" s="42"/>
      <c r="I241" s="149"/>
      <c r="J241" s="42"/>
      <c r="K241" s="42"/>
      <c r="L241" s="46"/>
      <c r="M241" s="244"/>
      <c r="N241" s="245"/>
      <c r="O241" s="86"/>
      <c r="P241" s="86"/>
      <c r="Q241" s="86"/>
      <c r="R241" s="86"/>
      <c r="S241" s="86"/>
      <c r="T241" s="87"/>
      <c r="U241" s="40"/>
      <c r="V241" s="40"/>
      <c r="W241" s="40"/>
      <c r="X241" s="40"/>
      <c r="Y241" s="40"/>
      <c r="Z241" s="40"/>
      <c r="AA241" s="40"/>
      <c r="AB241" s="40"/>
      <c r="AC241" s="40"/>
      <c r="AD241" s="40"/>
      <c r="AE241" s="40"/>
      <c r="AT241" s="19" t="s">
        <v>204</v>
      </c>
      <c r="AU241" s="19" t="s">
        <v>86</v>
      </c>
    </row>
    <row r="242" spans="1:47" s="2" customFormat="1" ht="12">
      <c r="A242" s="40"/>
      <c r="B242" s="41"/>
      <c r="C242" s="42"/>
      <c r="D242" s="242" t="s">
        <v>206</v>
      </c>
      <c r="E242" s="42"/>
      <c r="F242" s="246" t="s">
        <v>1969</v>
      </c>
      <c r="G242" s="42"/>
      <c r="H242" s="42"/>
      <c r="I242" s="149"/>
      <c r="J242" s="42"/>
      <c r="K242" s="42"/>
      <c r="L242" s="46"/>
      <c r="M242" s="244"/>
      <c r="N242" s="245"/>
      <c r="O242" s="86"/>
      <c r="P242" s="86"/>
      <c r="Q242" s="86"/>
      <c r="R242" s="86"/>
      <c r="S242" s="86"/>
      <c r="T242" s="87"/>
      <c r="U242" s="40"/>
      <c r="V242" s="40"/>
      <c r="W242" s="40"/>
      <c r="X242" s="40"/>
      <c r="Y242" s="40"/>
      <c r="Z242" s="40"/>
      <c r="AA242" s="40"/>
      <c r="AB242" s="40"/>
      <c r="AC242" s="40"/>
      <c r="AD242" s="40"/>
      <c r="AE242" s="40"/>
      <c r="AT242" s="19" t="s">
        <v>206</v>
      </c>
      <c r="AU242" s="19" t="s">
        <v>86</v>
      </c>
    </row>
    <row r="243" spans="1:51" s="13" customFormat="1" ht="12">
      <c r="A243" s="13"/>
      <c r="B243" s="247"/>
      <c r="C243" s="248"/>
      <c r="D243" s="242" t="s">
        <v>208</v>
      </c>
      <c r="E243" s="249" t="s">
        <v>21</v>
      </c>
      <c r="F243" s="250" t="s">
        <v>2931</v>
      </c>
      <c r="G243" s="248"/>
      <c r="H243" s="251">
        <v>24.48</v>
      </c>
      <c r="I243" s="252"/>
      <c r="J243" s="248"/>
      <c r="K243" s="248"/>
      <c r="L243" s="253"/>
      <c r="M243" s="254"/>
      <c r="N243" s="255"/>
      <c r="O243" s="255"/>
      <c r="P243" s="255"/>
      <c r="Q243" s="255"/>
      <c r="R243" s="255"/>
      <c r="S243" s="255"/>
      <c r="T243" s="256"/>
      <c r="U243" s="13"/>
      <c r="V243" s="13"/>
      <c r="W243" s="13"/>
      <c r="X243" s="13"/>
      <c r="Y243" s="13"/>
      <c r="Z243" s="13"/>
      <c r="AA243" s="13"/>
      <c r="AB243" s="13"/>
      <c r="AC243" s="13"/>
      <c r="AD243" s="13"/>
      <c r="AE243" s="13"/>
      <c r="AT243" s="257" t="s">
        <v>208</v>
      </c>
      <c r="AU243" s="257" t="s">
        <v>86</v>
      </c>
      <c r="AV243" s="13" t="s">
        <v>86</v>
      </c>
      <c r="AW243" s="13" t="s">
        <v>38</v>
      </c>
      <c r="AX243" s="13" t="s">
        <v>76</v>
      </c>
      <c r="AY243" s="257" t="s">
        <v>194</v>
      </c>
    </row>
    <row r="244" spans="1:51" s="14" customFormat="1" ht="12">
      <c r="A244" s="14"/>
      <c r="B244" s="258"/>
      <c r="C244" s="259"/>
      <c r="D244" s="242" t="s">
        <v>208</v>
      </c>
      <c r="E244" s="260" t="s">
        <v>21</v>
      </c>
      <c r="F244" s="261" t="s">
        <v>210</v>
      </c>
      <c r="G244" s="259"/>
      <c r="H244" s="262">
        <v>24.48</v>
      </c>
      <c r="I244" s="263"/>
      <c r="J244" s="259"/>
      <c r="K244" s="259"/>
      <c r="L244" s="264"/>
      <c r="M244" s="265"/>
      <c r="N244" s="266"/>
      <c r="O244" s="266"/>
      <c r="P244" s="266"/>
      <c r="Q244" s="266"/>
      <c r="R244" s="266"/>
      <c r="S244" s="266"/>
      <c r="T244" s="267"/>
      <c r="U244" s="14"/>
      <c r="V244" s="14"/>
      <c r="W244" s="14"/>
      <c r="X244" s="14"/>
      <c r="Y244" s="14"/>
      <c r="Z244" s="14"/>
      <c r="AA244" s="14"/>
      <c r="AB244" s="14"/>
      <c r="AC244" s="14"/>
      <c r="AD244" s="14"/>
      <c r="AE244" s="14"/>
      <c r="AT244" s="268" t="s">
        <v>208</v>
      </c>
      <c r="AU244" s="268" t="s">
        <v>86</v>
      </c>
      <c r="AV244" s="14" t="s">
        <v>202</v>
      </c>
      <c r="AW244" s="14" t="s">
        <v>38</v>
      </c>
      <c r="AX244" s="14" t="s">
        <v>84</v>
      </c>
      <c r="AY244" s="268" t="s">
        <v>194</v>
      </c>
    </row>
    <row r="245" spans="1:63" s="12" customFormat="1" ht="22.8" customHeight="1">
      <c r="A245" s="12"/>
      <c r="B245" s="213"/>
      <c r="C245" s="214"/>
      <c r="D245" s="215" t="s">
        <v>75</v>
      </c>
      <c r="E245" s="227" t="s">
        <v>718</v>
      </c>
      <c r="F245" s="227" t="s">
        <v>719</v>
      </c>
      <c r="G245" s="214"/>
      <c r="H245" s="214"/>
      <c r="I245" s="217"/>
      <c r="J245" s="228">
        <f>BK245</f>
        <v>0</v>
      </c>
      <c r="K245" s="214"/>
      <c r="L245" s="219"/>
      <c r="M245" s="220"/>
      <c r="N245" s="221"/>
      <c r="O245" s="221"/>
      <c r="P245" s="222">
        <f>SUM(P246:P248)</f>
        <v>0</v>
      </c>
      <c r="Q245" s="221"/>
      <c r="R245" s="222">
        <f>SUM(R246:R248)</f>
        <v>0</v>
      </c>
      <c r="S245" s="221"/>
      <c r="T245" s="223">
        <f>SUM(T246:T248)</f>
        <v>0</v>
      </c>
      <c r="U245" s="12"/>
      <c r="V245" s="12"/>
      <c r="W245" s="12"/>
      <c r="X245" s="12"/>
      <c r="Y245" s="12"/>
      <c r="Z245" s="12"/>
      <c r="AA245" s="12"/>
      <c r="AB245" s="12"/>
      <c r="AC245" s="12"/>
      <c r="AD245" s="12"/>
      <c r="AE245" s="12"/>
      <c r="AR245" s="224" t="s">
        <v>84</v>
      </c>
      <c r="AT245" s="225" t="s">
        <v>75</v>
      </c>
      <c r="AU245" s="225" t="s">
        <v>84</v>
      </c>
      <c r="AY245" s="224" t="s">
        <v>194</v>
      </c>
      <c r="BK245" s="226">
        <f>SUM(BK246:BK248)</f>
        <v>0</v>
      </c>
    </row>
    <row r="246" spans="1:65" s="2" customFormat="1" ht="16.5" customHeight="1">
      <c r="A246" s="40"/>
      <c r="B246" s="41"/>
      <c r="C246" s="229" t="s">
        <v>582</v>
      </c>
      <c r="D246" s="229" t="s">
        <v>197</v>
      </c>
      <c r="E246" s="230" t="s">
        <v>2652</v>
      </c>
      <c r="F246" s="231" t="s">
        <v>2653</v>
      </c>
      <c r="G246" s="232" t="s">
        <v>215</v>
      </c>
      <c r="H246" s="233">
        <v>20.261</v>
      </c>
      <c r="I246" s="234"/>
      <c r="J246" s="235">
        <f>ROUND(I246*H246,2)</f>
        <v>0</v>
      </c>
      <c r="K246" s="231" t="s">
        <v>201</v>
      </c>
      <c r="L246" s="46"/>
      <c r="M246" s="236" t="s">
        <v>21</v>
      </c>
      <c r="N246" s="237" t="s">
        <v>47</v>
      </c>
      <c r="O246" s="86"/>
      <c r="P246" s="238">
        <f>O246*H246</f>
        <v>0</v>
      </c>
      <c r="Q246" s="238">
        <v>0</v>
      </c>
      <c r="R246" s="238">
        <f>Q246*H246</f>
        <v>0</v>
      </c>
      <c r="S246" s="238">
        <v>0</v>
      </c>
      <c r="T246" s="239">
        <f>S246*H246</f>
        <v>0</v>
      </c>
      <c r="U246" s="40"/>
      <c r="V246" s="40"/>
      <c r="W246" s="40"/>
      <c r="X246" s="40"/>
      <c r="Y246" s="40"/>
      <c r="Z246" s="40"/>
      <c r="AA246" s="40"/>
      <c r="AB246" s="40"/>
      <c r="AC246" s="40"/>
      <c r="AD246" s="40"/>
      <c r="AE246" s="40"/>
      <c r="AR246" s="240" t="s">
        <v>202</v>
      </c>
      <c r="AT246" s="240" t="s">
        <v>197</v>
      </c>
      <c r="AU246" s="240" t="s">
        <v>86</v>
      </c>
      <c r="AY246" s="19" t="s">
        <v>194</v>
      </c>
      <c r="BE246" s="241">
        <f>IF(N246="základní",J246,0)</f>
        <v>0</v>
      </c>
      <c r="BF246" s="241">
        <f>IF(N246="snížená",J246,0)</f>
        <v>0</v>
      </c>
      <c r="BG246" s="241">
        <f>IF(N246="zákl. přenesená",J246,0)</f>
        <v>0</v>
      </c>
      <c r="BH246" s="241">
        <f>IF(N246="sníž. přenesená",J246,0)</f>
        <v>0</v>
      </c>
      <c r="BI246" s="241">
        <f>IF(N246="nulová",J246,0)</f>
        <v>0</v>
      </c>
      <c r="BJ246" s="19" t="s">
        <v>84</v>
      </c>
      <c r="BK246" s="241">
        <f>ROUND(I246*H246,2)</f>
        <v>0</v>
      </c>
      <c r="BL246" s="19" t="s">
        <v>202</v>
      </c>
      <c r="BM246" s="240" t="s">
        <v>2932</v>
      </c>
    </row>
    <row r="247" spans="1:47" s="2" customFormat="1" ht="12">
      <c r="A247" s="40"/>
      <c r="B247" s="41"/>
      <c r="C247" s="42"/>
      <c r="D247" s="242" t="s">
        <v>204</v>
      </c>
      <c r="E247" s="42"/>
      <c r="F247" s="243" t="s">
        <v>2655</v>
      </c>
      <c r="G247" s="42"/>
      <c r="H247" s="42"/>
      <c r="I247" s="149"/>
      <c r="J247" s="42"/>
      <c r="K247" s="42"/>
      <c r="L247" s="46"/>
      <c r="M247" s="244"/>
      <c r="N247" s="245"/>
      <c r="O247" s="86"/>
      <c r="P247" s="86"/>
      <c r="Q247" s="86"/>
      <c r="R247" s="86"/>
      <c r="S247" s="86"/>
      <c r="T247" s="87"/>
      <c r="U247" s="40"/>
      <c r="V247" s="40"/>
      <c r="W247" s="40"/>
      <c r="X247" s="40"/>
      <c r="Y247" s="40"/>
      <c r="Z247" s="40"/>
      <c r="AA247" s="40"/>
      <c r="AB247" s="40"/>
      <c r="AC247" s="40"/>
      <c r="AD247" s="40"/>
      <c r="AE247" s="40"/>
      <c r="AT247" s="19" t="s">
        <v>204</v>
      </c>
      <c r="AU247" s="19" t="s">
        <v>86</v>
      </c>
    </row>
    <row r="248" spans="1:47" s="2" customFormat="1" ht="12">
      <c r="A248" s="40"/>
      <c r="B248" s="41"/>
      <c r="C248" s="42"/>
      <c r="D248" s="242" t="s">
        <v>206</v>
      </c>
      <c r="E248" s="42"/>
      <c r="F248" s="246" t="s">
        <v>2656</v>
      </c>
      <c r="G248" s="42"/>
      <c r="H248" s="42"/>
      <c r="I248" s="149"/>
      <c r="J248" s="42"/>
      <c r="K248" s="42"/>
      <c r="L248" s="46"/>
      <c r="M248" s="244"/>
      <c r="N248" s="245"/>
      <c r="O248" s="86"/>
      <c r="P248" s="86"/>
      <c r="Q248" s="86"/>
      <c r="R248" s="86"/>
      <c r="S248" s="86"/>
      <c r="T248" s="87"/>
      <c r="U248" s="40"/>
      <c r="V248" s="40"/>
      <c r="W248" s="40"/>
      <c r="X248" s="40"/>
      <c r="Y248" s="40"/>
      <c r="Z248" s="40"/>
      <c r="AA248" s="40"/>
      <c r="AB248" s="40"/>
      <c r="AC248" s="40"/>
      <c r="AD248" s="40"/>
      <c r="AE248" s="40"/>
      <c r="AT248" s="19" t="s">
        <v>206</v>
      </c>
      <c r="AU248" s="19" t="s">
        <v>86</v>
      </c>
    </row>
    <row r="249" spans="1:63" s="12" customFormat="1" ht="25.9" customHeight="1">
      <c r="A249" s="12"/>
      <c r="B249" s="213"/>
      <c r="C249" s="214"/>
      <c r="D249" s="215" t="s">
        <v>75</v>
      </c>
      <c r="E249" s="216" t="s">
        <v>237</v>
      </c>
      <c r="F249" s="216" t="s">
        <v>238</v>
      </c>
      <c r="G249" s="214"/>
      <c r="H249" s="214"/>
      <c r="I249" s="217"/>
      <c r="J249" s="218">
        <f>BK249</f>
        <v>0</v>
      </c>
      <c r="K249" s="214"/>
      <c r="L249" s="219"/>
      <c r="M249" s="220"/>
      <c r="N249" s="221"/>
      <c r="O249" s="221"/>
      <c r="P249" s="222">
        <f>P250</f>
        <v>0</v>
      </c>
      <c r="Q249" s="221"/>
      <c r="R249" s="222">
        <f>R250</f>
        <v>0.0045000000000000005</v>
      </c>
      <c r="S249" s="221"/>
      <c r="T249" s="223">
        <f>T250</f>
        <v>0</v>
      </c>
      <c r="U249" s="12"/>
      <c r="V249" s="12"/>
      <c r="W249" s="12"/>
      <c r="X249" s="12"/>
      <c r="Y249" s="12"/>
      <c r="Z249" s="12"/>
      <c r="AA249" s="12"/>
      <c r="AB249" s="12"/>
      <c r="AC249" s="12"/>
      <c r="AD249" s="12"/>
      <c r="AE249" s="12"/>
      <c r="AR249" s="224" t="s">
        <v>86</v>
      </c>
      <c r="AT249" s="225" t="s">
        <v>75</v>
      </c>
      <c r="AU249" s="225" t="s">
        <v>76</v>
      </c>
      <c r="AY249" s="224" t="s">
        <v>194</v>
      </c>
      <c r="BK249" s="226">
        <f>BK250</f>
        <v>0</v>
      </c>
    </row>
    <row r="250" spans="1:63" s="12" customFormat="1" ht="22.8" customHeight="1">
      <c r="A250" s="12"/>
      <c r="B250" s="213"/>
      <c r="C250" s="214"/>
      <c r="D250" s="215" t="s">
        <v>75</v>
      </c>
      <c r="E250" s="227" t="s">
        <v>2657</v>
      </c>
      <c r="F250" s="227" t="s">
        <v>2658</v>
      </c>
      <c r="G250" s="214"/>
      <c r="H250" s="214"/>
      <c r="I250" s="217"/>
      <c r="J250" s="228">
        <f>BK250</f>
        <v>0</v>
      </c>
      <c r="K250" s="214"/>
      <c r="L250" s="219"/>
      <c r="M250" s="220"/>
      <c r="N250" s="221"/>
      <c r="O250" s="221"/>
      <c r="P250" s="222">
        <f>SUM(P251:P255)</f>
        <v>0</v>
      </c>
      <c r="Q250" s="221"/>
      <c r="R250" s="222">
        <f>SUM(R251:R255)</f>
        <v>0.0045000000000000005</v>
      </c>
      <c r="S250" s="221"/>
      <c r="T250" s="223">
        <f>SUM(T251:T255)</f>
        <v>0</v>
      </c>
      <c r="U250" s="12"/>
      <c r="V250" s="12"/>
      <c r="W250" s="12"/>
      <c r="X250" s="12"/>
      <c r="Y250" s="12"/>
      <c r="Z250" s="12"/>
      <c r="AA250" s="12"/>
      <c r="AB250" s="12"/>
      <c r="AC250" s="12"/>
      <c r="AD250" s="12"/>
      <c r="AE250" s="12"/>
      <c r="AR250" s="224" t="s">
        <v>86</v>
      </c>
      <c r="AT250" s="225" t="s">
        <v>75</v>
      </c>
      <c r="AU250" s="225" t="s">
        <v>84</v>
      </c>
      <c r="AY250" s="224" t="s">
        <v>194</v>
      </c>
      <c r="BK250" s="226">
        <f>SUM(BK251:BK255)</f>
        <v>0</v>
      </c>
    </row>
    <row r="251" spans="1:65" s="2" customFormat="1" ht="16.5" customHeight="1">
      <c r="A251" s="40"/>
      <c r="B251" s="41"/>
      <c r="C251" s="229" t="s">
        <v>594</v>
      </c>
      <c r="D251" s="229" t="s">
        <v>197</v>
      </c>
      <c r="E251" s="230" t="s">
        <v>2933</v>
      </c>
      <c r="F251" s="231" t="s">
        <v>2934</v>
      </c>
      <c r="G251" s="232" t="s">
        <v>268</v>
      </c>
      <c r="H251" s="233">
        <v>3</v>
      </c>
      <c r="I251" s="234"/>
      <c r="J251" s="235">
        <f>ROUND(I251*H251,2)</f>
        <v>0</v>
      </c>
      <c r="K251" s="231" t="s">
        <v>201</v>
      </c>
      <c r="L251" s="46"/>
      <c r="M251" s="236" t="s">
        <v>21</v>
      </c>
      <c r="N251" s="237" t="s">
        <v>47</v>
      </c>
      <c r="O251" s="86"/>
      <c r="P251" s="238">
        <f>O251*H251</f>
        <v>0</v>
      </c>
      <c r="Q251" s="238">
        <v>0.0015</v>
      </c>
      <c r="R251" s="238">
        <f>Q251*H251</f>
        <v>0.0045000000000000005</v>
      </c>
      <c r="S251" s="238">
        <v>0</v>
      </c>
      <c r="T251" s="239">
        <f>S251*H251</f>
        <v>0</v>
      </c>
      <c r="U251" s="40"/>
      <c r="V251" s="40"/>
      <c r="W251" s="40"/>
      <c r="X251" s="40"/>
      <c r="Y251" s="40"/>
      <c r="Z251" s="40"/>
      <c r="AA251" s="40"/>
      <c r="AB251" s="40"/>
      <c r="AC251" s="40"/>
      <c r="AD251" s="40"/>
      <c r="AE251" s="40"/>
      <c r="AR251" s="240" t="s">
        <v>245</v>
      </c>
      <c r="AT251" s="240" t="s">
        <v>197</v>
      </c>
      <c r="AU251" s="240" t="s">
        <v>86</v>
      </c>
      <c r="AY251" s="19" t="s">
        <v>194</v>
      </c>
      <c r="BE251" s="241">
        <f>IF(N251="základní",J251,0)</f>
        <v>0</v>
      </c>
      <c r="BF251" s="241">
        <f>IF(N251="snížená",J251,0)</f>
        <v>0</v>
      </c>
      <c r="BG251" s="241">
        <f>IF(N251="zákl. přenesená",J251,0)</f>
        <v>0</v>
      </c>
      <c r="BH251" s="241">
        <f>IF(N251="sníž. přenesená",J251,0)</f>
        <v>0</v>
      </c>
      <c r="BI251" s="241">
        <f>IF(N251="nulová",J251,0)</f>
        <v>0</v>
      </c>
      <c r="BJ251" s="19" t="s">
        <v>84</v>
      </c>
      <c r="BK251" s="241">
        <f>ROUND(I251*H251,2)</f>
        <v>0</v>
      </c>
      <c r="BL251" s="19" t="s">
        <v>245</v>
      </c>
      <c r="BM251" s="240" t="s">
        <v>2935</v>
      </c>
    </row>
    <row r="252" spans="1:47" s="2" customFormat="1" ht="12">
      <c r="A252" s="40"/>
      <c r="B252" s="41"/>
      <c r="C252" s="42"/>
      <c r="D252" s="242" t="s">
        <v>204</v>
      </c>
      <c r="E252" s="42"/>
      <c r="F252" s="243" t="s">
        <v>2936</v>
      </c>
      <c r="G252" s="42"/>
      <c r="H252" s="42"/>
      <c r="I252" s="149"/>
      <c r="J252" s="42"/>
      <c r="K252" s="42"/>
      <c r="L252" s="46"/>
      <c r="M252" s="244"/>
      <c r="N252" s="245"/>
      <c r="O252" s="86"/>
      <c r="P252" s="86"/>
      <c r="Q252" s="86"/>
      <c r="R252" s="86"/>
      <c r="S252" s="86"/>
      <c r="T252" s="87"/>
      <c r="U252" s="40"/>
      <c r="V252" s="40"/>
      <c r="W252" s="40"/>
      <c r="X252" s="40"/>
      <c r="Y252" s="40"/>
      <c r="Z252" s="40"/>
      <c r="AA252" s="40"/>
      <c r="AB252" s="40"/>
      <c r="AC252" s="40"/>
      <c r="AD252" s="40"/>
      <c r="AE252" s="40"/>
      <c r="AT252" s="19" t="s">
        <v>204</v>
      </c>
      <c r="AU252" s="19" t="s">
        <v>86</v>
      </c>
    </row>
    <row r="253" spans="1:65" s="2" customFormat="1" ht="16.5" customHeight="1">
      <c r="A253" s="40"/>
      <c r="B253" s="41"/>
      <c r="C253" s="229" t="s">
        <v>608</v>
      </c>
      <c r="D253" s="229" t="s">
        <v>197</v>
      </c>
      <c r="E253" s="230" t="s">
        <v>2747</v>
      </c>
      <c r="F253" s="231" t="s">
        <v>2748</v>
      </c>
      <c r="G253" s="232" t="s">
        <v>215</v>
      </c>
      <c r="H253" s="233">
        <v>0.005</v>
      </c>
      <c r="I253" s="234"/>
      <c r="J253" s="235">
        <f>ROUND(I253*H253,2)</f>
        <v>0</v>
      </c>
      <c r="K253" s="231" t="s">
        <v>201</v>
      </c>
      <c r="L253" s="46"/>
      <c r="M253" s="236" t="s">
        <v>21</v>
      </c>
      <c r="N253" s="237" t="s">
        <v>47</v>
      </c>
      <c r="O253" s="86"/>
      <c r="P253" s="238">
        <f>O253*H253</f>
        <v>0</v>
      </c>
      <c r="Q253" s="238">
        <v>0</v>
      </c>
      <c r="R253" s="238">
        <f>Q253*H253</f>
        <v>0</v>
      </c>
      <c r="S253" s="238">
        <v>0</v>
      </c>
      <c r="T253" s="239">
        <f>S253*H253</f>
        <v>0</v>
      </c>
      <c r="U253" s="40"/>
      <c r="V253" s="40"/>
      <c r="W253" s="40"/>
      <c r="X253" s="40"/>
      <c r="Y253" s="40"/>
      <c r="Z253" s="40"/>
      <c r="AA253" s="40"/>
      <c r="AB253" s="40"/>
      <c r="AC253" s="40"/>
      <c r="AD253" s="40"/>
      <c r="AE253" s="40"/>
      <c r="AR253" s="240" t="s">
        <v>245</v>
      </c>
      <c r="AT253" s="240" t="s">
        <v>197</v>
      </c>
      <c r="AU253" s="240" t="s">
        <v>86</v>
      </c>
      <c r="AY253" s="19" t="s">
        <v>194</v>
      </c>
      <c r="BE253" s="241">
        <f>IF(N253="základní",J253,0)</f>
        <v>0</v>
      </c>
      <c r="BF253" s="241">
        <f>IF(N253="snížená",J253,0)</f>
        <v>0</v>
      </c>
      <c r="BG253" s="241">
        <f>IF(N253="zákl. přenesená",J253,0)</f>
        <v>0</v>
      </c>
      <c r="BH253" s="241">
        <f>IF(N253="sníž. přenesená",J253,0)</f>
        <v>0</v>
      </c>
      <c r="BI253" s="241">
        <f>IF(N253="nulová",J253,0)</f>
        <v>0</v>
      </c>
      <c r="BJ253" s="19" t="s">
        <v>84</v>
      </c>
      <c r="BK253" s="241">
        <f>ROUND(I253*H253,2)</f>
        <v>0</v>
      </c>
      <c r="BL253" s="19" t="s">
        <v>245</v>
      </c>
      <c r="BM253" s="240" t="s">
        <v>2937</v>
      </c>
    </row>
    <row r="254" spans="1:47" s="2" customFormat="1" ht="12">
      <c r="A254" s="40"/>
      <c r="B254" s="41"/>
      <c r="C254" s="42"/>
      <c r="D254" s="242" t="s">
        <v>204</v>
      </c>
      <c r="E254" s="42"/>
      <c r="F254" s="243" t="s">
        <v>2750</v>
      </c>
      <c r="G254" s="42"/>
      <c r="H254" s="42"/>
      <c r="I254" s="149"/>
      <c r="J254" s="42"/>
      <c r="K254" s="42"/>
      <c r="L254" s="46"/>
      <c r="M254" s="244"/>
      <c r="N254" s="245"/>
      <c r="O254" s="86"/>
      <c r="P254" s="86"/>
      <c r="Q254" s="86"/>
      <c r="R254" s="86"/>
      <c r="S254" s="86"/>
      <c r="T254" s="87"/>
      <c r="U254" s="40"/>
      <c r="V254" s="40"/>
      <c r="W254" s="40"/>
      <c r="X254" s="40"/>
      <c r="Y254" s="40"/>
      <c r="Z254" s="40"/>
      <c r="AA254" s="40"/>
      <c r="AB254" s="40"/>
      <c r="AC254" s="40"/>
      <c r="AD254" s="40"/>
      <c r="AE254" s="40"/>
      <c r="AT254" s="19" t="s">
        <v>204</v>
      </c>
      <c r="AU254" s="19" t="s">
        <v>86</v>
      </c>
    </row>
    <row r="255" spans="1:47" s="2" customFormat="1" ht="12">
      <c r="A255" s="40"/>
      <c r="B255" s="41"/>
      <c r="C255" s="42"/>
      <c r="D255" s="242" t="s">
        <v>206</v>
      </c>
      <c r="E255" s="42"/>
      <c r="F255" s="246" t="s">
        <v>786</v>
      </c>
      <c r="G255" s="42"/>
      <c r="H255" s="42"/>
      <c r="I255" s="149"/>
      <c r="J255" s="42"/>
      <c r="K255" s="42"/>
      <c r="L255" s="46"/>
      <c r="M255" s="303"/>
      <c r="N255" s="304"/>
      <c r="O255" s="305"/>
      <c r="P255" s="305"/>
      <c r="Q255" s="305"/>
      <c r="R255" s="305"/>
      <c r="S255" s="305"/>
      <c r="T255" s="306"/>
      <c r="U255" s="40"/>
      <c r="V255" s="40"/>
      <c r="W255" s="40"/>
      <c r="X255" s="40"/>
      <c r="Y255" s="40"/>
      <c r="Z255" s="40"/>
      <c r="AA255" s="40"/>
      <c r="AB255" s="40"/>
      <c r="AC255" s="40"/>
      <c r="AD255" s="40"/>
      <c r="AE255" s="40"/>
      <c r="AT255" s="19" t="s">
        <v>206</v>
      </c>
      <c r="AU255" s="19" t="s">
        <v>86</v>
      </c>
    </row>
    <row r="256" spans="1:31" s="2" customFormat="1" ht="6.95" customHeight="1">
      <c r="A256" s="40"/>
      <c r="B256" s="61"/>
      <c r="C256" s="62"/>
      <c r="D256" s="62"/>
      <c r="E256" s="62"/>
      <c r="F256" s="62"/>
      <c r="G256" s="62"/>
      <c r="H256" s="62"/>
      <c r="I256" s="178"/>
      <c r="J256" s="62"/>
      <c r="K256" s="62"/>
      <c r="L256" s="46"/>
      <c r="M256" s="40"/>
      <c r="O256" s="40"/>
      <c r="P256" s="40"/>
      <c r="Q256" s="40"/>
      <c r="R256" s="40"/>
      <c r="S256" s="40"/>
      <c r="T256" s="40"/>
      <c r="U256" s="40"/>
      <c r="V256" s="40"/>
      <c r="W256" s="40"/>
      <c r="X256" s="40"/>
      <c r="Y256" s="40"/>
      <c r="Z256" s="40"/>
      <c r="AA256" s="40"/>
      <c r="AB256" s="40"/>
      <c r="AC256" s="40"/>
      <c r="AD256" s="40"/>
      <c r="AE256" s="40"/>
    </row>
  </sheetData>
  <sheetProtection password="CC35" sheet="1" objects="1" scenarios="1" formatColumns="0" formatRows="0" autoFilter="0"/>
  <autoFilter ref="C98:K255"/>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158</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2094</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2938</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ROUND(J91,2)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ROUND((SUM(BE91:BE178)),2)</f>
        <v>0</v>
      </c>
      <c r="G35" s="40"/>
      <c r="H35" s="40"/>
      <c r="I35" s="167">
        <v>0.21</v>
      </c>
      <c r="J35" s="166">
        <f>ROUND(((SUM(BE91:BE178))*I35),2)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ROUND((SUM(BF91:BF178)),2)</f>
        <v>0</v>
      </c>
      <c r="G36" s="40"/>
      <c r="H36" s="40"/>
      <c r="I36" s="167">
        <v>0.15</v>
      </c>
      <c r="J36" s="166">
        <f>ROUND(((SUM(BF91:BF178))*I36),2)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ROUND((SUM(BG91:BG178)),2)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ROUND((SUM(BH91:BH178)),2)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ROUND((SUM(BI91:BI178)),2)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2094</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ZTI 5 - Vzduchotechnika</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J91</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175</v>
      </c>
      <c r="E64" s="191"/>
      <c r="F64" s="191"/>
      <c r="G64" s="191"/>
      <c r="H64" s="191"/>
      <c r="I64" s="192"/>
      <c r="J64" s="193">
        <f>J92</f>
        <v>0</v>
      </c>
      <c r="K64" s="189"/>
      <c r="L64" s="194"/>
      <c r="S64" s="9"/>
      <c r="T64" s="9"/>
      <c r="U64" s="9"/>
      <c r="V64" s="9"/>
      <c r="W64" s="9"/>
      <c r="X64" s="9"/>
      <c r="Y64" s="9"/>
      <c r="Z64" s="9"/>
      <c r="AA64" s="9"/>
      <c r="AB64" s="9"/>
      <c r="AC64" s="9"/>
      <c r="AD64" s="9"/>
      <c r="AE64" s="9"/>
    </row>
    <row r="65" spans="1:31" s="10" customFormat="1" ht="19.9" customHeight="1">
      <c r="A65" s="10"/>
      <c r="B65" s="195"/>
      <c r="C65" s="127"/>
      <c r="D65" s="196" t="s">
        <v>297</v>
      </c>
      <c r="E65" s="197"/>
      <c r="F65" s="197"/>
      <c r="G65" s="197"/>
      <c r="H65" s="197"/>
      <c r="I65" s="198"/>
      <c r="J65" s="199">
        <f>J93</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2939</v>
      </c>
      <c r="E66" s="197"/>
      <c r="F66" s="197"/>
      <c r="G66" s="197"/>
      <c r="H66" s="197"/>
      <c r="I66" s="198"/>
      <c r="J66" s="199">
        <f>J104</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301</v>
      </c>
      <c r="E67" s="197"/>
      <c r="F67" s="197"/>
      <c r="G67" s="197"/>
      <c r="H67" s="197"/>
      <c r="I67" s="198"/>
      <c r="J67" s="199">
        <f>J166</f>
        <v>0</v>
      </c>
      <c r="K67" s="127"/>
      <c r="L67" s="200"/>
      <c r="S67" s="10"/>
      <c r="T67" s="10"/>
      <c r="U67" s="10"/>
      <c r="V67" s="10"/>
      <c r="W67" s="10"/>
      <c r="X67" s="10"/>
      <c r="Y67" s="10"/>
      <c r="Z67" s="10"/>
      <c r="AA67" s="10"/>
      <c r="AB67" s="10"/>
      <c r="AC67" s="10"/>
      <c r="AD67" s="10"/>
      <c r="AE67" s="10"/>
    </row>
    <row r="68" spans="1:31" s="9" customFormat="1" ht="24.95" customHeight="1">
      <c r="A68" s="9"/>
      <c r="B68" s="188"/>
      <c r="C68" s="189"/>
      <c r="D68" s="190" t="s">
        <v>2940</v>
      </c>
      <c r="E68" s="191"/>
      <c r="F68" s="191"/>
      <c r="G68" s="191"/>
      <c r="H68" s="191"/>
      <c r="I68" s="192"/>
      <c r="J68" s="193">
        <f>J175</f>
        <v>0</v>
      </c>
      <c r="K68" s="189"/>
      <c r="L68" s="194"/>
      <c r="S68" s="9"/>
      <c r="T68" s="9"/>
      <c r="U68" s="9"/>
      <c r="V68" s="9"/>
      <c r="W68" s="9"/>
      <c r="X68" s="9"/>
      <c r="Y68" s="9"/>
      <c r="Z68" s="9"/>
      <c r="AA68" s="9"/>
      <c r="AB68" s="9"/>
      <c r="AC68" s="9"/>
      <c r="AD68" s="9"/>
      <c r="AE68" s="9"/>
    </row>
    <row r="69" spans="1:31" s="10" customFormat="1" ht="19.9" customHeight="1">
      <c r="A69" s="10"/>
      <c r="B69" s="195"/>
      <c r="C69" s="127"/>
      <c r="D69" s="196" t="s">
        <v>2941</v>
      </c>
      <c r="E69" s="197"/>
      <c r="F69" s="197"/>
      <c r="G69" s="197"/>
      <c r="H69" s="197"/>
      <c r="I69" s="198"/>
      <c r="J69" s="199">
        <f>J176</f>
        <v>0</v>
      </c>
      <c r="K69" s="127"/>
      <c r="L69" s="200"/>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78"/>
      <c r="J71" s="62"/>
      <c r="K71" s="62"/>
      <c r="L71" s="150"/>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81"/>
      <c r="J75" s="64"/>
      <c r="K75" s="64"/>
      <c r="L75" s="150"/>
      <c r="S75" s="40"/>
      <c r="T75" s="40"/>
      <c r="U75" s="40"/>
      <c r="V75" s="40"/>
      <c r="W75" s="40"/>
      <c r="X75" s="40"/>
      <c r="Y75" s="40"/>
      <c r="Z75" s="40"/>
      <c r="AA75" s="40"/>
      <c r="AB75" s="40"/>
      <c r="AC75" s="40"/>
      <c r="AD75" s="40"/>
      <c r="AE75" s="40"/>
    </row>
    <row r="76" spans="1:31" s="2" customFormat="1" ht="24.95" customHeight="1">
      <c r="A76" s="40"/>
      <c r="B76" s="41"/>
      <c r="C76" s="25" t="s">
        <v>179</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6.5" customHeight="1">
      <c r="A79" s="40"/>
      <c r="B79" s="41"/>
      <c r="C79" s="42"/>
      <c r="D79" s="42"/>
      <c r="E79" s="182" t="str">
        <f>E7</f>
        <v>Rekonstrukce hasičské zbrojnice a přístavba garáží, Kynšperk nad Ohří</v>
      </c>
      <c r="F79" s="34"/>
      <c r="G79" s="34"/>
      <c r="H79" s="34"/>
      <c r="I79" s="149"/>
      <c r="J79" s="42"/>
      <c r="K79" s="42"/>
      <c r="L79" s="150"/>
      <c r="S79" s="40"/>
      <c r="T79" s="40"/>
      <c r="U79" s="40"/>
      <c r="V79" s="40"/>
      <c r="W79" s="40"/>
      <c r="X79" s="40"/>
      <c r="Y79" s="40"/>
      <c r="Z79" s="40"/>
      <c r="AA79" s="40"/>
      <c r="AB79" s="40"/>
      <c r="AC79" s="40"/>
      <c r="AD79" s="40"/>
      <c r="AE79" s="40"/>
    </row>
    <row r="80" spans="2:12" s="1" customFormat="1" ht="12" customHeight="1">
      <c r="B80" s="23"/>
      <c r="C80" s="34" t="s">
        <v>166</v>
      </c>
      <c r="D80" s="24"/>
      <c r="E80" s="24"/>
      <c r="F80" s="24"/>
      <c r="G80" s="24"/>
      <c r="H80" s="24"/>
      <c r="I80" s="141"/>
      <c r="J80" s="24"/>
      <c r="K80" s="24"/>
      <c r="L80" s="22"/>
    </row>
    <row r="81" spans="1:31" s="2" customFormat="1" ht="16.5" customHeight="1">
      <c r="A81" s="40"/>
      <c r="B81" s="41"/>
      <c r="C81" s="42"/>
      <c r="D81" s="42"/>
      <c r="E81" s="182" t="s">
        <v>2094</v>
      </c>
      <c r="F81" s="42"/>
      <c r="G81" s="42"/>
      <c r="H81" s="42"/>
      <c r="I81" s="149"/>
      <c r="J81" s="42"/>
      <c r="K81" s="42"/>
      <c r="L81" s="150"/>
      <c r="S81" s="40"/>
      <c r="T81" s="40"/>
      <c r="U81" s="40"/>
      <c r="V81" s="40"/>
      <c r="W81" s="40"/>
      <c r="X81" s="40"/>
      <c r="Y81" s="40"/>
      <c r="Z81" s="40"/>
      <c r="AA81" s="40"/>
      <c r="AB81" s="40"/>
      <c r="AC81" s="40"/>
      <c r="AD81" s="40"/>
      <c r="AE81" s="40"/>
    </row>
    <row r="82" spans="1:31" s="2" customFormat="1" ht="12" customHeight="1">
      <c r="A82" s="40"/>
      <c r="B82" s="41"/>
      <c r="C82" s="34" t="s">
        <v>1244</v>
      </c>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6.5" customHeight="1">
      <c r="A83" s="40"/>
      <c r="B83" s="41"/>
      <c r="C83" s="42"/>
      <c r="D83" s="42"/>
      <c r="E83" s="71" t="str">
        <f>E11</f>
        <v>ZTI 5 - Vzduchotechnika</v>
      </c>
      <c r="F83" s="42"/>
      <c r="G83" s="42"/>
      <c r="H83" s="42"/>
      <c r="I83" s="149"/>
      <c r="J83" s="42"/>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2" customHeight="1">
      <c r="A85" s="40"/>
      <c r="B85" s="41"/>
      <c r="C85" s="34" t="s">
        <v>22</v>
      </c>
      <c r="D85" s="42"/>
      <c r="E85" s="42"/>
      <c r="F85" s="29" t="str">
        <f>F14</f>
        <v>Kynšperk nad Ohří</v>
      </c>
      <c r="G85" s="42"/>
      <c r="H85" s="42"/>
      <c r="I85" s="152" t="s">
        <v>24</v>
      </c>
      <c r="J85" s="74" t="str">
        <f>IF(J14="","",J14)</f>
        <v>23. 1. 2020</v>
      </c>
      <c r="K85" s="42"/>
      <c r="L85" s="15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5.15" customHeight="1">
      <c r="A87" s="40"/>
      <c r="B87" s="41"/>
      <c r="C87" s="34" t="s">
        <v>26</v>
      </c>
      <c r="D87" s="42"/>
      <c r="E87" s="42"/>
      <c r="F87" s="29" t="str">
        <f>E17</f>
        <v>Město Kynšperk nad Ohří</v>
      </c>
      <c r="G87" s="42"/>
      <c r="H87" s="42"/>
      <c r="I87" s="152" t="s">
        <v>34</v>
      </c>
      <c r="J87" s="38" t="str">
        <f>E23</f>
        <v>BEPRO, Jiří Bednář</v>
      </c>
      <c r="K87" s="42"/>
      <c r="L87" s="150"/>
      <c r="S87" s="40"/>
      <c r="T87" s="40"/>
      <c r="U87" s="40"/>
      <c r="V87" s="40"/>
      <c r="W87" s="40"/>
      <c r="X87" s="40"/>
      <c r="Y87" s="40"/>
      <c r="Z87" s="40"/>
      <c r="AA87" s="40"/>
      <c r="AB87" s="40"/>
      <c r="AC87" s="40"/>
      <c r="AD87" s="40"/>
      <c r="AE87" s="40"/>
    </row>
    <row r="88" spans="1:31" s="2" customFormat="1" ht="15.15" customHeight="1">
      <c r="A88" s="40"/>
      <c r="B88" s="41"/>
      <c r="C88" s="34" t="s">
        <v>32</v>
      </c>
      <c r="D88" s="42"/>
      <c r="E88" s="42"/>
      <c r="F88" s="29" t="str">
        <f>IF(E20="","",E20)</f>
        <v>Vyplň údaj</v>
      </c>
      <c r="G88" s="42"/>
      <c r="H88" s="42"/>
      <c r="I88" s="152" t="s">
        <v>39</v>
      </c>
      <c r="J88" s="38" t="str">
        <f>E26</f>
        <v>BEPRO, Jiří Bednář</v>
      </c>
      <c r="K88" s="42"/>
      <c r="L88" s="150"/>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49"/>
      <c r="J89" s="42"/>
      <c r="K89" s="42"/>
      <c r="L89" s="150"/>
      <c r="S89" s="40"/>
      <c r="T89" s="40"/>
      <c r="U89" s="40"/>
      <c r="V89" s="40"/>
      <c r="W89" s="40"/>
      <c r="X89" s="40"/>
      <c r="Y89" s="40"/>
      <c r="Z89" s="40"/>
      <c r="AA89" s="40"/>
      <c r="AB89" s="40"/>
      <c r="AC89" s="40"/>
      <c r="AD89" s="40"/>
      <c r="AE89" s="40"/>
    </row>
    <row r="90" spans="1:31" s="11" customFormat="1" ht="29.25" customHeight="1">
      <c r="A90" s="201"/>
      <c r="B90" s="202"/>
      <c r="C90" s="203" t="s">
        <v>180</v>
      </c>
      <c r="D90" s="204" t="s">
        <v>61</v>
      </c>
      <c r="E90" s="204" t="s">
        <v>57</v>
      </c>
      <c r="F90" s="204" t="s">
        <v>58</v>
      </c>
      <c r="G90" s="204" t="s">
        <v>181</v>
      </c>
      <c r="H90" s="204" t="s">
        <v>182</v>
      </c>
      <c r="I90" s="205" t="s">
        <v>183</v>
      </c>
      <c r="J90" s="204" t="s">
        <v>170</v>
      </c>
      <c r="K90" s="206" t="s">
        <v>184</v>
      </c>
      <c r="L90" s="207"/>
      <c r="M90" s="94" t="s">
        <v>21</v>
      </c>
      <c r="N90" s="95" t="s">
        <v>46</v>
      </c>
      <c r="O90" s="95" t="s">
        <v>185</v>
      </c>
      <c r="P90" s="95" t="s">
        <v>186</v>
      </c>
      <c r="Q90" s="95" t="s">
        <v>187</v>
      </c>
      <c r="R90" s="95" t="s">
        <v>188</v>
      </c>
      <c r="S90" s="95" t="s">
        <v>189</v>
      </c>
      <c r="T90" s="96" t="s">
        <v>190</v>
      </c>
      <c r="U90" s="201"/>
      <c r="V90" s="201"/>
      <c r="W90" s="201"/>
      <c r="X90" s="201"/>
      <c r="Y90" s="201"/>
      <c r="Z90" s="201"/>
      <c r="AA90" s="201"/>
      <c r="AB90" s="201"/>
      <c r="AC90" s="201"/>
      <c r="AD90" s="201"/>
      <c r="AE90" s="201"/>
    </row>
    <row r="91" spans="1:63" s="2" customFormat="1" ht="22.8" customHeight="1">
      <c r="A91" s="40"/>
      <c r="B91" s="41"/>
      <c r="C91" s="101" t="s">
        <v>191</v>
      </c>
      <c r="D91" s="42"/>
      <c r="E91" s="42"/>
      <c r="F91" s="42"/>
      <c r="G91" s="42"/>
      <c r="H91" s="42"/>
      <c r="I91" s="149"/>
      <c r="J91" s="208">
        <f>BK91</f>
        <v>0</v>
      </c>
      <c r="K91" s="42"/>
      <c r="L91" s="46"/>
      <c r="M91" s="97"/>
      <c r="N91" s="209"/>
      <c r="O91" s="98"/>
      <c r="P91" s="210">
        <f>P92+P175</f>
        <v>0</v>
      </c>
      <c r="Q91" s="98"/>
      <c r="R91" s="210">
        <f>R92+R175</f>
        <v>0.03446944</v>
      </c>
      <c r="S91" s="98"/>
      <c r="T91" s="211">
        <f>T92+T175</f>
        <v>0</v>
      </c>
      <c r="U91" s="40"/>
      <c r="V91" s="40"/>
      <c r="W91" s="40"/>
      <c r="X91" s="40"/>
      <c r="Y91" s="40"/>
      <c r="Z91" s="40"/>
      <c r="AA91" s="40"/>
      <c r="AB91" s="40"/>
      <c r="AC91" s="40"/>
      <c r="AD91" s="40"/>
      <c r="AE91" s="40"/>
      <c r="AT91" s="19" t="s">
        <v>75</v>
      </c>
      <c r="AU91" s="19" t="s">
        <v>171</v>
      </c>
      <c r="BK91" s="212">
        <f>BK92+BK175</f>
        <v>0</v>
      </c>
    </row>
    <row r="92" spans="1:63" s="12" customFormat="1" ht="25.9" customHeight="1">
      <c r="A92" s="12"/>
      <c r="B92" s="213"/>
      <c r="C92" s="214"/>
      <c r="D92" s="215" t="s">
        <v>75</v>
      </c>
      <c r="E92" s="216" t="s">
        <v>237</v>
      </c>
      <c r="F92" s="216" t="s">
        <v>238</v>
      </c>
      <c r="G92" s="214"/>
      <c r="H92" s="214"/>
      <c r="I92" s="217"/>
      <c r="J92" s="218">
        <f>BK92</f>
        <v>0</v>
      </c>
      <c r="K92" s="214"/>
      <c r="L92" s="219"/>
      <c r="M92" s="220"/>
      <c r="N92" s="221"/>
      <c r="O92" s="221"/>
      <c r="P92" s="222">
        <f>P93+P104+P166</f>
        <v>0</v>
      </c>
      <c r="Q92" s="221"/>
      <c r="R92" s="222">
        <f>R93+R104+R166</f>
        <v>0.03446944</v>
      </c>
      <c r="S92" s="221"/>
      <c r="T92" s="223">
        <f>T93+T104+T166</f>
        <v>0</v>
      </c>
      <c r="U92" s="12"/>
      <c r="V92" s="12"/>
      <c r="W92" s="12"/>
      <c r="X92" s="12"/>
      <c r="Y92" s="12"/>
      <c r="Z92" s="12"/>
      <c r="AA92" s="12"/>
      <c r="AB92" s="12"/>
      <c r="AC92" s="12"/>
      <c r="AD92" s="12"/>
      <c r="AE92" s="12"/>
      <c r="AR92" s="224" t="s">
        <v>86</v>
      </c>
      <c r="AT92" s="225" t="s">
        <v>75</v>
      </c>
      <c r="AU92" s="225" t="s">
        <v>76</v>
      </c>
      <c r="AY92" s="224" t="s">
        <v>194</v>
      </c>
      <c r="BK92" s="226">
        <f>BK93+BK104+BK166</f>
        <v>0</v>
      </c>
    </row>
    <row r="93" spans="1:63" s="12" customFormat="1" ht="22.8" customHeight="1">
      <c r="A93" s="12"/>
      <c r="B93" s="213"/>
      <c r="C93" s="214"/>
      <c r="D93" s="215" t="s">
        <v>75</v>
      </c>
      <c r="E93" s="227" t="s">
        <v>787</v>
      </c>
      <c r="F93" s="227" t="s">
        <v>788</v>
      </c>
      <c r="G93" s="214"/>
      <c r="H93" s="214"/>
      <c r="I93" s="217"/>
      <c r="J93" s="228">
        <f>BK93</f>
        <v>0</v>
      </c>
      <c r="K93" s="214"/>
      <c r="L93" s="219"/>
      <c r="M93" s="220"/>
      <c r="N93" s="221"/>
      <c r="O93" s="221"/>
      <c r="P93" s="222">
        <f>SUM(P94:P103)</f>
        <v>0</v>
      </c>
      <c r="Q93" s="221"/>
      <c r="R93" s="222">
        <f>SUM(R94:R103)</f>
        <v>0.007417040000000001</v>
      </c>
      <c r="S93" s="221"/>
      <c r="T93" s="223">
        <f>SUM(T94:T103)</f>
        <v>0</v>
      </c>
      <c r="U93" s="12"/>
      <c r="V93" s="12"/>
      <c r="W93" s="12"/>
      <c r="X93" s="12"/>
      <c r="Y93" s="12"/>
      <c r="Z93" s="12"/>
      <c r="AA93" s="12"/>
      <c r="AB93" s="12"/>
      <c r="AC93" s="12"/>
      <c r="AD93" s="12"/>
      <c r="AE93" s="12"/>
      <c r="AR93" s="224" t="s">
        <v>86</v>
      </c>
      <c r="AT93" s="225" t="s">
        <v>75</v>
      </c>
      <c r="AU93" s="225" t="s">
        <v>84</v>
      </c>
      <c r="AY93" s="224" t="s">
        <v>194</v>
      </c>
      <c r="BK93" s="226">
        <f>SUM(BK94:BK103)</f>
        <v>0</v>
      </c>
    </row>
    <row r="94" spans="1:65" s="2" customFormat="1" ht="16.5" customHeight="1">
      <c r="A94" s="40"/>
      <c r="B94" s="41"/>
      <c r="C94" s="229" t="s">
        <v>84</v>
      </c>
      <c r="D94" s="229" t="s">
        <v>197</v>
      </c>
      <c r="E94" s="230" t="s">
        <v>2942</v>
      </c>
      <c r="F94" s="231" t="s">
        <v>2943</v>
      </c>
      <c r="G94" s="232" t="s">
        <v>354</v>
      </c>
      <c r="H94" s="233">
        <v>5.336</v>
      </c>
      <c r="I94" s="234"/>
      <c r="J94" s="235">
        <f>ROUND(I94*H94,2)</f>
        <v>0</v>
      </c>
      <c r="K94" s="231" t="s">
        <v>201</v>
      </c>
      <c r="L94" s="46"/>
      <c r="M94" s="236" t="s">
        <v>21</v>
      </c>
      <c r="N94" s="237" t="s">
        <v>47</v>
      </c>
      <c r="O94" s="86"/>
      <c r="P94" s="238">
        <f>O94*H94</f>
        <v>0</v>
      </c>
      <c r="Q94" s="238">
        <v>0.00139</v>
      </c>
      <c r="R94" s="238">
        <f>Q94*H94</f>
        <v>0.007417040000000001</v>
      </c>
      <c r="S94" s="238">
        <v>0</v>
      </c>
      <c r="T94" s="239">
        <f>S94*H94</f>
        <v>0</v>
      </c>
      <c r="U94" s="40"/>
      <c r="V94" s="40"/>
      <c r="W94" s="40"/>
      <c r="X94" s="40"/>
      <c r="Y94" s="40"/>
      <c r="Z94" s="40"/>
      <c r="AA94" s="40"/>
      <c r="AB94" s="40"/>
      <c r="AC94" s="40"/>
      <c r="AD94" s="40"/>
      <c r="AE94" s="40"/>
      <c r="AR94" s="240" t="s">
        <v>245</v>
      </c>
      <c r="AT94" s="240" t="s">
        <v>197</v>
      </c>
      <c r="AU94" s="240" t="s">
        <v>86</v>
      </c>
      <c r="AY94" s="19" t="s">
        <v>194</v>
      </c>
      <c r="BE94" s="241">
        <f>IF(N94="základní",J94,0)</f>
        <v>0</v>
      </c>
      <c r="BF94" s="241">
        <f>IF(N94="snížená",J94,0)</f>
        <v>0</v>
      </c>
      <c r="BG94" s="241">
        <f>IF(N94="zákl. přenesená",J94,0)</f>
        <v>0</v>
      </c>
      <c r="BH94" s="241">
        <f>IF(N94="sníž. přenesená",J94,0)</f>
        <v>0</v>
      </c>
      <c r="BI94" s="241">
        <f>IF(N94="nulová",J94,0)</f>
        <v>0</v>
      </c>
      <c r="BJ94" s="19" t="s">
        <v>84</v>
      </c>
      <c r="BK94" s="241">
        <f>ROUND(I94*H94,2)</f>
        <v>0</v>
      </c>
      <c r="BL94" s="19" t="s">
        <v>245</v>
      </c>
      <c r="BM94" s="240" t="s">
        <v>2944</v>
      </c>
    </row>
    <row r="95" spans="1:47" s="2" customFormat="1" ht="12">
      <c r="A95" s="40"/>
      <c r="B95" s="41"/>
      <c r="C95" s="42"/>
      <c r="D95" s="242" t="s">
        <v>204</v>
      </c>
      <c r="E95" s="42"/>
      <c r="F95" s="243" t="s">
        <v>2945</v>
      </c>
      <c r="G95" s="42"/>
      <c r="H95" s="42"/>
      <c r="I95" s="149"/>
      <c r="J95" s="42"/>
      <c r="K95" s="42"/>
      <c r="L95" s="46"/>
      <c r="M95" s="244"/>
      <c r="N95" s="245"/>
      <c r="O95" s="86"/>
      <c r="P95" s="86"/>
      <c r="Q95" s="86"/>
      <c r="R95" s="86"/>
      <c r="S95" s="86"/>
      <c r="T95" s="87"/>
      <c r="U95" s="40"/>
      <c r="V95" s="40"/>
      <c r="W95" s="40"/>
      <c r="X95" s="40"/>
      <c r="Y95" s="40"/>
      <c r="Z95" s="40"/>
      <c r="AA95" s="40"/>
      <c r="AB95" s="40"/>
      <c r="AC95" s="40"/>
      <c r="AD95" s="40"/>
      <c r="AE95" s="40"/>
      <c r="AT95" s="19" t="s">
        <v>204</v>
      </c>
      <c r="AU95" s="19" t="s">
        <v>86</v>
      </c>
    </row>
    <row r="96" spans="1:47" s="2" customFormat="1" ht="12">
      <c r="A96" s="40"/>
      <c r="B96" s="41"/>
      <c r="C96" s="42"/>
      <c r="D96" s="242" t="s">
        <v>206</v>
      </c>
      <c r="E96" s="42"/>
      <c r="F96" s="246" t="s">
        <v>2946</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206</v>
      </c>
      <c r="AU96" s="19" t="s">
        <v>86</v>
      </c>
    </row>
    <row r="97" spans="1:51" s="13" customFormat="1" ht="12">
      <c r="A97" s="13"/>
      <c r="B97" s="247"/>
      <c r="C97" s="248"/>
      <c r="D97" s="242" t="s">
        <v>208</v>
      </c>
      <c r="E97" s="249" t="s">
        <v>21</v>
      </c>
      <c r="F97" s="250" t="s">
        <v>2947</v>
      </c>
      <c r="G97" s="248"/>
      <c r="H97" s="251">
        <v>5.336</v>
      </c>
      <c r="I97" s="252"/>
      <c r="J97" s="248"/>
      <c r="K97" s="248"/>
      <c r="L97" s="253"/>
      <c r="M97" s="254"/>
      <c r="N97" s="255"/>
      <c r="O97" s="255"/>
      <c r="P97" s="255"/>
      <c r="Q97" s="255"/>
      <c r="R97" s="255"/>
      <c r="S97" s="255"/>
      <c r="T97" s="256"/>
      <c r="U97" s="13"/>
      <c r="V97" s="13"/>
      <c r="W97" s="13"/>
      <c r="X97" s="13"/>
      <c r="Y97" s="13"/>
      <c r="Z97" s="13"/>
      <c r="AA97" s="13"/>
      <c r="AB97" s="13"/>
      <c r="AC97" s="13"/>
      <c r="AD97" s="13"/>
      <c r="AE97" s="13"/>
      <c r="AT97" s="257" t="s">
        <v>208</v>
      </c>
      <c r="AU97" s="257" t="s">
        <v>86</v>
      </c>
      <c r="AV97" s="13" t="s">
        <v>86</v>
      </c>
      <c r="AW97" s="13" t="s">
        <v>38</v>
      </c>
      <c r="AX97" s="13" t="s">
        <v>84</v>
      </c>
      <c r="AY97" s="257" t="s">
        <v>194</v>
      </c>
    </row>
    <row r="98" spans="1:65" s="2" customFormat="1" ht="16.5" customHeight="1">
      <c r="A98" s="40"/>
      <c r="B98" s="41"/>
      <c r="C98" s="272" t="s">
        <v>86</v>
      </c>
      <c r="D98" s="272" t="s">
        <v>347</v>
      </c>
      <c r="E98" s="273" t="s">
        <v>2948</v>
      </c>
      <c r="F98" s="274" t="s">
        <v>21</v>
      </c>
      <c r="G98" s="275" t="s">
        <v>354</v>
      </c>
      <c r="H98" s="276">
        <v>6.403</v>
      </c>
      <c r="I98" s="277"/>
      <c r="J98" s="278">
        <f>ROUND(I98*H98,2)</f>
        <v>0</v>
      </c>
      <c r="K98" s="274" t="s">
        <v>2566</v>
      </c>
      <c r="L98" s="279"/>
      <c r="M98" s="280" t="s">
        <v>21</v>
      </c>
      <c r="N98" s="281" t="s">
        <v>47</v>
      </c>
      <c r="O98" s="86"/>
      <c r="P98" s="238">
        <f>O98*H98</f>
        <v>0</v>
      </c>
      <c r="Q98" s="238">
        <v>0</v>
      </c>
      <c r="R98" s="238">
        <f>Q98*H98</f>
        <v>0</v>
      </c>
      <c r="S98" s="238">
        <v>0</v>
      </c>
      <c r="T98" s="239">
        <f>S98*H98</f>
        <v>0</v>
      </c>
      <c r="U98" s="40"/>
      <c r="V98" s="40"/>
      <c r="W98" s="40"/>
      <c r="X98" s="40"/>
      <c r="Y98" s="40"/>
      <c r="Z98" s="40"/>
      <c r="AA98" s="40"/>
      <c r="AB98" s="40"/>
      <c r="AC98" s="40"/>
      <c r="AD98" s="40"/>
      <c r="AE98" s="40"/>
      <c r="AR98" s="240" t="s">
        <v>525</v>
      </c>
      <c r="AT98" s="240" t="s">
        <v>347</v>
      </c>
      <c r="AU98" s="240" t="s">
        <v>86</v>
      </c>
      <c r="AY98" s="19" t="s">
        <v>194</v>
      </c>
      <c r="BE98" s="241">
        <f>IF(N98="základní",J98,0)</f>
        <v>0</v>
      </c>
      <c r="BF98" s="241">
        <f>IF(N98="snížená",J98,0)</f>
        <v>0</v>
      </c>
      <c r="BG98" s="241">
        <f>IF(N98="zákl. přenesená",J98,0)</f>
        <v>0</v>
      </c>
      <c r="BH98" s="241">
        <f>IF(N98="sníž. přenesená",J98,0)</f>
        <v>0</v>
      </c>
      <c r="BI98" s="241">
        <f>IF(N98="nulová",J98,0)</f>
        <v>0</v>
      </c>
      <c r="BJ98" s="19" t="s">
        <v>84</v>
      </c>
      <c r="BK98" s="241">
        <f>ROUND(I98*H98,2)</f>
        <v>0</v>
      </c>
      <c r="BL98" s="19" t="s">
        <v>245</v>
      </c>
      <c r="BM98" s="240" t="s">
        <v>2949</v>
      </c>
    </row>
    <row r="99" spans="1:47" s="2" customFormat="1" ht="12">
      <c r="A99" s="40"/>
      <c r="B99" s="41"/>
      <c r="C99" s="42"/>
      <c r="D99" s="242" t="s">
        <v>204</v>
      </c>
      <c r="E99" s="42"/>
      <c r="F99" s="243" t="s">
        <v>2950</v>
      </c>
      <c r="G99" s="42"/>
      <c r="H99" s="42"/>
      <c r="I99" s="149"/>
      <c r="J99" s="42"/>
      <c r="K99" s="42"/>
      <c r="L99" s="46"/>
      <c r="M99" s="244"/>
      <c r="N99" s="245"/>
      <c r="O99" s="86"/>
      <c r="P99" s="86"/>
      <c r="Q99" s="86"/>
      <c r="R99" s="86"/>
      <c r="S99" s="86"/>
      <c r="T99" s="87"/>
      <c r="U99" s="40"/>
      <c r="V99" s="40"/>
      <c r="W99" s="40"/>
      <c r="X99" s="40"/>
      <c r="Y99" s="40"/>
      <c r="Z99" s="40"/>
      <c r="AA99" s="40"/>
      <c r="AB99" s="40"/>
      <c r="AC99" s="40"/>
      <c r="AD99" s="40"/>
      <c r="AE99" s="40"/>
      <c r="AT99" s="19" t="s">
        <v>204</v>
      </c>
      <c r="AU99" s="19" t="s">
        <v>86</v>
      </c>
    </row>
    <row r="100" spans="1:51" s="13" customFormat="1" ht="12">
      <c r="A100" s="13"/>
      <c r="B100" s="247"/>
      <c r="C100" s="248"/>
      <c r="D100" s="242" t="s">
        <v>208</v>
      </c>
      <c r="E100" s="248"/>
      <c r="F100" s="250" t="s">
        <v>2951</v>
      </c>
      <c r="G100" s="248"/>
      <c r="H100" s="251">
        <v>6.403</v>
      </c>
      <c r="I100" s="252"/>
      <c r="J100" s="248"/>
      <c r="K100" s="248"/>
      <c r="L100" s="253"/>
      <c r="M100" s="254"/>
      <c r="N100" s="255"/>
      <c r="O100" s="255"/>
      <c r="P100" s="255"/>
      <c r="Q100" s="255"/>
      <c r="R100" s="255"/>
      <c r="S100" s="255"/>
      <c r="T100" s="256"/>
      <c r="U100" s="13"/>
      <c r="V100" s="13"/>
      <c r="W100" s="13"/>
      <c r="X100" s="13"/>
      <c r="Y100" s="13"/>
      <c r="Z100" s="13"/>
      <c r="AA100" s="13"/>
      <c r="AB100" s="13"/>
      <c r="AC100" s="13"/>
      <c r="AD100" s="13"/>
      <c r="AE100" s="13"/>
      <c r="AT100" s="257" t="s">
        <v>208</v>
      </c>
      <c r="AU100" s="257" t="s">
        <v>86</v>
      </c>
      <c r="AV100" s="13" t="s">
        <v>86</v>
      </c>
      <c r="AW100" s="13" t="s">
        <v>4</v>
      </c>
      <c r="AX100" s="13" t="s">
        <v>84</v>
      </c>
      <c r="AY100" s="257" t="s">
        <v>194</v>
      </c>
    </row>
    <row r="101" spans="1:65" s="2" customFormat="1" ht="16.5" customHeight="1">
      <c r="A101" s="40"/>
      <c r="B101" s="41"/>
      <c r="C101" s="229" t="s">
        <v>97</v>
      </c>
      <c r="D101" s="229" t="s">
        <v>197</v>
      </c>
      <c r="E101" s="230" t="s">
        <v>828</v>
      </c>
      <c r="F101" s="231" t="s">
        <v>829</v>
      </c>
      <c r="G101" s="232" t="s">
        <v>215</v>
      </c>
      <c r="H101" s="233">
        <v>0.007</v>
      </c>
      <c r="I101" s="234"/>
      <c r="J101" s="235">
        <f>ROUND(I101*H101,2)</f>
        <v>0</v>
      </c>
      <c r="K101" s="231" t="s">
        <v>201</v>
      </c>
      <c r="L101" s="46"/>
      <c r="M101" s="236" t="s">
        <v>21</v>
      </c>
      <c r="N101" s="237" t="s">
        <v>47</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245</v>
      </c>
      <c r="AT101" s="240" t="s">
        <v>197</v>
      </c>
      <c r="AU101" s="240" t="s">
        <v>86</v>
      </c>
      <c r="AY101" s="19" t="s">
        <v>194</v>
      </c>
      <c r="BE101" s="241">
        <f>IF(N101="základní",J101,0)</f>
        <v>0</v>
      </c>
      <c r="BF101" s="241">
        <f>IF(N101="snížená",J101,0)</f>
        <v>0</v>
      </c>
      <c r="BG101" s="241">
        <f>IF(N101="zákl. přenesená",J101,0)</f>
        <v>0</v>
      </c>
      <c r="BH101" s="241">
        <f>IF(N101="sníž. přenesená",J101,0)</f>
        <v>0</v>
      </c>
      <c r="BI101" s="241">
        <f>IF(N101="nulová",J101,0)</f>
        <v>0</v>
      </c>
      <c r="BJ101" s="19" t="s">
        <v>84</v>
      </c>
      <c r="BK101" s="241">
        <f>ROUND(I101*H101,2)</f>
        <v>0</v>
      </c>
      <c r="BL101" s="19" t="s">
        <v>245</v>
      </c>
      <c r="BM101" s="240" t="s">
        <v>2952</v>
      </c>
    </row>
    <row r="102" spans="1:47" s="2" customFormat="1" ht="12">
      <c r="A102" s="40"/>
      <c r="B102" s="41"/>
      <c r="C102" s="42"/>
      <c r="D102" s="242" t="s">
        <v>204</v>
      </c>
      <c r="E102" s="42"/>
      <c r="F102" s="243" t="s">
        <v>831</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204</v>
      </c>
      <c r="AU102" s="19" t="s">
        <v>86</v>
      </c>
    </row>
    <row r="103" spans="1:47" s="2" customFormat="1" ht="12">
      <c r="A103" s="40"/>
      <c r="B103" s="41"/>
      <c r="C103" s="42"/>
      <c r="D103" s="242" t="s">
        <v>206</v>
      </c>
      <c r="E103" s="42"/>
      <c r="F103" s="246" t="s">
        <v>832</v>
      </c>
      <c r="G103" s="42"/>
      <c r="H103" s="42"/>
      <c r="I103" s="149"/>
      <c r="J103" s="42"/>
      <c r="K103" s="42"/>
      <c r="L103" s="46"/>
      <c r="M103" s="244"/>
      <c r="N103" s="245"/>
      <c r="O103" s="86"/>
      <c r="P103" s="86"/>
      <c r="Q103" s="86"/>
      <c r="R103" s="86"/>
      <c r="S103" s="86"/>
      <c r="T103" s="87"/>
      <c r="U103" s="40"/>
      <c r="V103" s="40"/>
      <c r="W103" s="40"/>
      <c r="X103" s="40"/>
      <c r="Y103" s="40"/>
      <c r="Z103" s="40"/>
      <c r="AA103" s="40"/>
      <c r="AB103" s="40"/>
      <c r="AC103" s="40"/>
      <c r="AD103" s="40"/>
      <c r="AE103" s="40"/>
      <c r="AT103" s="19" t="s">
        <v>206</v>
      </c>
      <c r="AU103" s="19" t="s">
        <v>86</v>
      </c>
    </row>
    <row r="104" spans="1:63" s="12" customFormat="1" ht="22.8" customHeight="1">
      <c r="A104" s="12"/>
      <c r="B104" s="213"/>
      <c r="C104" s="214"/>
      <c r="D104" s="215" t="s">
        <v>75</v>
      </c>
      <c r="E104" s="227" t="s">
        <v>2953</v>
      </c>
      <c r="F104" s="227" t="s">
        <v>157</v>
      </c>
      <c r="G104" s="214"/>
      <c r="H104" s="214"/>
      <c r="I104" s="217"/>
      <c r="J104" s="228">
        <f>BK104</f>
        <v>0</v>
      </c>
      <c r="K104" s="214"/>
      <c r="L104" s="219"/>
      <c r="M104" s="220"/>
      <c r="N104" s="221"/>
      <c r="O104" s="221"/>
      <c r="P104" s="222">
        <f>SUM(P105:P165)</f>
        <v>0</v>
      </c>
      <c r="Q104" s="221"/>
      <c r="R104" s="222">
        <f>SUM(R105:R165)</f>
        <v>0.027052399999999997</v>
      </c>
      <c r="S104" s="221"/>
      <c r="T104" s="223">
        <f>SUM(T105:T165)</f>
        <v>0</v>
      </c>
      <c r="U104" s="12"/>
      <c r="V104" s="12"/>
      <c r="W104" s="12"/>
      <c r="X104" s="12"/>
      <c r="Y104" s="12"/>
      <c r="Z104" s="12"/>
      <c r="AA104" s="12"/>
      <c r="AB104" s="12"/>
      <c r="AC104" s="12"/>
      <c r="AD104" s="12"/>
      <c r="AE104" s="12"/>
      <c r="AR104" s="224" t="s">
        <v>86</v>
      </c>
      <c r="AT104" s="225" t="s">
        <v>75</v>
      </c>
      <c r="AU104" s="225" t="s">
        <v>84</v>
      </c>
      <c r="AY104" s="224" t="s">
        <v>194</v>
      </c>
      <c r="BK104" s="226">
        <f>SUM(BK105:BK165)</f>
        <v>0</v>
      </c>
    </row>
    <row r="105" spans="1:65" s="2" customFormat="1" ht="16.5" customHeight="1">
      <c r="A105" s="40"/>
      <c r="B105" s="41"/>
      <c r="C105" s="229" t="s">
        <v>202</v>
      </c>
      <c r="D105" s="229" t="s">
        <v>197</v>
      </c>
      <c r="E105" s="230" t="s">
        <v>2954</v>
      </c>
      <c r="F105" s="231" t="s">
        <v>2955</v>
      </c>
      <c r="G105" s="232" t="s">
        <v>481</v>
      </c>
      <c r="H105" s="233">
        <v>7.95</v>
      </c>
      <c r="I105" s="234"/>
      <c r="J105" s="235">
        <f>ROUND(I105*H105,2)</f>
        <v>0</v>
      </c>
      <c r="K105" s="231" t="s">
        <v>201</v>
      </c>
      <c r="L105" s="46"/>
      <c r="M105" s="236" t="s">
        <v>21</v>
      </c>
      <c r="N105" s="237" t="s">
        <v>47</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245</v>
      </c>
      <c r="AT105" s="240" t="s">
        <v>197</v>
      </c>
      <c r="AU105" s="240" t="s">
        <v>86</v>
      </c>
      <c r="AY105" s="19" t="s">
        <v>194</v>
      </c>
      <c r="BE105" s="241">
        <f>IF(N105="základní",J105,0)</f>
        <v>0</v>
      </c>
      <c r="BF105" s="241">
        <f>IF(N105="snížená",J105,0)</f>
        <v>0</v>
      </c>
      <c r="BG105" s="241">
        <f>IF(N105="zákl. přenesená",J105,0)</f>
        <v>0</v>
      </c>
      <c r="BH105" s="241">
        <f>IF(N105="sníž. přenesená",J105,0)</f>
        <v>0</v>
      </c>
      <c r="BI105" s="241">
        <f>IF(N105="nulová",J105,0)</f>
        <v>0</v>
      </c>
      <c r="BJ105" s="19" t="s">
        <v>84</v>
      </c>
      <c r="BK105" s="241">
        <f>ROUND(I105*H105,2)</f>
        <v>0</v>
      </c>
      <c r="BL105" s="19" t="s">
        <v>245</v>
      </c>
      <c r="BM105" s="240" t="s">
        <v>2956</v>
      </c>
    </row>
    <row r="106" spans="1:47" s="2" customFormat="1" ht="12">
      <c r="A106" s="40"/>
      <c r="B106" s="41"/>
      <c r="C106" s="42"/>
      <c r="D106" s="242" t="s">
        <v>204</v>
      </c>
      <c r="E106" s="42"/>
      <c r="F106" s="243" t="s">
        <v>2957</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204</v>
      </c>
      <c r="AU106" s="19" t="s">
        <v>86</v>
      </c>
    </row>
    <row r="107" spans="1:51" s="13" customFormat="1" ht="12">
      <c r="A107" s="13"/>
      <c r="B107" s="247"/>
      <c r="C107" s="248"/>
      <c r="D107" s="242" t="s">
        <v>208</v>
      </c>
      <c r="E107" s="249" t="s">
        <v>21</v>
      </c>
      <c r="F107" s="250" t="s">
        <v>2958</v>
      </c>
      <c r="G107" s="248"/>
      <c r="H107" s="251">
        <v>1.2</v>
      </c>
      <c r="I107" s="252"/>
      <c r="J107" s="248"/>
      <c r="K107" s="248"/>
      <c r="L107" s="253"/>
      <c r="M107" s="254"/>
      <c r="N107" s="255"/>
      <c r="O107" s="255"/>
      <c r="P107" s="255"/>
      <c r="Q107" s="255"/>
      <c r="R107" s="255"/>
      <c r="S107" s="255"/>
      <c r="T107" s="256"/>
      <c r="U107" s="13"/>
      <c r="V107" s="13"/>
      <c r="W107" s="13"/>
      <c r="X107" s="13"/>
      <c r="Y107" s="13"/>
      <c r="Z107" s="13"/>
      <c r="AA107" s="13"/>
      <c r="AB107" s="13"/>
      <c r="AC107" s="13"/>
      <c r="AD107" s="13"/>
      <c r="AE107" s="13"/>
      <c r="AT107" s="257" t="s">
        <v>208</v>
      </c>
      <c r="AU107" s="257" t="s">
        <v>86</v>
      </c>
      <c r="AV107" s="13" t="s">
        <v>86</v>
      </c>
      <c r="AW107" s="13" t="s">
        <v>38</v>
      </c>
      <c r="AX107" s="13" t="s">
        <v>76</v>
      </c>
      <c r="AY107" s="257" t="s">
        <v>194</v>
      </c>
    </row>
    <row r="108" spans="1:51" s="13" customFormat="1" ht="12">
      <c r="A108" s="13"/>
      <c r="B108" s="247"/>
      <c r="C108" s="248"/>
      <c r="D108" s="242" t="s">
        <v>208</v>
      </c>
      <c r="E108" s="249" t="s">
        <v>21</v>
      </c>
      <c r="F108" s="250" t="s">
        <v>2959</v>
      </c>
      <c r="G108" s="248"/>
      <c r="H108" s="251">
        <v>1.7</v>
      </c>
      <c r="I108" s="252"/>
      <c r="J108" s="248"/>
      <c r="K108" s="248"/>
      <c r="L108" s="253"/>
      <c r="M108" s="254"/>
      <c r="N108" s="255"/>
      <c r="O108" s="255"/>
      <c r="P108" s="255"/>
      <c r="Q108" s="255"/>
      <c r="R108" s="255"/>
      <c r="S108" s="255"/>
      <c r="T108" s="256"/>
      <c r="U108" s="13"/>
      <c r="V108" s="13"/>
      <c r="W108" s="13"/>
      <c r="X108" s="13"/>
      <c r="Y108" s="13"/>
      <c r="Z108" s="13"/>
      <c r="AA108" s="13"/>
      <c r="AB108" s="13"/>
      <c r="AC108" s="13"/>
      <c r="AD108" s="13"/>
      <c r="AE108" s="13"/>
      <c r="AT108" s="257" t="s">
        <v>208</v>
      </c>
      <c r="AU108" s="257" t="s">
        <v>86</v>
      </c>
      <c r="AV108" s="13" t="s">
        <v>86</v>
      </c>
      <c r="AW108" s="13" t="s">
        <v>38</v>
      </c>
      <c r="AX108" s="13" t="s">
        <v>76</v>
      </c>
      <c r="AY108" s="257" t="s">
        <v>194</v>
      </c>
    </row>
    <row r="109" spans="1:51" s="13" customFormat="1" ht="12">
      <c r="A109" s="13"/>
      <c r="B109" s="247"/>
      <c r="C109" s="248"/>
      <c r="D109" s="242" t="s">
        <v>208</v>
      </c>
      <c r="E109" s="249" t="s">
        <v>21</v>
      </c>
      <c r="F109" s="250" t="s">
        <v>2960</v>
      </c>
      <c r="G109" s="248"/>
      <c r="H109" s="251">
        <v>1.2</v>
      </c>
      <c r="I109" s="252"/>
      <c r="J109" s="248"/>
      <c r="K109" s="248"/>
      <c r="L109" s="253"/>
      <c r="M109" s="254"/>
      <c r="N109" s="255"/>
      <c r="O109" s="255"/>
      <c r="P109" s="255"/>
      <c r="Q109" s="255"/>
      <c r="R109" s="255"/>
      <c r="S109" s="255"/>
      <c r="T109" s="256"/>
      <c r="U109" s="13"/>
      <c r="V109" s="13"/>
      <c r="W109" s="13"/>
      <c r="X109" s="13"/>
      <c r="Y109" s="13"/>
      <c r="Z109" s="13"/>
      <c r="AA109" s="13"/>
      <c r="AB109" s="13"/>
      <c r="AC109" s="13"/>
      <c r="AD109" s="13"/>
      <c r="AE109" s="13"/>
      <c r="AT109" s="257" t="s">
        <v>208</v>
      </c>
      <c r="AU109" s="257" t="s">
        <v>86</v>
      </c>
      <c r="AV109" s="13" t="s">
        <v>86</v>
      </c>
      <c r="AW109" s="13" t="s">
        <v>38</v>
      </c>
      <c r="AX109" s="13" t="s">
        <v>76</v>
      </c>
      <c r="AY109" s="257" t="s">
        <v>194</v>
      </c>
    </row>
    <row r="110" spans="1:51" s="13" customFormat="1" ht="12">
      <c r="A110" s="13"/>
      <c r="B110" s="247"/>
      <c r="C110" s="248"/>
      <c r="D110" s="242" t="s">
        <v>208</v>
      </c>
      <c r="E110" s="249" t="s">
        <v>21</v>
      </c>
      <c r="F110" s="250" t="s">
        <v>2961</v>
      </c>
      <c r="G110" s="248"/>
      <c r="H110" s="251">
        <v>1.5</v>
      </c>
      <c r="I110" s="252"/>
      <c r="J110" s="248"/>
      <c r="K110" s="248"/>
      <c r="L110" s="253"/>
      <c r="M110" s="254"/>
      <c r="N110" s="255"/>
      <c r="O110" s="255"/>
      <c r="P110" s="255"/>
      <c r="Q110" s="255"/>
      <c r="R110" s="255"/>
      <c r="S110" s="255"/>
      <c r="T110" s="256"/>
      <c r="U110" s="13"/>
      <c r="V110" s="13"/>
      <c r="W110" s="13"/>
      <c r="X110" s="13"/>
      <c r="Y110" s="13"/>
      <c r="Z110" s="13"/>
      <c r="AA110" s="13"/>
      <c r="AB110" s="13"/>
      <c r="AC110" s="13"/>
      <c r="AD110" s="13"/>
      <c r="AE110" s="13"/>
      <c r="AT110" s="257" t="s">
        <v>208</v>
      </c>
      <c r="AU110" s="257" t="s">
        <v>86</v>
      </c>
      <c r="AV110" s="13" t="s">
        <v>86</v>
      </c>
      <c r="AW110" s="13" t="s">
        <v>38</v>
      </c>
      <c r="AX110" s="13" t="s">
        <v>76</v>
      </c>
      <c r="AY110" s="257" t="s">
        <v>194</v>
      </c>
    </row>
    <row r="111" spans="1:51" s="13" customFormat="1" ht="12">
      <c r="A111" s="13"/>
      <c r="B111" s="247"/>
      <c r="C111" s="248"/>
      <c r="D111" s="242" t="s">
        <v>208</v>
      </c>
      <c r="E111" s="249" t="s">
        <v>21</v>
      </c>
      <c r="F111" s="250" t="s">
        <v>2962</v>
      </c>
      <c r="G111" s="248"/>
      <c r="H111" s="251">
        <v>1.2</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3" customFormat="1" ht="12">
      <c r="A112" s="13"/>
      <c r="B112" s="247"/>
      <c r="C112" s="248"/>
      <c r="D112" s="242" t="s">
        <v>208</v>
      </c>
      <c r="E112" s="249" t="s">
        <v>21</v>
      </c>
      <c r="F112" s="250" t="s">
        <v>2963</v>
      </c>
      <c r="G112" s="248"/>
      <c r="H112" s="251">
        <v>1.15</v>
      </c>
      <c r="I112" s="252"/>
      <c r="J112" s="248"/>
      <c r="K112" s="248"/>
      <c r="L112" s="253"/>
      <c r="M112" s="254"/>
      <c r="N112" s="255"/>
      <c r="O112" s="255"/>
      <c r="P112" s="255"/>
      <c r="Q112" s="255"/>
      <c r="R112" s="255"/>
      <c r="S112" s="255"/>
      <c r="T112" s="256"/>
      <c r="U112" s="13"/>
      <c r="V112" s="13"/>
      <c r="W112" s="13"/>
      <c r="X112" s="13"/>
      <c r="Y112" s="13"/>
      <c r="Z112" s="13"/>
      <c r="AA112" s="13"/>
      <c r="AB112" s="13"/>
      <c r="AC112" s="13"/>
      <c r="AD112" s="13"/>
      <c r="AE112" s="13"/>
      <c r="AT112" s="257" t="s">
        <v>208</v>
      </c>
      <c r="AU112" s="257" t="s">
        <v>86</v>
      </c>
      <c r="AV112" s="13" t="s">
        <v>86</v>
      </c>
      <c r="AW112" s="13" t="s">
        <v>38</v>
      </c>
      <c r="AX112" s="13" t="s">
        <v>76</v>
      </c>
      <c r="AY112" s="257" t="s">
        <v>194</v>
      </c>
    </row>
    <row r="113" spans="1:51" s="14" customFormat="1" ht="12">
      <c r="A113" s="14"/>
      <c r="B113" s="258"/>
      <c r="C113" s="259"/>
      <c r="D113" s="242" t="s">
        <v>208</v>
      </c>
      <c r="E113" s="260" t="s">
        <v>21</v>
      </c>
      <c r="F113" s="261" t="s">
        <v>210</v>
      </c>
      <c r="G113" s="259"/>
      <c r="H113" s="262">
        <v>7.95</v>
      </c>
      <c r="I113" s="263"/>
      <c r="J113" s="259"/>
      <c r="K113" s="259"/>
      <c r="L113" s="264"/>
      <c r="M113" s="265"/>
      <c r="N113" s="266"/>
      <c r="O113" s="266"/>
      <c r="P113" s="266"/>
      <c r="Q113" s="266"/>
      <c r="R113" s="266"/>
      <c r="S113" s="266"/>
      <c r="T113" s="267"/>
      <c r="U113" s="14"/>
      <c r="V113" s="14"/>
      <c r="W113" s="14"/>
      <c r="X113" s="14"/>
      <c r="Y113" s="14"/>
      <c r="Z113" s="14"/>
      <c r="AA113" s="14"/>
      <c r="AB113" s="14"/>
      <c r="AC113" s="14"/>
      <c r="AD113" s="14"/>
      <c r="AE113" s="14"/>
      <c r="AT113" s="268" t="s">
        <v>208</v>
      </c>
      <c r="AU113" s="268" t="s">
        <v>86</v>
      </c>
      <c r="AV113" s="14" t="s">
        <v>202</v>
      </c>
      <c r="AW113" s="14" t="s">
        <v>38</v>
      </c>
      <c r="AX113" s="14" t="s">
        <v>84</v>
      </c>
      <c r="AY113" s="268" t="s">
        <v>194</v>
      </c>
    </row>
    <row r="114" spans="1:65" s="2" customFormat="1" ht="16.5" customHeight="1">
      <c r="A114" s="40"/>
      <c r="B114" s="41"/>
      <c r="C114" s="272" t="s">
        <v>231</v>
      </c>
      <c r="D114" s="272" t="s">
        <v>347</v>
      </c>
      <c r="E114" s="273" t="s">
        <v>2964</v>
      </c>
      <c r="F114" s="274" t="s">
        <v>2965</v>
      </c>
      <c r="G114" s="275" t="s">
        <v>481</v>
      </c>
      <c r="H114" s="276">
        <v>8.348</v>
      </c>
      <c r="I114" s="277"/>
      <c r="J114" s="278">
        <f>ROUND(I114*H114,2)</f>
        <v>0</v>
      </c>
      <c r="K114" s="274" t="s">
        <v>2566</v>
      </c>
      <c r="L114" s="279"/>
      <c r="M114" s="280" t="s">
        <v>21</v>
      </c>
      <c r="N114" s="281" t="s">
        <v>47</v>
      </c>
      <c r="O114" s="86"/>
      <c r="P114" s="238">
        <f>O114*H114</f>
        <v>0</v>
      </c>
      <c r="Q114" s="238">
        <v>0.0013</v>
      </c>
      <c r="R114" s="238">
        <f>Q114*H114</f>
        <v>0.0108524</v>
      </c>
      <c r="S114" s="238">
        <v>0</v>
      </c>
      <c r="T114" s="239">
        <f>S114*H114</f>
        <v>0</v>
      </c>
      <c r="U114" s="40"/>
      <c r="V114" s="40"/>
      <c r="W114" s="40"/>
      <c r="X114" s="40"/>
      <c r="Y114" s="40"/>
      <c r="Z114" s="40"/>
      <c r="AA114" s="40"/>
      <c r="AB114" s="40"/>
      <c r="AC114" s="40"/>
      <c r="AD114" s="40"/>
      <c r="AE114" s="40"/>
      <c r="AR114" s="240" t="s">
        <v>525</v>
      </c>
      <c r="AT114" s="240" t="s">
        <v>347</v>
      </c>
      <c r="AU114" s="240" t="s">
        <v>86</v>
      </c>
      <c r="AY114" s="19" t="s">
        <v>194</v>
      </c>
      <c r="BE114" s="241">
        <f>IF(N114="základní",J114,0)</f>
        <v>0</v>
      </c>
      <c r="BF114" s="241">
        <f>IF(N114="snížená",J114,0)</f>
        <v>0</v>
      </c>
      <c r="BG114" s="241">
        <f>IF(N114="zákl. přenesená",J114,0)</f>
        <v>0</v>
      </c>
      <c r="BH114" s="241">
        <f>IF(N114="sníž. přenesená",J114,0)</f>
        <v>0</v>
      </c>
      <c r="BI114" s="241">
        <f>IF(N114="nulová",J114,0)</f>
        <v>0</v>
      </c>
      <c r="BJ114" s="19" t="s">
        <v>84</v>
      </c>
      <c r="BK114" s="241">
        <f>ROUND(I114*H114,2)</f>
        <v>0</v>
      </c>
      <c r="BL114" s="19" t="s">
        <v>245</v>
      </c>
      <c r="BM114" s="240" t="s">
        <v>2966</v>
      </c>
    </row>
    <row r="115" spans="1:47" s="2" customFormat="1" ht="12">
      <c r="A115" s="40"/>
      <c r="B115" s="41"/>
      <c r="C115" s="42"/>
      <c r="D115" s="242" t="s">
        <v>204</v>
      </c>
      <c r="E115" s="42"/>
      <c r="F115" s="243" t="s">
        <v>2967</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204</v>
      </c>
      <c r="AU115" s="19" t="s">
        <v>86</v>
      </c>
    </row>
    <row r="116" spans="1:51" s="13" customFormat="1" ht="12">
      <c r="A116" s="13"/>
      <c r="B116" s="247"/>
      <c r="C116" s="248"/>
      <c r="D116" s="242" t="s">
        <v>208</v>
      </c>
      <c r="E116" s="248"/>
      <c r="F116" s="250" t="s">
        <v>2968</v>
      </c>
      <c r="G116" s="248"/>
      <c r="H116" s="251">
        <v>8.348</v>
      </c>
      <c r="I116" s="252"/>
      <c r="J116" s="248"/>
      <c r="K116" s="248"/>
      <c r="L116" s="253"/>
      <c r="M116" s="254"/>
      <c r="N116" s="255"/>
      <c r="O116" s="255"/>
      <c r="P116" s="255"/>
      <c r="Q116" s="255"/>
      <c r="R116" s="255"/>
      <c r="S116" s="255"/>
      <c r="T116" s="256"/>
      <c r="U116" s="13"/>
      <c r="V116" s="13"/>
      <c r="W116" s="13"/>
      <c r="X116" s="13"/>
      <c r="Y116" s="13"/>
      <c r="Z116" s="13"/>
      <c r="AA116" s="13"/>
      <c r="AB116" s="13"/>
      <c r="AC116" s="13"/>
      <c r="AD116" s="13"/>
      <c r="AE116" s="13"/>
      <c r="AT116" s="257" t="s">
        <v>208</v>
      </c>
      <c r="AU116" s="257" t="s">
        <v>86</v>
      </c>
      <c r="AV116" s="13" t="s">
        <v>86</v>
      </c>
      <c r="AW116" s="13" t="s">
        <v>4</v>
      </c>
      <c r="AX116" s="13" t="s">
        <v>84</v>
      </c>
      <c r="AY116" s="257" t="s">
        <v>194</v>
      </c>
    </row>
    <row r="117" spans="1:65" s="2" customFormat="1" ht="16.5" customHeight="1">
      <c r="A117" s="40"/>
      <c r="B117" s="41"/>
      <c r="C117" s="229" t="s">
        <v>241</v>
      </c>
      <c r="D117" s="229" t="s">
        <v>197</v>
      </c>
      <c r="E117" s="230" t="s">
        <v>2969</v>
      </c>
      <c r="F117" s="231" t="s">
        <v>2970</v>
      </c>
      <c r="G117" s="232" t="s">
        <v>268</v>
      </c>
      <c r="H117" s="233">
        <v>3</v>
      </c>
      <c r="I117" s="234"/>
      <c r="J117" s="235">
        <f>ROUND(I117*H117,2)</f>
        <v>0</v>
      </c>
      <c r="K117" s="231" t="s">
        <v>201</v>
      </c>
      <c r="L117" s="46"/>
      <c r="M117" s="236" t="s">
        <v>21</v>
      </c>
      <c r="N117" s="237" t="s">
        <v>47</v>
      </c>
      <c r="O117" s="86"/>
      <c r="P117" s="238">
        <f>O117*H117</f>
        <v>0</v>
      </c>
      <c r="Q117" s="238">
        <v>0</v>
      </c>
      <c r="R117" s="238">
        <f>Q117*H117</f>
        <v>0</v>
      </c>
      <c r="S117" s="238">
        <v>0</v>
      </c>
      <c r="T117" s="239">
        <f>S117*H117</f>
        <v>0</v>
      </c>
      <c r="U117" s="40"/>
      <c r="V117" s="40"/>
      <c r="W117" s="40"/>
      <c r="X117" s="40"/>
      <c r="Y117" s="40"/>
      <c r="Z117" s="40"/>
      <c r="AA117" s="40"/>
      <c r="AB117" s="40"/>
      <c r="AC117" s="40"/>
      <c r="AD117" s="40"/>
      <c r="AE117" s="40"/>
      <c r="AR117" s="240" t="s">
        <v>245</v>
      </c>
      <c r="AT117" s="240" t="s">
        <v>197</v>
      </c>
      <c r="AU117" s="240" t="s">
        <v>86</v>
      </c>
      <c r="AY117" s="19" t="s">
        <v>194</v>
      </c>
      <c r="BE117" s="241">
        <f>IF(N117="základní",J117,0)</f>
        <v>0</v>
      </c>
      <c r="BF117" s="241">
        <f>IF(N117="snížená",J117,0)</f>
        <v>0</v>
      </c>
      <c r="BG117" s="241">
        <f>IF(N117="zákl. přenesená",J117,0)</f>
        <v>0</v>
      </c>
      <c r="BH117" s="241">
        <f>IF(N117="sníž. přenesená",J117,0)</f>
        <v>0</v>
      </c>
      <c r="BI117" s="241">
        <f>IF(N117="nulová",J117,0)</f>
        <v>0</v>
      </c>
      <c r="BJ117" s="19" t="s">
        <v>84</v>
      </c>
      <c r="BK117" s="241">
        <f>ROUND(I117*H117,2)</f>
        <v>0</v>
      </c>
      <c r="BL117" s="19" t="s">
        <v>245</v>
      </c>
      <c r="BM117" s="240" t="s">
        <v>2971</v>
      </c>
    </row>
    <row r="118" spans="1:47" s="2" customFormat="1" ht="12">
      <c r="A118" s="40"/>
      <c r="B118" s="41"/>
      <c r="C118" s="42"/>
      <c r="D118" s="242" t="s">
        <v>204</v>
      </c>
      <c r="E118" s="42"/>
      <c r="F118" s="243" t="s">
        <v>2972</v>
      </c>
      <c r="G118" s="42"/>
      <c r="H118" s="42"/>
      <c r="I118" s="149"/>
      <c r="J118" s="42"/>
      <c r="K118" s="42"/>
      <c r="L118" s="46"/>
      <c r="M118" s="244"/>
      <c r="N118" s="245"/>
      <c r="O118" s="86"/>
      <c r="P118" s="86"/>
      <c r="Q118" s="86"/>
      <c r="R118" s="86"/>
      <c r="S118" s="86"/>
      <c r="T118" s="87"/>
      <c r="U118" s="40"/>
      <c r="V118" s="40"/>
      <c r="W118" s="40"/>
      <c r="X118" s="40"/>
      <c r="Y118" s="40"/>
      <c r="Z118" s="40"/>
      <c r="AA118" s="40"/>
      <c r="AB118" s="40"/>
      <c r="AC118" s="40"/>
      <c r="AD118" s="40"/>
      <c r="AE118" s="40"/>
      <c r="AT118" s="19" t="s">
        <v>204</v>
      </c>
      <c r="AU118" s="19" t="s">
        <v>86</v>
      </c>
    </row>
    <row r="119" spans="1:51" s="13" customFormat="1" ht="12">
      <c r="A119" s="13"/>
      <c r="B119" s="247"/>
      <c r="C119" s="248"/>
      <c r="D119" s="242" t="s">
        <v>208</v>
      </c>
      <c r="E119" s="249" t="s">
        <v>21</v>
      </c>
      <c r="F119" s="250" t="s">
        <v>2973</v>
      </c>
      <c r="G119" s="248"/>
      <c r="H119" s="251">
        <v>1</v>
      </c>
      <c r="I119" s="252"/>
      <c r="J119" s="248"/>
      <c r="K119" s="248"/>
      <c r="L119" s="253"/>
      <c r="M119" s="254"/>
      <c r="N119" s="255"/>
      <c r="O119" s="255"/>
      <c r="P119" s="255"/>
      <c r="Q119" s="255"/>
      <c r="R119" s="255"/>
      <c r="S119" s="255"/>
      <c r="T119" s="256"/>
      <c r="U119" s="13"/>
      <c r="V119" s="13"/>
      <c r="W119" s="13"/>
      <c r="X119" s="13"/>
      <c r="Y119" s="13"/>
      <c r="Z119" s="13"/>
      <c r="AA119" s="13"/>
      <c r="AB119" s="13"/>
      <c r="AC119" s="13"/>
      <c r="AD119" s="13"/>
      <c r="AE119" s="13"/>
      <c r="AT119" s="257" t="s">
        <v>208</v>
      </c>
      <c r="AU119" s="257" t="s">
        <v>86</v>
      </c>
      <c r="AV119" s="13" t="s">
        <v>86</v>
      </c>
      <c r="AW119" s="13" t="s">
        <v>38</v>
      </c>
      <c r="AX119" s="13" t="s">
        <v>76</v>
      </c>
      <c r="AY119" s="257" t="s">
        <v>194</v>
      </c>
    </row>
    <row r="120" spans="1:51" s="13" customFormat="1" ht="12">
      <c r="A120" s="13"/>
      <c r="B120" s="247"/>
      <c r="C120" s="248"/>
      <c r="D120" s="242" t="s">
        <v>208</v>
      </c>
      <c r="E120" s="249" t="s">
        <v>21</v>
      </c>
      <c r="F120" s="250" t="s">
        <v>2974</v>
      </c>
      <c r="G120" s="248"/>
      <c r="H120" s="251">
        <v>1</v>
      </c>
      <c r="I120" s="252"/>
      <c r="J120" s="248"/>
      <c r="K120" s="248"/>
      <c r="L120" s="253"/>
      <c r="M120" s="254"/>
      <c r="N120" s="255"/>
      <c r="O120" s="255"/>
      <c r="P120" s="255"/>
      <c r="Q120" s="255"/>
      <c r="R120" s="255"/>
      <c r="S120" s="255"/>
      <c r="T120" s="256"/>
      <c r="U120" s="13"/>
      <c r="V120" s="13"/>
      <c r="W120" s="13"/>
      <c r="X120" s="13"/>
      <c r="Y120" s="13"/>
      <c r="Z120" s="13"/>
      <c r="AA120" s="13"/>
      <c r="AB120" s="13"/>
      <c r="AC120" s="13"/>
      <c r="AD120" s="13"/>
      <c r="AE120" s="13"/>
      <c r="AT120" s="257" t="s">
        <v>208</v>
      </c>
      <c r="AU120" s="257" t="s">
        <v>86</v>
      </c>
      <c r="AV120" s="13" t="s">
        <v>86</v>
      </c>
      <c r="AW120" s="13" t="s">
        <v>38</v>
      </c>
      <c r="AX120" s="13" t="s">
        <v>76</v>
      </c>
      <c r="AY120" s="257" t="s">
        <v>194</v>
      </c>
    </row>
    <row r="121" spans="1:51" s="13" customFormat="1" ht="12">
      <c r="A121" s="13"/>
      <c r="B121" s="247"/>
      <c r="C121" s="248"/>
      <c r="D121" s="242" t="s">
        <v>208</v>
      </c>
      <c r="E121" s="249" t="s">
        <v>21</v>
      </c>
      <c r="F121" s="250" t="s">
        <v>2975</v>
      </c>
      <c r="G121" s="248"/>
      <c r="H121" s="251">
        <v>1</v>
      </c>
      <c r="I121" s="252"/>
      <c r="J121" s="248"/>
      <c r="K121" s="248"/>
      <c r="L121" s="253"/>
      <c r="M121" s="254"/>
      <c r="N121" s="255"/>
      <c r="O121" s="255"/>
      <c r="P121" s="255"/>
      <c r="Q121" s="255"/>
      <c r="R121" s="255"/>
      <c r="S121" s="255"/>
      <c r="T121" s="256"/>
      <c r="U121" s="13"/>
      <c r="V121" s="13"/>
      <c r="W121" s="13"/>
      <c r="X121" s="13"/>
      <c r="Y121" s="13"/>
      <c r="Z121" s="13"/>
      <c r="AA121" s="13"/>
      <c r="AB121" s="13"/>
      <c r="AC121" s="13"/>
      <c r="AD121" s="13"/>
      <c r="AE121" s="13"/>
      <c r="AT121" s="257" t="s">
        <v>208</v>
      </c>
      <c r="AU121" s="257" t="s">
        <v>86</v>
      </c>
      <c r="AV121" s="13" t="s">
        <v>86</v>
      </c>
      <c r="AW121" s="13" t="s">
        <v>38</v>
      </c>
      <c r="AX121" s="13" t="s">
        <v>76</v>
      </c>
      <c r="AY121" s="257" t="s">
        <v>194</v>
      </c>
    </row>
    <row r="122" spans="1:51" s="14" customFormat="1" ht="12">
      <c r="A122" s="14"/>
      <c r="B122" s="258"/>
      <c r="C122" s="259"/>
      <c r="D122" s="242" t="s">
        <v>208</v>
      </c>
      <c r="E122" s="260" t="s">
        <v>21</v>
      </c>
      <c r="F122" s="261" t="s">
        <v>210</v>
      </c>
      <c r="G122" s="259"/>
      <c r="H122" s="262">
        <v>3</v>
      </c>
      <c r="I122" s="263"/>
      <c r="J122" s="259"/>
      <c r="K122" s="259"/>
      <c r="L122" s="264"/>
      <c r="M122" s="265"/>
      <c r="N122" s="266"/>
      <c r="O122" s="266"/>
      <c r="P122" s="266"/>
      <c r="Q122" s="266"/>
      <c r="R122" s="266"/>
      <c r="S122" s="266"/>
      <c r="T122" s="267"/>
      <c r="U122" s="14"/>
      <c r="V122" s="14"/>
      <c r="W122" s="14"/>
      <c r="X122" s="14"/>
      <c r="Y122" s="14"/>
      <c r="Z122" s="14"/>
      <c r="AA122" s="14"/>
      <c r="AB122" s="14"/>
      <c r="AC122" s="14"/>
      <c r="AD122" s="14"/>
      <c r="AE122" s="14"/>
      <c r="AT122" s="268" t="s">
        <v>208</v>
      </c>
      <c r="AU122" s="268" t="s">
        <v>86</v>
      </c>
      <c r="AV122" s="14" t="s">
        <v>202</v>
      </c>
      <c r="AW122" s="14" t="s">
        <v>38</v>
      </c>
      <c r="AX122" s="14" t="s">
        <v>84</v>
      </c>
      <c r="AY122" s="268" t="s">
        <v>194</v>
      </c>
    </row>
    <row r="123" spans="1:65" s="2" customFormat="1" ht="16.5" customHeight="1">
      <c r="A123" s="40"/>
      <c r="B123" s="41"/>
      <c r="C123" s="272" t="s">
        <v>248</v>
      </c>
      <c r="D123" s="272" t="s">
        <v>347</v>
      </c>
      <c r="E123" s="273" t="s">
        <v>2976</v>
      </c>
      <c r="F123" s="274" t="s">
        <v>2977</v>
      </c>
      <c r="G123" s="275" t="s">
        <v>268</v>
      </c>
      <c r="H123" s="276">
        <v>3</v>
      </c>
      <c r="I123" s="277"/>
      <c r="J123" s="278">
        <f>ROUND(I123*H123,2)</f>
        <v>0</v>
      </c>
      <c r="K123" s="274" t="s">
        <v>2566</v>
      </c>
      <c r="L123" s="279"/>
      <c r="M123" s="280" t="s">
        <v>21</v>
      </c>
      <c r="N123" s="281" t="s">
        <v>47</v>
      </c>
      <c r="O123" s="86"/>
      <c r="P123" s="238">
        <f>O123*H123</f>
        <v>0</v>
      </c>
      <c r="Q123" s="238">
        <v>0</v>
      </c>
      <c r="R123" s="238">
        <f>Q123*H123</f>
        <v>0</v>
      </c>
      <c r="S123" s="238">
        <v>0</v>
      </c>
      <c r="T123" s="239">
        <f>S123*H123</f>
        <v>0</v>
      </c>
      <c r="U123" s="40"/>
      <c r="V123" s="40"/>
      <c r="W123" s="40"/>
      <c r="X123" s="40"/>
      <c r="Y123" s="40"/>
      <c r="Z123" s="40"/>
      <c r="AA123" s="40"/>
      <c r="AB123" s="40"/>
      <c r="AC123" s="40"/>
      <c r="AD123" s="40"/>
      <c r="AE123" s="40"/>
      <c r="AR123" s="240" t="s">
        <v>525</v>
      </c>
      <c r="AT123" s="240" t="s">
        <v>347</v>
      </c>
      <c r="AU123" s="240" t="s">
        <v>86</v>
      </c>
      <c r="AY123" s="19" t="s">
        <v>194</v>
      </c>
      <c r="BE123" s="241">
        <f>IF(N123="základní",J123,0)</f>
        <v>0</v>
      </c>
      <c r="BF123" s="241">
        <f>IF(N123="snížená",J123,0)</f>
        <v>0</v>
      </c>
      <c r="BG123" s="241">
        <f>IF(N123="zákl. přenesená",J123,0)</f>
        <v>0</v>
      </c>
      <c r="BH123" s="241">
        <f>IF(N123="sníž. přenesená",J123,0)</f>
        <v>0</v>
      </c>
      <c r="BI123" s="241">
        <f>IF(N123="nulová",J123,0)</f>
        <v>0</v>
      </c>
      <c r="BJ123" s="19" t="s">
        <v>84</v>
      </c>
      <c r="BK123" s="241">
        <f>ROUND(I123*H123,2)</f>
        <v>0</v>
      </c>
      <c r="BL123" s="19" t="s">
        <v>245</v>
      </c>
      <c r="BM123" s="240" t="s">
        <v>2978</v>
      </c>
    </row>
    <row r="124" spans="1:47" s="2" customFormat="1" ht="12">
      <c r="A124" s="40"/>
      <c r="B124" s="41"/>
      <c r="C124" s="42"/>
      <c r="D124" s="242" t="s">
        <v>204</v>
      </c>
      <c r="E124" s="42"/>
      <c r="F124" s="243" t="s">
        <v>2977</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204</v>
      </c>
      <c r="AU124" s="19" t="s">
        <v>86</v>
      </c>
    </row>
    <row r="125" spans="1:47" s="2" customFormat="1" ht="12">
      <c r="A125" s="40"/>
      <c r="B125" s="41"/>
      <c r="C125" s="42"/>
      <c r="D125" s="242" t="s">
        <v>228</v>
      </c>
      <c r="E125" s="42"/>
      <c r="F125" s="246" t="s">
        <v>2979</v>
      </c>
      <c r="G125" s="42"/>
      <c r="H125" s="42"/>
      <c r="I125" s="149"/>
      <c r="J125" s="42"/>
      <c r="K125" s="42"/>
      <c r="L125" s="46"/>
      <c r="M125" s="244"/>
      <c r="N125" s="245"/>
      <c r="O125" s="86"/>
      <c r="P125" s="86"/>
      <c r="Q125" s="86"/>
      <c r="R125" s="86"/>
      <c r="S125" s="86"/>
      <c r="T125" s="87"/>
      <c r="U125" s="40"/>
      <c r="V125" s="40"/>
      <c r="W125" s="40"/>
      <c r="X125" s="40"/>
      <c r="Y125" s="40"/>
      <c r="Z125" s="40"/>
      <c r="AA125" s="40"/>
      <c r="AB125" s="40"/>
      <c r="AC125" s="40"/>
      <c r="AD125" s="40"/>
      <c r="AE125" s="40"/>
      <c r="AT125" s="19" t="s">
        <v>228</v>
      </c>
      <c r="AU125" s="19" t="s">
        <v>86</v>
      </c>
    </row>
    <row r="126" spans="1:65" s="2" customFormat="1" ht="16.5" customHeight="1">
      <c r="A126" s="40"/>
      <c r="B126" s="41"/>
      <c r="C126" s="229" t="s">
        <v>253</v>
      </c>
      <c r="D126" s="229" t="s">
        <v>197</v>
      </c>
      <c r="E126" s="230" t="s">
        <v>2980</v>
      </c>
      <c r="F126" s="231" t="s">
        <v>2981</v>
      </c>
      <c r="G126" s="232" t="s">
        <v>268</v>
      </c>
      <c r="H126" s="233">
        <v>6</v>
      </c>
      <c r="I126" s="234"/>
      <c r="J126" s="235">
        <f>ROUND(I126*H126,2)</f>
        <v>0</v>
      </c>
      <c r="K126" s="231" t="s">
        <v>201</v>
      </c>
      <c r="L126" s="46"/>
      <c r="M126" s="236" t="s">
        <v>21</v>
      </c>
      <c r="N126" s="237" t="s">
        <v>47</v>
      </c>
      <c r="O126" s="86"/>
      <c r="P126" s="238">
        <f>O126*H126</f>
        <v>0</v>
      </c>
      <c r="Q126" s="238">
        <v>0</v>
      </c>
      <c r="R126" s="238">
        <f>Q126*H126</f>
        <v>0</v>
      </c>
      <c r="S126" s="238">
        <v>0</v>
      </c>
      <c r="T126" s="239">
        <f>S126*H126</f>
        <v>0</v>
      </c>
      <c r="U126" s="40"/>
      <c r="V126" s="40"/>
      <c r="W126" s="40"/>
      <c r="X126" s="40"/>
      <c r="Y126" s="40"/>
      <c r="Z126" s="40"/>
      <c r="AA126" s="40"/>
      <c r="AB126" s="40"/>
      <c r="AC126" s="40"/>
      <c r="AD126" s="40"/>
      <c r="AE126" s="40"/>
      <c r="AR126" s="240" t="s">
        <v>245</v>
      </c>
      <c r="AT126" s="240" t="s">
        <v>197</v>
      </c>
      <c r="AU126" s="240" t="s">
        <v>86</v>
      </c>
      <c r="AY126" s="19" t="s">
        <v>194</v>
      </c>
      <c r="BE126" s="241">
        <f>IF(N126="základní",J126,0)</f>
        <v>0</v>
      </c>
      <c r="BF126" s="241">
        <f>IF(N126="snížená",J126,0)</f>
        <v>0</v>
      </c>
      <c r="BG126" s="241">
        <f>IF(N126="zákl. přenesená",J126,0)</f>
        <v>0</v>
      </c>
      <c r="BH126" s="241">
        <f>IF(N126="sníž. přenesená",J126,0)</f>
        <v>0</v>
      </c>
      <c r="BI126" s="241">
        <f>IF(N126="nulová",J126,0)</f>
        <v>0</v>
      </c>
      <c r="BJ126" s="19" t="s">
        <v>84</v>
      </c>
      <c r="BK126" s="241">
        <f>ROUND(I126*H126,2)</f>
        <v>0</v>
      </c>
      <c r="BL126" s="19" t="s">
        <v>245</v>
      </c>
      <c r="BM126" s="240" t="s">
        <v>2982</v>
      </c>
    </row>
    <row r="127" spans="1:47" s="2" customFormat="1" ht="12">
      <c r="A127" s="40"/>
      <c r="B127" s="41"/>
      <c r="C127" s="42"/>
      <c r="D127" s="242" t="s">
        <v>204</v>
      </c>
      <c r="E127" s="42"/>
      <c r="F127" s="243" t="s">
        <v>2983</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204</v>
      </c>
      <c r="AU127" s="19" t="s">
        <v>86</v>
      </c>
    </row>
    <row r="128" spans="1:51" s="13" customFormat="1" ht="12">
      <c r="A128" s="13"/>
      <c r="B128" s="247"/>
      <c r="C128" s="248"/>
      <c r="D128" s="242" t="s">
        <v>208</v>
      </c>
      <c r="E128" s="249" t="s">
        <v>21</v>
      </c>
      <c r="F128" s="250" t="s">
        <v>2984</v>
      </c>
      <c r="G128" s="248"/>
      <c r="H128" s="251">
        <v>2</v>
      </c>
      <c r="I128" s="252"/>
      <c r="J128" s="248"/>
      <c r="K128" s="248"/>
      <c r="L128" s="253"/>
      <c r="M128" s="254"/>
      <c r="N128" s="255"/>
      <c r="O128" s="255"/>
      <c r="P128" s="255"/>
      <c r="Q128" s="255"/>
      <c r="R128" s="255"/>
      <c r="S128" s="255"/>
      <c r="T128" s="256"/>
      <c r="U128" s="13"/>
      <c r="V128" s="13"/>
      <c r="W128" s="13"/>
      <c r="X128" s="13"/>
      <c r="Y128" s="13"/>
      <c r="Z128" s="13"/>
      <c r="AA128" s="13"/>
      <c r="AB128" s="13"/>
      <c r="AC128" s="13"/>
      <c r="AD128" s="13"/>
      <c r="AE128" s="13"/>
      <c r="AT128" s="257" t="s">
        <v>208</v>
      </c>
      <c r="AU128" s="257" t="s">
        <v>86</v>
      </c>
      <c r="AV128" s="13" t="s">
        <v>86</v>
      </c>
      <c r="AW128" s="13" t="s">
        <v>38</v>
      </c>
      <c r="AX128" s="13" t="s">
        <v>76</v>
      </c>
      <c r="AY128" s="257" t="s">
        <v>194</v>
      </c>
    </row>
    <row r="129" spans="1:51" s="13" customFormat="1" ht="12">
      <c r="A129" s="13"/>
      <c r="B129" s="247"/>
      <c r="C129" s="248"/>
      <c r="D129" s="242" t="s">
        <v>208</v>
      </c>
      <c r="E129" s="249" t="s">
        <v>21</v>
      </c>
      <c r="F129" s="250" t="s">
        <v>2985</v>
      </c>
      <c r="G129" s="248"/>
      <c r="H129" s="251">
        <v>2</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208</v>
      </c>
      <c r="AU129" s="257" t="s">
        <v>86</v>
      </c>
      <c r="AV129" s="13" t="s">
        <v>86</v>
      </c>
      <c r="AW129" s="13" t="s">
        <v>38</v>
      </c>
      <c r="AX129" s="13" t="s">
        <v>76</v>
      </c>
      <c r="AY129" s="257" t="s">
        <v>194</v>
      </c>
    </row>
    <row r="130" spans="1:51" s="13" customFormat="1" ht="12">
      <c r="A130" s="13"/>
      <c r="B130" s="247"/>
      <c r="C130" s="248"/>
      <c r="D130" s="242" t="s">
        <v>208</v>
      </c>
      <c r="E130" s="249" t="s">
        <v>21</v>
      </c>
      <c r="F130" s="250" t="s">
        <v>2986</v>
      </c>
      <c r="G130" s="248"/>
      <c r="H130" s="251">
        <v>2</v>
      </c>
      <c r="I130" s="252"/>
      <c r="J130" s="248"/>
      <c r="K130" s="248"/>
      <c r="L130" s="253"/>
      <c r="M130" s="254"/>
      <c r="N130" s="255"/>
      <c r="O130" s="255"/>
      <c r="P130" s="255"/>
      <c r="Q130" s="255"/>
      <c r="R130" s="255"/>
      <c r="S130" s="255"/>
      <c r="T130" s="256"/>
      <c r="U130" s="13"/>
      <c r="V130" s="13"/>
      <c r="W130" s="13"/>
      <c r="X130" s="13"/>
      <c r="Y130" s="13"/>
      <c r="Z130" s="13"/>
      <c r="AA130" s="13"/>
      <c r="AB130" s="13"/>
      <c r="AC130" s="13"/>
      <c r="AD130" s="13"/>
      <c r="AE130" s="13"/>
      <c r="AT130" s="257" t="s">
        <v>208</v>
      </c>
      <c r="AU130" s="257" t="s">
        <v>86</v>
      </c>
      <c r="AV130" s="13" t="s">
        <v>86</v>
      </c>
      <c r="AW130" s="13" t="s">
        <v>38</v>
      </c>
      <c r="AX130" s="13" t="s">
        <v>76</v>
      </c>
      <c r="AY130" s="257" t="s">
        <v>194</v>
      </c>
    </row>
    <row r="131" spans="1:51" s="14" customFormat="1" ht="12">
      <c r="A131" s="14"/>
      <c r="B131" s="258"/>
      <c r="C131" s="259"/>
      <c r="D131" s="242" t="s">
        <v>208</v>
      </c>
      <c r="E131" s="260" t="s">
        <v>21</v>
      </c>
      <c r="F131" s="261" t="s">
        <v>210</v>
      </c>
      <c r="G131" s="259"/>
      <c r="H131" s="262">
        <v>6</v>
      </c>
      <c r="I131" s="263"/>
      <c r="J131" s="259"/>
      <c r="K131" s="259"/>
      <c r="L131" s="264"/>
      <c r="M131" s="265"/>
      <c r="N131" s="266"/>
      <c r="O131" s="266"/>
      <c r="P131" s="266"/>
      <c r="Q131" s="266"/>
      <c r="R131" s="266"/>
      <c r="S131" s="266"/>
      <c r="T131" s="267"/>
      <c r="U131" s="14"/>
      <c r="V131" s="14"/>
      <c r="W131" s="14"/>
      <c r="X131" s="14"/>
      <c r="Y131" s="14"/>
      <c r="Z131" s="14"/>
      <c r="AA131" s="14"/>
      <c r="AB131" s="14"/>
      <c r="AC131" s="14"/>
      <c r="AD131" s="14"/>
      <c r="AE131" s="14"/>
      <c r="AT131" s="268" t="s">
        <v>208</v>
      </c>
      <c r="AU131" s="268" t="s">
        <v>86</v>
      </c>
      <c r="AV131" s="14" t="s">
        <v>202</v>
      </c>
      <c r="AW131" s="14" t="s">
        <v>38</v>
      </c>
      <c r="AX131" s="14" t="s">
        <v>84</v>
      </c>
      <c r="AY131" s="268" t="s">
        <v>194</v>
      </c>
    </row>
    <row r="132" spans="1:65" s="2" customFormat="1" ht="16.5" customHeight="1">
      <c r="A132" s="40"/>
      <c r="B132" s="41"/>
      <c r="C132" s="272" t="s">
        <v>195</v>
      </c>
      <c r="D132" s="272" t="s">
        <v>347</v>
      </c>
      <c r="E132" s="273" t="s">
        <v>2987</v>
      </c>
      <c r="F132" s="274" t="s">
        <v>2988</v>
      </c>
      <c r="G132" s="275" t="s">
        <v>268</v>
      </c>
      <c r="H132" s="276">
        <v>6</v>
      </c>
      <c r="I132" s="277"/>
      <c r="J132" s="278">
        <f>ROUND(I132*H132,2)</f>
        <v>0</v>
      </c>
      <c r="K132" s="274" t="s">
        <v>2566</v>
      </c>
      <c r="L132" s="279"/>
      <c r="M132" s="280" t="s">
        <v>21</v>
      </c>
      <c r="N132" s="281" t="s">
        <v>47</v>
      </c>
      <c r="O132" s="86"/>
      <c r="P132" s="238">
        <f>O132*H132</f>
        <v>0</v>
      </c>
      <c r="Q132" s="238">
        <v>0</v>
      </c>
      <c r="R132" s="238">
        <f>Q132*H132</f>
        <v>0</v>
      </c>
      <c r="S132" s="238">
        <v>0</v>
      </c>
      <c r="T132" s="239">
        <f>S132*H132</f>
        <v>0</v>
      </c>
      <c r="U132" s="40"/>
      <c r="V132" s="40"/>
      <c r="W132" s="40"/>
      <c r="X132" s="40"/>
      <c r="Y132" s="40"/>
      <c r="Z132" s="40"/>
      <c r="AA132" s="40"/>
      <c r="AB132" s="40"/>
      <c r="AC132" s="40"/>
      <c r="AD132" s="40"/>
      <c r="AE132" s="40"/>
      <c r="AR132" s="240" t="s">
        <v>525</v>
      </c>
      <c r="AT132" s="240" t="s">
        <v>347</v>
      </c>
      <c r="AU132" s="240" t="s">
        <v>86</v>
      </c>
      <c r="AY132" s="19" t="s">
        <v>194</v>
      </c>
      <c r="BE132" s="241">
        <f>IF(N132="základní",J132,0)</f>
        <v>0</v>
      </c>
      <c r="BF132" s="241">
        <f>IF(N132="snížená",J132,0)</f>
        <v>0</v>
      </c>
      <c r="BG132" s="241">
        <f>IF(N132="zákl. přenesená",J132,0)</f>
        <v>0</v>
      </c>
      <c r="BH132" s="241">
        <f>IF(N132="sníž. přenesená",J132,0)</f>
        <v>0</v>
      </c>
      <c r="BI132" s="241">
        <f>IF(N132="nulová",J132,0)</f>
        <v>0</v>
      </c>
      <c r="BJ132" s="19" t="s">
        <v>84</v>
      </c>
      <c r="BK132" s="241">
        <f>ROUND(I132*H132,2)</f>
        <v>0</v>
      </c>
      <c r="BL132" s="19" t="s">
        <v>245</v>
      </c>
      <c r="BM132" s="240" t="s">
        <v>2989</v>
      </c>
    </row>
    <row r="133" spans="1:47" s="2" customFormat="1" ht="12">
      <c r="A133" s="40"/>
      <c r="B133" s="41"/>
      <c r="C133" s="42"/>
      <c r="D133" s="242" t="s">
        <v>204</v>
      </c>
      <c r="E133" s="42"/>
      <c r="F133" s="243" t="s">
        <v>2988</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204</v>
      </c>
      <c r="AU133" s="19" t="s">
        <v>86</v>
      </c>
    </row>
    <row r="134" spans="1:47" s="2" customFormat="1" ht="12">
      <c r="A134" s="40"/>
      <c r="B134" s="41"/>
      <c r="C134" s="42"/>
      <c r="D134" s="242" t="s">
        <v>228</v>
      </c>
      <c r="E134" s="42"/>
      <c r="F134" s="246" t="s">
        <v>2990</v>
      </c>
      <c r="G134" s="42"/>
      <c r="H134" s="42"/>
      <c r="I134" s="149"/>
      <c r="J134" s="42"/>
      <c r="K134" s="42"/>
      <c r="L134" s="46"/>
      <c r="M134" s="244"/>
      <c r="N134" s="245"/>
      <c r="O134" s="86"/>
      <c r="P134" s="86"/>
      <c r="Q134" s="86"/>
      <c r="R134" s="86"/>
      <c r="S134" s="86"/>
      <c r="T134" s="87"/>
      <c r="U134" s="40"/>
      <c r="V134" s="40"/>
      <c r="W134" s="40"/>
      <c r="X134" s="40"/>
      <c r="Y134" s="40"/>
      <c r="Z134" s="40"/>
      <c r="AA134" s="40"/>
      <c r="AB134" s="40"/>
      <c r="AC134" s="40"/>
      <c r="AD134" s="40"/>
      <c r="AE134" s="40"/>
      <c r="AT134" s="19" t="s">
        <v>228</v>
      </c>
      <c r="AU134" s="19" t="s">
        <v>86</v>
      </c>
    </row>
    <row r="135" spans="1:65" s="2" customFormat="1" ht="16.5" customHeight="1">
      <c r="A135" s="40"/>
      <c r="B135" s="41"/>
      <c r="C135" s="229" t="s">
        <v>265</v>
      </c>
      <c r="D135" s="229" t="s">
        <v>197</v>
      </c>
      <c r="E135" s="230" t="s">
        <v>2991</v>
      </c>
      <c r="F135" s="231" t="s">
        <v>2992</v>
      </c>
      <c r="G135" s="232" t="s">
        <v>268</v>
      </c>
      <c r="H135" s="233">
        <v>6</v>
      </c>
      <c r="I135" s="234"/>
      <c r="J135" s="235">
        <f>ROUND(I135*H135,2)</f>
        <v>0</v>
      </c>
      <c r="K135" s="231" t="s">
        <v>201</v>
      </c>
      <c r="L135" s="46"/>
      <c r="M135" s="236" t="s">
        <v>21</v>
      </c>
      <c r="N135" s="237" t="s">
        <v>47</v>
      </c>
      <c r="O135" s="86"/>
      <c r="P135" s="238">
        <f>O135*H135</f>
        <v>0</v>
      </c>
      <c r="Q135" s="238">
        <v>0</v>
      </c>
      <c r="R135" s="238">
        <f>Q135*H135</f>
        <v>0</v>
      </c>
      <c r="S135" s="238">
        <v>0</v>
      </c>
      <c r="T135" s="239">
        <f>S135*H135</f>
        <v>0</v>
      </c>
      <c r="U135" s="40"/>
      <c r="V135" s="40"/>
      <c r="W135" s="40"/>
      <c r="X135" s="40"/>
      <c r="Y135" s="40"/>
      <c r="Z135" s="40"/>
      <c r="AA135" s="40"/>
      <c r="AB135" s="40"/>
      <c r="AC135" s="40"/>
      <c r="AD135" s="40"/>
      <c r="AE135" s="40"/>
      <c r="AR135" s="240" t="s">
        <v>245</v>
      </c>
      <c r="AT135" s="240" t="s">
        <v>197</v>
      </c>
      <c r="AU135" s="240" t="s">
        <v>86</v>
      </c>
      <c r="AY135" s="19" t="s">
        <v>194</v>
      </c>
      <c r="BE135" s="241">
        <f>IF(N135="základní",J135,0)</f>
        <v>0</v>
      </c>
      <c r="BF135" s="241">
        <f>IF(N135="snížená",J135,0)</f>
        <v>0</v>
      </c>
      <c r="BG135" s="241">
        <f>IF(N135="zákl. přenesená",J135,0)</f>
        <v>0</v>
      </c>
      <c r="BH135" s="241">
        <f>IF(N135="sníž. přenesená",J135,0)</f>
        <v>0</v>
      </c>
      <c r="BI135" s="241">
        <f>IF(N135="nulová",J135,0)</f>
        <v>0</v>
      </c>
      <c r="BJ135" s="19" t="s">
        <v>84</v>
      </c>
      <c r="BK135" s="241">
        <f>ROUND(I135*H135,2)</f>
        <v>0</v>
      </c>
      <c r="BL135" s="19" t="s">
        <v>245</v>
      </c>
      <c r="BM135" s="240" t="s">
        <v>2993</v>
      </c>
    </row>
    <row r="136" spans="1:47" s="2" customFormat="1" ht="12">
      <c r="A136" s="40"/>
      <c r="B136" s="41"/>
      <c r="C136" s="42"/>
      <c r="D136" s="242" t="s">
        <v>204</v>
      </c>
      <c r="E136" s="42"/>
      <c r="F136" s="243" t="s">
        <v>2994</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204</v>
      </c>
      <c r="AU136" s="19" t="s">
        <v>86</v>
      </c>
    </row>
    <row r="137" spans="1:65" s="2" customFormat="1" ht="16.5" customHeight="1">
      <c r="A137" s="40"/>
      <c r="B137" s="41"/>
      <c r="C137" s="229" t="s">
        <v>274</v>
      </c>
      <c r="D137" s="229" t="s">
        <v>197</v>
      </c>
      <c r="E137" s="230" t="s">
        <v>2995</v>
      </c>
      <c r="F137" s="231" t="s">
        <v>2996</v>
      </c>
      <c r="G137" s="232" t="s">
        <v>268</v>
      </c>
      <c r="H137" s="233">
        <v>8</v>
      </c>
      <c r="I137" s="234"/>
      <c r="J137" s="235">
        <f>ROUND(I137*H137,2)</f>
        <v>0</v>
      </c>
      <c r="K137" s="231" t="s">
        <v>201</v>
      </c>
      <c r="L137" s="46"/>
      <c r="M137" s="236" t="s">
        <v>21</v>
      </c>
      <c r="N137" s="237" t="s">
        <v>47</v>
      </c>
      <c r="O137" s="86"/>
      <c r="P137" s="238">
        <f>O137*H137</f>
        <v>0</v>
      </c>
      <c r="Q137" s="238">
        <v>0</v>
      </c>
      <c r="R137" s="238">
        <f>Q137*H137</f>
        <v>0</v>
      </c>
      <c r="S137" s="238">
        <v>0</v>
      </c>
      <c r="T137" s="239">
        <f>S137*H137</f>
        <v>0</v>
      </c>
      <c r="U137" s="40"/>
      <c r="V137" s="40"/>
      <c r="W137" s="40"/>
      <c r="X137" s="40"/>
      <c r="Y137" s="40"/>
      <c r="Z137" s="40"/>
      <c r="AA137" s="40"/>
      <c r="AB137" s="40"/>
      <c r="AC137" s="40"/>
      <c r="AD137" s="40"/>
      <c r="AE137" s="40"/>
      <c r="AR137" s="240" t="s">
        <v>245</v>
      </c>
      <c r="AT137" s="240" t="s">
        <v>197</v>
      </c>
      <c r="AU137" s="240" t="s">
        <v>86</v>
      </c>
      <c r="AY137" s="19" t="s">
        <v>194</v>
      </c>
      <c r="BE137" s="241">
        <f>IF(N137="základní",J137,0)</f>
        <v>0</v>
      </c>
      <c r="BF137" s="241">
        <f>IF(N137="snížená",J137,0)</f>
        <v>0</v>
      </c>
      <c r="BG137" s="241">
        <f>IF(N137="zákl. přenesená",J137,0)</f>
        <v>0</v>
      </c>
      <c r="BH137" s="241">
        <f>IF(N137="sníž. přenesená",J137,0)</f>
        <v>0</v>
      </c>
      <c r="BI137" s="241">
        <f>IF(N137="nulová",J137,0)</f>
        <v>0</v>
      </c>
      <c r="BJ137" s="19" t="s">
        <v>84</v>
      </c>
      <c r="BK137" s="241">
        <f>ROUND(I137*H137,2)</f>
        <v>0</v>
      </c>
      <c r="BL137" s="19" t="s">
        <v>245</v>
      </c>
      <c r="BM137" s="240" t="s">
        <v>2997</v>
      </c>
    </row>
    <row r="138" spans="1:47" s="2" customFormat="1" ht="12">
      <c r="A138" s="40"/>
      <c r="B138" s="41"/>
      <c r="C138" s="42"/>
      <c r="D138" s="242" t="s">
        <v>204</v>
      </c>
      <c r="E138" s="42"/>
      <c r="F138" s="243" t="s">
        <v>2998</v>
      </c>
      <c r="G138" s="42"/>
      <c r="H138" s="42"/>
      <c r="I138" s="149"/>
      <c r="J138" s="42"/>
      <c r="K138" s="42"/>
      <c r="L138" s="46"/>
      <c r="M138" s="244"/>
      <c r="N138" s="245"/>
      <c r="O138" s="86"/>
      <c r="P138" s="86"/>
      <c r="Q138" s="86"/>
      <c r="R138" s="86"/>
      <c r="S138" s="86"/>
      <c r="T138" s="87"/>
      <c r="U138" s="40"/>
      <c r="V138" s="40"/>
      <c r="W138" s="40"/>
      <c r="X138" s="40"/>
      <c r="Y138" s="40"/>
      <c r="Z138" s="40"/>
      <c r="AA138" s="40"/>
      <c r="AB138" s="40"/>
      <c r="AC138" s="40"/>
      <c r="AD138" s="40"/>
      <c r="AE138" s="40"/>
      <c r="AT138" s="19" t="s">
        <v>204</v>
      </c>
      <c r="AU138" s="19" t="s">
        <v>86</v>
      </c>
    </row>
    <row r="139" spans="1:51" s="13" customFormat="1" ht="12">
      <c r="A139" s="13"/>
      <c r="B139" s="247"/>
      <c r="C139" s="248"/>
      <c r="D139" s="242" t="s">
        <v>208</v>
      </c>
      <c r="E139" s="249" t="s">
        <v>21</v>
      </c>
      <c r="F139" s="250" t="s">
        <v>2984</v>
      </c>
      <c r="G139" s="248"/>
      <c r="H139" s="251">
        <v>2</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208</v>
      </c>
      <c r="AU139" s="257" t="s">
        <v>86</v>
      </c>
      <c r="AV139" s="13" t="s">
        <v>86</v>
      </c>
      <c r="AW139" s="13" t="s">
        <v>38</v>
      </c>
      <c r="AX139" s="13" t="s">
        <v>76</v>
      </c>
      <c r="AY139" s="257" t="s">
        <v>194</v>
      </c>
    </row>
    <row r="140" spans="1:51" s="13" customFormat="1" ht="12">
      <c r="A140" s="13"/>
      <c r="B140" s="247"/>
      <c r="C140" s="248"/>
      <c r="D140" s="242" t="s">
        <v>208</v>
      </c>
      <c r="E140" s="249" t="s">
        <v>21</v>
      </c>
      <c r="F140" s="250" t="s">
        <v>2999</v>
      </c>
      <c r="G140" s="248"/>
      <c r="H140" s="251">
        <v>3</v>
      </c>
      <c r="I140" s="252"/>
      <c r="J140" s="248"/>
      <c r="K140" s="248"/>
      <c r="L140" s="253"/>
      <c r="M140" s="254"/>
      <c r="N140" s="255"/>
      <c r="O140" s="255"/>
      <c r="P140" s="255"/>
      <c r="Q140" s="255"/>
      <c r="R140" s="255"/>
      <c r="S140" s="255"/>
      <c r="T140" s="256"/>
      <c r="U140" s="13"/>
      <c r="V140" s="13"/>
      <c r="W140" s="13"/>
      <c r="X140" s="13"/>
      <c r="Y140" s="13"/>
      <c r="Z140" s="13"/>
      <c r="AA140" s="13"/>
      <c r="AB140" s="13"/>
      <c r="AC140" s="13"/>
      <c r="AD140" s="13"/>
      <c r="AE140" s="13"/>
      <c r="AT140" s="257" t="s">
        <v>208</v>
      </c>
      <c r="AU140" s="257" t="s">
        <v>86</v>
      </c>
      <c r="AV140" s="13" t="s">
        <v>86</v>
      </c>
      <c r="AW140" s="13" t="s">
        <v>38</v>
      </c>
      <c r="AX140" s="13" t="s">
        <v>76</v>
      </c>
      <c r="AY140" s="257" t="s">
        <v>194</v>
      </c>
    </row>
    <row r="141" spans="1:51" s="13" customFormat="1" ht="12">
      <c r="A141" s="13"/>
      <c r="B141" s="247"/>
      <c r="C141" s="248"/>
      <c r="D141" s="242" t="s">
        <v>208</v>
      </c>
      <c r="E141" s="249" t="s">
        <v>21</v>
      </c>
      <c r="F141" s="250" t="s">
        <v>3000</v>
      </c>
      <c r="G141" s="248"/>
      <c r="H141" s="251">
        <v>3</v>
      </c>
      <c r="I141" s="252"/>
      <c r="J141" s="248"/>
      <c r="K141" s="248"/>
      <c r="L141" s="253"/>
      <c r="M141" s="254"/>
      <c r="N141" s="255"/>
      <c r="O141" s="255"/>
      <c r="P141" s="255"/>
      <c r="Q141" s="255"/>
      <c r="R141" s="255"/>
      <c r="S141" s="255"/>
      <c r="T141" s="256"/>
      <c r="U141" s="13"/>
      <c r="V141" s="13"/>
      <c r="W141" s="13"/>
      <c r="X141" s="13"/>
      <c r="Y141" s="13"/>
      <c r="Z141" s="13"/>
      <c r="AA141" s="13"/>
      <c r="AB141" s="13"/>
      <c r="AC141" s="13"/>
      <c r="AD141" s="13"/>
      <c r="AE141" s="13"/>
      <c r="AT141" s="257" t="s">
        <v>208</v>
      </c>
      <c r="AU141" s="257" t="s">
        <v>86</v>
      </c>
      <c r="AV141" s="13" t="s">
        <v>86</v>
      </c>
      <c r="AW141" s="13" t="s">
        <v>38</v>
      </c>
      <c r="AX141" s="13" t="s">
        <v>76</v>
      </c>
      <c r="AY141" s="257" t="s">
        <v>194</v>
      </c>
    </row>
    <row r="142" spans="1:51" s="14" customFormat="1" ht="12">
      <c r="A142" s="14"/>
      <c r="B142" s="258"/>
      <c r="C142" s="259"/>
      <c r="D142" s="242" t="s">
        <v>208</v>
      </c>
      <c r="E142" s="260" t="s">
        <v>21</v>
      </c>
      <c r="F142" s="261" t="s">
        <v>210</v>
      </c>
      <c r="G142" s="259"/>
      <c r="H142" s="262">
        <v>8</v>
      </c>
      <c r="I142" s="263"/>
      <c r="J142" s="259"/>
      <c r="K142" s="259"/>
      <c r="L142" s="264"/>
      <c r="M142" s="265"/>
      <c r="N142" s="266"/>
      <c r="O142" s="266"/>
      <c r="P142" s="266"/>
      <c r="Q142" s="266"/>
      <c r="R142" s="266"/>
      <c r="S142" s="266"/>
      <c r="T142" s="267"/>
      <c r="U142" s="14"/>
      <c r="V142" s="14"/>
      <c r="W142" s="14"/>
      <c r="X142" s="14"/>
      <c r="Y142" s="14"/>
      <c r="Z142" s="14"/>
      <c r="AA142" s="14"/>
      <c r="AB142" s="14"/>
      <c r="AC142" s="14"/>
      <c r="AD142" s="14"/>
      <c r="AE142" s="14"/>
      <c r="AT142" s="268" t="s">
        <v>208</v>
      </c>
      <c r="AU142" s="268" t="s">
        <v>86</v>
      </c>
      <c r="AV142" s="14" t="s">
        <v>202</v>
      </c>
      <c r="AW142" s="14" t="s">
        <v>38</v>
      </c>
      <c r="AX142" s="14" t="s">
        <v>84</v>
      </c>
      <c r="AY142" s="268" t="s">
        <v>194</v>
      </c>
    </row>
    <row r="143" spans="1:65" s="2" customFormat="1" ht="16.5" customHeight="1">
      <c r="A143" s="40"/>
      <c r="B143" s="41"/>
      <c r="C143" s="272" t="s">
        <v>283</v>
      </c>
      <c r="D143" s="272" t="s">
        <v>347</v>
      </c>
      <c r="E143" s="273" t="s">
        <v>3001</v>
      </c>
      <c r="F143" s="274" t="s">
        <v>3002</v>
      </c>
      <c r="G143" s="275" t="s">
        <v>268</v>
      </c>
      <c r="H143" s="276">
        <v>8</v>
      </c>
      <c r="I143" s="277"/>
      <c r="J143" s="278">
        <f>ROUND(I143*H143,2)</f>
        <v>0</v>
      </c>
      <c r="K143" s="274" t="s">
        <v>2566</v>
      </c>
      <c r="L143" s="279"/>
      <c r="M143" s="280" t="s">
        <v>21</v>
      </c>
      <c r="N143" s="281" t="s">
        <v>47</v>
      </c>
      <c r="O143" s="86"/>
      <c r="P143" s="238">
        <f>O143*H143</f>
        <v>0</v>
      </c>
      <c r="Q143" s="238">
        <v>0</v>
      </c>
      <c r="R143" s="238">
        <f>Q143*H143</f>
        <v>0</v>
      </c>
      <c r="S143" s="238">
        <v>0</v>
      </c>
      <c r="T143" s="239">
        <f>S143*H143</f>
        <v>0</v>
      </c>
      <c r="U143" s="40"/>
      <c r="V143" s="40"/>
      <c r="W143" s="40"/>
      <c r="X143" s="40"/>
      <c r="Y143" s="40"/>
      <c r="Z143" s="40"/>
      <c r="AA143" s="40"/>
      <c r="AB143" s="40"/>
      <c r="AC143" s="40"/>
      <c r="AD143" s="40"/>
      <c r="AE143" s="40"/>
      <c r="AR143" s="240" t="s">
        <v>525</v>
      </c>
      <c r="AT143" s="240" t="s">
        <v>347</v>
      </c>
      <c r="AU143" s="240" t="s">
        <v>86</v>
      </c>
      <c r="AY143" s="19" t="s">
        <v>194</v>
      </c>
      <c r="BE143" s="241">
        <f>IF(N143="základní",J143,0)</f>
        <v>0</v>
      </c>
      <c r="BF143" s="241">
        <f>IF(N143="snížená",J143,0)</f>
        <v>0</v>
      </c>
      <c r="BG143" s="241">
        <f>IF(N143="zákl. přenesená",J143,0)</f>
        <v>0</v>
      </c>
      <c r="BH143" s="241">
        <f>IF(N143="sníž. přenesená",J143,0)</f>
        <v>0</v>
      </c>
      <c r="BI143" s="241">
        <f>IF(N143="nulová",J143,0)</f>
        <v>0</v>
      </c>
      <c r="BJ143" s="19" t="s">
        <v>84</v>
      </c>
      <c r="BK143" s="241">
        <f>ROUND(I143*H143,2)</f>
        <v>0</v>
      </c>
      <c r="BL143" s="19" t="s">
        <v>245</v>
      </c>
      <c r="BM143" s="240" t="s">
        <v>3003</v>
      </c>
    </row>
    <row r="144" spans="1:47" s="2" customFormat="1" ht="12">
      <c r="A144" s="40"/>
      <c r="B144" s="41"/>
      <c r="C144" s="42"/>
      <c r="D144" s="242" t="s">
        <v>204</v>
      </c>
      <c r="E144" s="42"/>
      <c r="F144" s="243" t="s">
        <v>3002</v>
      </c>
      <c r="G144" s="42"/>
      <c r="H144" s="42"/>
      <c r="I144" s="149"/>
      <c r="J144" s="42"/>
      <c r="K144" s="42"/>
      <c r="L144" s="46"/>
      <c r="M144" s="244"/>
      <c r="N144" s="245"/>
      <c r="O144" s="86"/>
      <c r="P144" s="86"/>
      <c r="Q144" s="86"/>
      <c r="R144" s="86"/>
      <c r="S144" s="86"/>
      <c r="T144" s="87"/>
      <c r="U144" s="40"/>
      <c r="V144" s="40"/>
      <c r="W144" s="40"/>
      <c r="X144" s="40"/>
      <c r="Y144" s="40"/>
      <c r="Z144" s="40"/>
      <c r="AA144" s="40"/>
      <c r="AB144" s="40"/>
      <c r="AC144" s="40"/>
      <c r="AD144" s="40"/>
      <c r="AE144" s="40"/>
      <c r="AT144" s="19" t="s">
        <v>204</v>
      </c>
      <c r="AU144" s="19" t="s">
        <v>86</v>
      </c>
    </row>
    <row r="145" spans="1:47" s="2" customFormat="1" ht="12">
      <c r="A145" s="40"/>
      <c r="B145" s="41"/>
      <c r="C145" s="42"/>
      <c r="D145" s="242" t="s">
        <v>228</v>
      </c>
      <c r="E145" s="42"/>
      <c r="F145" s="246" t="s">
        <v>3004</v>
      </c>
      <c r="G145" s="42"/>
      <c r="H145" s="42"/>
      <c r="I145" s="149"/>
      <c r="J145" s="42"/>
      <c r="K145" s="42"/>
      <c r="L145" s="46"/>
      <c r="M145" s="244"/>
      <c r="N145" s="245"/>
      <c r="O145" s="86"/>
      <c r="P145" s="86"/>
      <c r="Q145" s="86"/>
      <c r="R145" s="86"/>
      <c r="S145" s="86"/>
      <c r="T145" s="87"/>
      <c r="U145" s="40"/>
      <c r="V145" s="40"/>
      <c r="W145" s="40"/>
      <c r="X145" s="40"/>
      <c r="Y145" s="40"/>
      <c r="Z145" s="40"/>
      <c r="AA145" s="40"/>
      <c r="AB145" s="40"/>
      <c r="AC145" s="40"/>
      <c r="AD145" s="40"/>
      <c r="AE145" s="40"/>
      <c r="AT145" s="19" t="s">
        <v>228</v>
      </c>
      <c r="AU145" s="19" t="s">
        <v>86</v>
      </c>
    </row>
    <row r="146" spans="1:65" s="2" customFormat="1" ht="16.5" customHeight="1">
      <c r="A146" s="40"/>
      <c r="B146" s="41"/>
      <c r="C146" s="229" t="s">
        <v>385</v>
      </c>
      <c r="D146" s="229" t="s">
        <v>197</v>
      </c>
      <c r="E146" s="230" t="s">
        <v>3005</v>
      </c>
      <c r="F146" s="231" t="s">
        <v>3006</v>
      </c>
      <c r="G146" s="232" t="s">
        <v>268</v>
      </c>
      <c r="H146" s="233">
        <v>6</v>
      </c>
      <c r="I146" s="234"/>
      <c r="J146" s="235">
        <f>ROUND(I146*H146,2)</f>
        <v>0</v>
      </c>
      <c r="K146" s="231" t="s">
        <v>201</v>
      </c>
      <c r="L146" s="46"/>
      <c r="M146" s="236" t="s">
        <v>21</v>
      </c>
      <c r="N146" s="237" t="s">
        <v>47</v>
      </c>
      <c r="O146" s="86"/>
      <c r="P146" s="238">
        <f>O146*H146</f>
        <v>0</v>
      </c>
      <c r="Q146" s="238">
        <v>0</v>
      </c>
      <c r="R146" s="238">
        <f>Q146*H146</f>
        <v>0</v>
      </c>
      <c r="S146" s="238">
        <v>0</v>
      </c>
      <c r="T146" s="239">
        <f>S146*H146</f>
        <v>0</v>
      </c>
      <c r="U146" s="40"/>
      <c r="V146" s="40"/>
      <c r="W146" s="40"/>
      <c r="X146" s="40"/>
      <c r="Y146" s="40"/>
      <c r="Z146" s="40"/>
      <c r="AA146" s="40"/>
      <c r="AB146" s="40"/>
      <c r="AC146" s="40"/>
      <c r="AD146" s="40"/>
      <c r="AE146" s="40"/>
      <c r="AR146" s="240" t="s">
        <v>245</v>
      </c>
      <c r="AT146" s="240" t="s">
        <v>197</v>
      </c>
      <c r="AU146" s="240" t="s">
        <v>86</v>
      </c>
      <c r="AY146" s="19" t="s">
        <v>194</v>
      </c>
      <c r="BE146" s="241">
        <f>IF(N146="základní",J146,0)</f>
        <v>0</v>
      </c>
      <c r="BF146" s="241">
        <f>IF(N146="snížená",J146,0)</f>
        <v>0</v>
      </c>
      <c r="BG146" s="241">
        <f>IF(N146="zákl. přenesená",J146,0)</f>
        <v>0</v>
      </c>
      <c r="BH146" s="241">
        <f>IF(N146="sníž. přenesená",J146,0)</f>
        <v>0</v>
      </c>
      <c r="BI146" s="241">
        <f>IF(N146="nulová",J146,0)</f>
        <v>0</v>
      </c>
      <c r="BJ146" s="19" t="s">
        <v>84</v>
      </c>
      <c r="BK146" s="241">
        <f>ROUND(I146*H146,2)</f>
        <v>0</v>
      </c>
      <c r="BL146" s="19" t="s">
        <v>245</v>
      </c>
      <c r="BM146" s="240" t="s">
        <v>3007</v>
      </c>
    </row>
    <row r="147" spans="1:47" s="2" customFormat="1" ht="12">
      <c r="A147" s="40"/>
      <c r="B147" s="41"/>
      <c r="C147" s="42"/>
      <c r="D147" s="242" t="s">
        <v>204</v>
      </c>
      <c r="E147" s="42"/>
      <c r="F147" s="243" t="s">
        <v>3008</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204</v>
      </c>
      <c r="AU147" s="19" t="s">
        <v>86</v>
      </c>
    </row>
    <row r="148" spans="1:51" s="13" customFormat="1" ht="12">
      <c r="A148" s="13"/>
      <c r="B148" s="247"/>
      <c r="C148" s="248"/>
      <c r="D148" s="242" t="s">
        <v>208</v>
      </c>
      <c r="E148" s="249" t="s">
        <v>21</v>
      </c>
      <c r="F148" s="250" t="s">
        <v>2984</v>
      </c>
      <c r="G148" s="248"/>
      <c r="H148" s="251">
        <v>2</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208</v>
      </c>
      <c r="AU148" s="257" t="s">
        <v>86</v>
      </c>
      <c r="AV148" s="13" t="s">
        <v>86</v>
      </c>
      <c r="AW148" s="13" t="s">
        <v>38</v>
      </c>
      <c r="AX148" s="13" t="s">
        <v>76</v>
      </c>
      <c r="AY148" s="257" t="s">
        <v>194</v>
      </c>
    </row>
    <row r="149" spans="1:51" s="13" customFormat="1" ht="12">
      <c r="A149" s="13"/>
      <c r="B149" s="247"/>
      <c r="C149" s="248"/>
      <c r="D149" s="242" t="s">
        <v>208</v>
      </c>
      <c r="E149" s="249" t="s">
        <v>21</v>
      </c>
      <c r="F149" s="250" t="s">
        <v>2985</v>
      </c>
      <c r="G149" s="248"/>
      <c r="H149" s="251">
        <v>2</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208</v>
      </c>
      <c r="AU149" s="257" t="s">
        <v>86</v>
      </c>
      <c r="AV149" s="13" t="s">
        <v>86</v>
      </c>
      <c r="AW149" s="13" t="s">
        <v>38</v>
      </c>
      <c r="AX149" s="13" t="s">
        <v>76</v>
      </c>
      <c r="AY149" s="257" t="s">
        <v>194</v>
      </c>
    </row>
    <row r="150" spans="1:51" s="13" customFormat="1" ht="12">
      <c r="A150" s="13"/>
      <c r="B150" s="247"/>
      <c r="C150" s="248"/>
      <c r="D150" s="242" t="s">
        <v>208</v>
      </c>
      <c r="E150" s="249" t="s">
        <v>21</v>
      </c>
      <c r="F150" s="250" t="s">
        <v>2986</v>
      </c>
      <c r="G150" s="248"/>
      <c r="H150" s="251">
        <v>2</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208</v>
      </c>
      <c r="AU150" s="257" t="s">
        <v>86</v>
      </c>
      <c r="AV150" s="13" t="s">
        <v>86</v>
      </c>
      <c r="AW150" s="13" t="s">
        <v>38</v>
      </c>
      <c r="AX150" s="13" t="s">
        <v>76</v>
      </c>
      <c r="AY150" s="257" t="s">
        <v>194</v>
      </c>
    </row>
    <row r="151" spans="1:51" s="14" customFormat="1" ht="12">
      <c r="A151" s="14"/>
      <c r="B151" s="258"/>
      <c r="C151" s="259"/>
      <c r="D151" s="242" t="s">
        <v>208</v>
      </c>
      <c r="E151" s="260" t="s">
        <v>21</v>
      </c>
      <c r="F151" s="261" t="s">
        <v>210</v>
      </c>
      <c r="G151" s="259"/>
      <c r="H151" s="262">
        <v>6</v>
      </c>
      <c r="I151" s="263"/>
      <c r="J151" s="259"/>
      <c r="K151" s="259"/>
      <c r="L151" s="264"/>
      <c r="M151" s="265"/>
      <c r="N151" s="266"/>
      <c r="O151" s="266"/>
      <c r="P151" s="266"/>
      <c r="Q151" s="266"/>
      <c r="R151" s="266"/>
      <c r="S151" s="266"/>
      <c r="T151" s="267"/>
      <c r="U151" s="14"/>
      <c r="V151" s="14"/>
      <c r="W151" s="14"/>
      <c r="X151" s="14"/>
      <c r="Y151" s="14"/>
      <c r="Z151" s="14"/>
      <c r="AA151" s="14"/>
      <c r="AB151" s="14"/>
      <c r="AC151" s="14"/>
      <c r="AD151" s="14"/>
      <c r="AE151" s="14"/>
      <c r="AT151" s="268" t="s">
        <v>208</v>
      </c>
      <c r="AU151" s="268" t="s">
        <v>86</v>
      </c>
      <c r="AV151" s="14" t="s">
        <v>202</v>
      </c>
      <c r="AW151" s="14" t="s">
        <v>38</v>
      </c>
      <c r="AX151" s="14" t="s">
        <v>84</v>
      </c>
      <c r="AY151" s="268" t="s">
        <v>194</v>
      </c>
    </row>
    <row r="152" spans="1:65" s="2" customFormat="1" ht="16.5" customHeight="1">
      <c r="A152" s="40"/>
      <c r="B152" s="41"/>
      <c r="C152" s="272" t="s">
        <v>393</v>
      </c>
      <c r="D152" s="272" t="s">
        <v>347</v>
      </c>
      <c r="E152" s="273" t="s">
        <v>3009</v>
      </c>
      <c r="F152" s="274" t="s">
        <v>3010</v>
      </c>
      <c r="G152" s="275" t="s">
        <v>268</v>
      </c>
      <c r="H152" s="276">
        <v>6</v>
      </c>
      <c r="I152" s="277"/>
      <c r="J152" s="278">
        <f>ROUND(I152*H152,2)</f>
        <v>0</v>
      </c>
      <c r="K152" s="274" t="s">
        <v>2566</v>
      </c>
      <c r="L152" s="279"/>
      <c r="M152" s="280" t="s">
        <v>21</v>
      </c>
      <c r="N152" s="281" t="s">
        <v>47</v>
      </c>
      <c r="O152" s="86"/>
      <c r="P152" s="238">
        <f>O152*H152</f>
        <v>0</v>
      </c>
      <c r="Q152" s="238">
        <v>0</v>
      </c>
      <c r="R152" s="238">
        <f>Q152*H152</f>
        <v>0</v>
      </c>
      <c r="S152" s="238">
        <v>0</v>
      </c>
      <c r="T152" s="239">
        <f>S152*H152</f>
        <v>0</v>
      </c>
      <c r="U152" s="40"/>
      <c r="V152" s="40"/>
      <c r="W152" s="40"/>
      <c r="X152" s="40"/>
      <c r="Y152" s="40"/>
      <c r="Z152" s="40"/>
      <c r="AA152" s="40"/>
      <c r="AB152" s="40"/>
      <c r="AC152" s="40"/>
      <c r="AD152" s="40"/>
      <c r="AE152" s="40"/>
      <c r="AR152" s="240" t="s">
        <v>525</v>
      </c>
      <c r="AT152" s="240" t="s">
        <v>347</v>
      </c>
      <c r="AU152" s="240" t="s">
        <v>86</v>
      </c>
      <c r="AY152" s="19" t="s">
        <v>194</v>
      </c>
      <c r="BE152" s="241">
        <f>IF(N152="základní",J152,0)</f>
        <v>0</v>
      </c>
      <c r="BF152" s="241">
        <f>IF(N152="snížená",J152,0)</f>
        <v>0</v>
      </c>
      <c r="BG152" s="241">
        <f>IF(N152="zákl. přenesená",J152,0)</f>
        <v>0</v>
      </c>
      <c r="BH152" s="241">
        <f>IF(N152="sníž. přenesená",J152,0)</f>
        <v>0</v>
      </c>
      <c r="BI152" s="241">
        <f>IF(N152="nulová",J152,0)</f>
        <v>0</v>
      </c>
      <c r="BJ152" s="19" t="s">
        <v>84</v>
      </c>
      <c r="BK152" s="241">
        <f>ROUND(I152*H152,2)</f>
        <v>0</v>
      </c>
      <c r="BL152" s="19" t="s">
        <v>245</v>
      </c>
      <c r="BM152" s="240" t="s">
        <v>3011</v>
      </c>
    </row>
    <row r="153" spans="1:47" s="2" customFormat="1" ht="12">
      <c r="A153" s="40"/>
      <c r="B153" s="41"/>
      <c r="C153" s="42"/>
      <c r="D153" s="242" t="s">
        <v>204</v>
      </c>
      <c r="E153" s="42"/>
      <c r="F153" s="243" t="s">
        <v>3010</v>
      </c>
      <c r="G153" s="42"/>
      <c r="H153" s="42"/>
      <c r="I153" s="149"/>
      <c r="J153" s="42"/>
      <c r="K153" s="42"/>
      <c r="L153" s="46"/>
      <c r="M153" s="244"/>
      <c r="N153" s="245"/>
      <c r="O153" s="86"/>
      <c r="P153" s="86"/>
      <c r="Q153" s="86"/>
      <c r="R153" s="86"/>
      <c r="S153" s="86"/>
      <c r="T153" s="87"/>
      <c r="U153" s="40"/>
      <c r="V153" s="40"/>
      <c r="W153" s="40"/>
      <c r="X153" s="40"/>
      <c r="Y153" s="40"/>
      <c r="Z153" s="40"/>
      <c r="AA153" s="40"/>
      <c r="AB153" s="40"/>
      <c r="AC153" s="40"/>
      <c r="AD153" s="40"/>
      <c r="AE153" s="40"/>
      <c r="AT153" s="19" t="s">
        <v>204</v>
      </c>
      <c r="AU153" s="19" t="s">
        <v>86</v>
      </c>
    </row>
    <row r="154" spans="1:47" s="2" customFormat="1" ht="12">
      <c r="A154" s="40"/>
      <c r="B154" s="41"/>
      <c r="C154" s="42"/>
      <c r="D154" s="242" t="s">
        <v>228</v>
      </c>
      <c r="E154" s="42"/>
      <c r="F154" s="246" t="s">
        <v>3012</v>
      </c>
      <c r="G154" s="42"/>
      <c r="H154" s="42"/>
      <c r="I154" s="149"/>
      <c r="J154" s="42"/>
      <c r="K154" s="42"/>
      <c r="L154" s="46"/>
      <c r="M154" s="244"/>
      <c r="N154" s="245"/>
      <c r="O154" s="86"/>
      <c r="P154" s="86"/>
      <c r="Q154" s="86"/>
      <c r="R154" s="86"/>
      <c r="S154" s="86"/>
      <c r="T154" s="87"/>
      <c r="U154" s="40"/>
      <c r="V154" s="40"/>
      <c r="W154" s="40"/>
      <c r="X154" s="40"/>
      <c r="Y154" s="40"/>
      <c r="Z154" s="40"/>
      <c r="AA154" s="40"/>
      <c r="AB154" s="40"/>
      <c r="AC154" s="40"/>
      <c r="AD154" s="40"/>
      <c r="AE154" s="40"/>
      <c r="AT154" s="19" t="s">
        <v>228</v>
      </c>
      <c r="AU154" s="19" t="s">
        <v>86</v>
      </c>
    </row>
    <row r="155" spans="1:65" s="2" customFormat="1" ht="16.5" customHeight="1">
      <c r="A155" s="40"/>
      <c r="B155" s="41"/>
      <c r="C155" s="229" t="s">
        <v>8</v>
      </c>
      <c r="D155" s="229" t="s">
        <v>197</v>
      </c>
      <c r="E155" s="230" t="s">
        <v>3013</v>
      </c>
      <c r="F155" s="231" t="s">
        <v>3014</v>
      </c>
      <c r="G155" s="232" t="s">
        <v>268</v>
      </c>
      <c r="H155" s="233">
        <v>3</v>
      </c>
      <c r="I155" s="234"/>
      <c r="J155" s="235">
        <f>ROUND(I155*H155,2)</f>
        <v>0</v>
      </c>
      <c r="K155" s="231" t="s">
        <v>201</v>
      </c>
      <c r="L155" s="46"/>
      <c r="M155" s="236" t="s">
        <v>21</v>
      </c>
      <c r="N155" s="237" t="s">
        <v>47</v>
      </c>
      <c r="O155" s="86"/>
      <c r="P155" s="238">
        <f>O155*H155</f>
        <v>0</v>
      </c>
      <c r="Q155" s="238">
        <v>0</v>
      </c>
      <c r="R155" s="238">
        <f>Q155*H155</f>
        <v>0</v>
      </c>
      <c r="S155" s="238">
        <v>0</v>
      </c>
      <c r="T155" s="239">
        <f>S155*H155</f>
        <v>0</v>
      </c>
      <c r="U155" s="40"/>
      <c r="V155" s="40"/>
      <c r="W155" s="40"/>
      <c r="X155" s="40"/>
      <c r="Y155" s="40"/>
      <c r="Z155" s="40"/>
      <c r="AA155" s="40"/>
      <c r="AB155" s="40"/>
      <c r="AC155" s="40"/>
      <c r="AD155" s="40"/>
      <c r="AE155" s="40"/>
      <c r="AR155" s="240" t="s">
        <v>245</v>
      </c>
      <c r="AT155" s="240" t="s">
        <v>197</v>
      </c>
      <c r="AU155" s="240" t="s">
        <v>86</v>
      </c>
      <c r="AY155" s="19" t="s">
        <v>194</v>
      </c>
      <c r="BE155" s="241">
        <f>IF(N155="základní",J155,0)</f>
        <v>0</v>
      </c>
      <c r="BF155" s="241">
        <f>IF(N155="snížená",J155,0)</f>
        <v>0</v>
      </c>
      <c r="BG155" s="241">
        <f>IF(N155="zákl. přenesená",J155,0)</f>
        <v>0</v>
      </c>
      <c r="BH155" s="241">
        <f>IF(N155="sníž. přenesená",J155,0)</f>
        <v>0</v>
      </c>
      <c r="BI155" s="241">
        <f>IF(N155="nulová",J155,0)</f>
        <v>0</v>
      </c>
      <c r="BJ155" s="19" t="s">
        <v>84</v>
      </c>
      <c r="BK155" s="241">
        <f>ROUND(I155*H155,2)</f>
        <v>0</v>
      </c>
      <c r="BL155" s="19" t="s">
        <v>245</v>
      </c>
      <c r="BM155" s="240" t="s">
        <v>3015</v>
      </c>
    </row>
    <row r="156" spans="1:47" s="2" customFormat="1" ht="12">
      <c r="A156" s="40"/>
      <c r="B156" s="41"/>
      <c r="C156" s="42"/>
      <c r="D156" s="242" t="s">
        <v>204</v>
      </c>
      <c r="E156" s="42"/>
      <c r="F156" s="243" t="s">
        <v>3016</v>
      </c>
      <c r="G156" s="42"/>
      <c r="H156" s="42"/>
      <c r="I156" s="149"/>
      <c r="J156" s="42"/>
      <c r="K156" s="42"/>
      <c r="L156" s="46"/>
      <c r="M156" s="244"/>
      <c r="N156" s="245"/>
      <c r="O156" s="86"/>
      <c r="P156" s="86"/>
      <c r="Q156" s="86"/>
      <c r="R156" s="86"/>
      <c r="S156" s="86"/>
      <c r="T156" s="87"/>
      <c r="U156" s="40"/>
      <c r="V156" s="40"/>
      <c r="W156" s="40"/>
      <c r="X156" s="40"/>
      <c r="Y156" s="40"/>
      <c r="Z156" s="40"/>
      <c r="AA156" s="40"/>
      <c r="AB156" s="40"/>
      <c r="AC156" s="40"/>
      <c r="AD156" s="40"/>
      <c r="AE156" s="40"/>
      <c r="AT156" s="19" t="s">
        <v>204</v>
      </c>
      <c r="AU156" s="19" t="s">
        <v>86</v>
      </c>
    </row>
    <row r="157" spans="1:51" s="13" customFormat="1" ht="12">
      <c r="A157" s="13"/>
      <c r="B157" s="247"/>
      <c r="C157" s="248"/>
      <c r="D157" s="242" t="s">
        <v>208</v>
      </c>
      <c r="E157" s="249" t="s">
        <v>21</v>
      </c>
      <c r="F157" s="250" t="s">
        <v>2973</v>
      </c>
      <c r="G157" s="248"/>
      <c r="H157" s="251">
        <v>1</v>
      </c>
      <c r="I157" s="252"/>
      <c r="J157" s="248"/>
      <c r="K157" s="248"/>
      <c r="L157" s="253"/>
      <c r="M157" s="254"/>
      <c r="N157" s="255"/>
      <c r="O157" s="255"/>
      <c r="P157" s="255"/>
      <c r="Q157" s="255"/>
      <c r="R157" s="255"/>
      <c r="S157" s="255"/>
      <c r="T157" s="256"/>
      <c r="U157" s="13"/>
      <c r="V157" s="13"/>
      <c r="W157" s="13"/>
      <c r="X157" s="13"/>
      <c r="Y157" s="13"/>
      <c r="Z157" s="13"/>
      <c r="AA157" s="13"/>
      <c r="AB157" s="13"/>
      <c r="AC157" s="13"/>
      <c r="AD157" s="13"/>
      <c r="AE157" s="13"/>
      <c r="AT157" s="257" t="s">
        <v>208</v>
      </c>
      <c r="AU157" s="257" t="s">
        <v>86</v>
      </c>
      <c r="AV157" s="13" t="s">
        <v>86</v>
      </c>
      <c r="AW157" s="13" t="s">
        <v>38</v>
      </c>
      <c r="AX157" s="13" t="s">
        <v>76</v>
      </c>
      <c r="AY157" s="257" t="s">
        <v>194</v>
      </c>
    </row>
    <row r="158" spans="1:51" s="13" customFormat="1" ht="12">
      <c r="A158" s="13"/>
      <c r="B158" s="247"/>
      <c r="C158" s="248"/>
      <c r="D158" s="242" t="s">
        <v>208</v>
      </c>
      <c r="E158" s="249" t="s">
        <v>21</v>
      </c>
      <c r="F158" s="250" t="s">
        <v>2974</v>
      </c>
      <c r="G158" s="248"/>
      <c r="H158" s="251">
        <v>1</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208</v>
      </c>
      <c r="AU158" s="257" t="s">
        <v>86</v>
      </c>
      <c r="AV158" s="13" t="s">
        <v>86</v>
      </c>
      <c r="AW158" s="13" t="s">
        <v>38</v>
      </c>
      <c r="AX158" s="13" t="s">
        <v>76</v>
      </c>
      <c r="AY158" s="257" t="s">
        <v>194</v>
      </c>
    </row>
    <row r="159" spans="1:51" s="13" customFormat="1" ht="12">
      <c r="A159" s="13"/>
      <c r="B159" s="247"/>
      <c r="C159" s="248"/>
      <c r="D159" s="242" t="s">
        <v>208</v>
      </c>
      <c r="E159" s="249" t="s">
        <v>21</v>
      </c>
      <c r="F159" s="250" t="s">
        <v>2975</v>
      </c>
      <c r="G159" s="248"/>
      <c r="H159" s="251">
        <v>1</v>
      </c>
      <c r="I159" s="252"/>
      <c r="J159" s="248"/>
      <c r="K159" s="248"/>
      <c r="L159" s="253"/>
      <c r="M159" s="254"/>
      <c r="N159" s="255"/>
      <c r="O159" s="255"/>
      <c r="P159" s="255"/>
      <c r="Q159" s="255"/>
      <c r="R159" s="255"/>
      <c r="S159" s="255"/>
      <c r="T159" s="256"/>
      <c r="U159" s="13"/>
      <c r="V159" s="13"/>
      <c r="W159" s="13"/>
      <c r="X159" s="13"/>
      <c r="Y159" s="13"/>
      <c r="Z159" s="13"/>
      <c r="AA159" s="13"/>
      <c r="AB159" s="13"/>
      <c r="AC159" s="13"/>
      <c r="AD159" s="13"/>
      <c r="AE159" s="13"/>
      <c r="AT159" s="257" t="s">
        <v>208</v>
      </c>
      <c r="AU159" s="257" t="s">
        <v>86</v>
      </c>
      <c r="AV159" s="13" t="s">
        <v>86</v>
      </c>
      <c r="AW159" s="13" t="s">
        <v>38</v>
      </c>
      <c r="AX159" s="13" t="s">
        <v>76</v>
      </c>
      <c r="AY159" s="257" t="s">
        <v>194</v>
      </c>
    </row>
    <row r="160" spans="1:51" s="14" customFormat="1" ht="12">
      <c r="A160" s="14"/>
      <c r="B160" s="258"/>
      <c r="C160" s="259"/>
      <c r="D160" s="242" t="s">
        <v>208</v>
      </c>
      <c r="E160" s="260" t="s">
        <v>21</v>
      </c>
      <c r="F160" s="261" t="s">
        <v>210</v>
      </c>
      <c r="G160" s="259"/>
      <c r="H160" s="262">
        <v>3</v>
      </c>
      <c r="I160" s="263"/>
      <c r="J160" s="259"/>
      <c r="K160" s="259"/>
      <c r="L160" s="264"/>
      <c r="M160" s="265"/>
      <c r="N160" s="266"/>
      <c r="O160" s="266"/>
      <c r="P160" s="266"/>
      <c r="Q160" s="266"/>
      <c r="R160" s="266"/>
      <c r="S160" s="266"/>
      <c r="T160" s="267"/>
      <c r="U160" s="14"/>
      <c r="V160" s="14"/>
      <c r="W160" s="14"/>
      <c r="X160" s="14"/>
      <c r="Y160" s="14"/>
      <c r="Z160" s="14"/>
      <c r="AA160" s="14"/>
      <c r="AB160" s="14"/>
      <c r="AC160" s="14"/>
      <c r="AD160" s="14"/>
      <c r="AE160" s="14"/>
      <c r="AT160" s="268" t="s">
        <v>208</v>
      </c>
      <c r="AU160" s="268" t="s">
        <v>86</v>
      </c>
      <c r="AV160" s="14" t="s">
        <v>202</v>
      </c>
      <c r="AW160" s="14" t="s">
        <v>38</v>
      </c>
      <c r="AX160" s="14" t="s">
        <v>84</v>
      </c>
      <c r="AY160" s="268" t="s">
        <v>194</v>
      </c>
    </row>
    <row r="161" spans="1:65" s="2" customFormat="1" ht="16.5" customHeight="1">
      <c r="A161" s="40"/>
      <c r="B161" s="41"/>
      <c r="C161" s="272" t="s">
        <v>245</v>
      </c>
      <c r="D161" s="272" t="s">
        <v>347</v>
      </c>
      <c r="E161" s="273" t="s">
        <v>3017</v>
      </c>
      <c r="F161" s="274" t="s">
        <v>3018</v>
      </c>
      <c r="G161" s="275" t="s">
        <v>268</v>
      </c>
      <c r="H161" s="276">
        <v>3</v>
      </c>
      <c r="I161" s="277"/>
      <c r="J161" s="278">
        <f>ROUND(I161*H161,2)</f>
        <v>0</v>
      </c>
      <c r="K161" s="274" t="s">
        <v>201</v>
      </c>
      <c r="L161" s="279"/>
      <c r="M161" s="280" t="s">
        <v>21</v>
      </c>
      <c r="N161" s="281" t="s">
        <v>47</v>
      </c>
      <c r="O161" s="86"/>
      <c r="P161" s="238">
        <f>O161*H161</f>
        <v>0</v>
      </c>
      <c r="Q161" s="238">
        <v>0.0054</v>
      </c>
      <c r="R161" s="238">
        <f>Q161*H161</f>
        <v>0.0162</v>
      </c>
      <c r="S161" s="238">
        <v>0</v>
      </c>
      <c r="T161" s="239">
        <f>S161*H161</f>
        <v>0</v>
      </c>
      <c r="U161" s="40"/>
      <c r="V161" s="40"/>
      <c r="W161" s="40"/>
      <c r="X161" s="40"/>
      <c r="Y161" s="40"/>
      <c r="Z161" s="40"/>
      <c r="AA161" s="40"/>
      <c r="AB161" s="40"/>
      <c r="AC161" s="40"/>
      <c r="AD161" s="40"/>
      <c r="AE161" s="40"/>
      <c r="AR161" s="240" t="s">
        <v>525</v>
      </c>
      <c r="AT161" s="240" t="s">
        <v>347</v>
      </c>
      <c r="AU161" s="240" t="s">
        <v>86</v>
      </c>
      <c r="AY161" s="19" t="s">
        <v>194</v>
      </c>
      <c r="BE161" s="241">
        <f>IF(N161="základní",J161,0)</f>
        <v>0</v>
      </c>
      <c r="BF161" s="241">
        <f>IF(N161="snížená",J161,0)</f>
        <v>0</v>
      </c>
      <c r="BG161" s="241">
        <f>IF(N161="zákl. přenesená",J161,0)</f>
        <v>0</v>
      </c>
      <c r="BH161" s="241">
        <f>IF(N161="sníž. přenesená",J161,0)</f>
        <v>0</v>
      </c>
      <c r="BI161" s="241">
        <f>IF(N161="nulová",J161,0)</f>
        <v>0</v>
      </c>
      <c r="BJ161" s="19" t="s">
        <v>84</v>
      </c>
      <c r="BK161" s="241">
        <f>ROUND(I161*H161,2)</f>
        <v>0</v>
      </c>
      <c r="BL161" s="19" t="s">
        <v>245</v>
      </c>
      <c r="BM161" s="240" t="s">
        <v>3019</v>
      </c>
    </row>
    <row r="162" spans="1:47" s="2" customFormat="1" ht="12">
      <c r="A162" s="40"/>
      <c r="B162" s="41"/>
      <c r="C162" s="42"/>
      <c r="D162" s="242" t="s">
        <v>204</v>
      </c>
      <c r="E162" s="42"/>
      <c r="F162" s="243" t="s">
        <v>3018</v>
      </c>
      <c r="G162" s="42"/>
      <c r="H162" s="42"/>
      <c r="I162" s="149"/>
      <c r="J162" s="42"/>
      <c r="K162" s="42"/>
      <c r="L162" s="46"/>
      <c r="M162" s="244"/>
      <c r="N162" s="245"/>
      <c r="O162" s="86"/>
      <c r="P162" s="86"/>
      <c r="Q162" s="86"/>
      <c r="R162" s="86"/>
      <c r="S162" s="86"/>
      <c r="T162" s="87"/>
      <c r="U162" s="40"/>
      <c r="V162" s="40"/>
      <c r="W162" s="40"/>
      <c r="X162" s="40"/>
      <c r="Y162" s="40"/>
      <c r="Z162" s="40"/>
      <c r="AA162" s="40"/>
      <c r="AB162" s="40"/>
      <c r="AC162" s="40"/>
      <c r="AD162" s="40"/>
      <c r="AE162" s="40"/>
      <c r="AT162" s="19" t="s">
        <v>204</v>
      </c>
      <c r="AU162" s="19" t="s">
        <v>86</v>
      </c>
    </row>
    <row r="163" spans="1:65" s="2" customFormat="1" ht="16.5" customHeight="1">
      <c r="A163" s="40"/>
      <c r="B163" s="41"/>
      <c r="C163" s="229" t="s">
        <v>418</v>
      </c>
      <c r="D163" s="229" t="s">
        <v>197</v>
      </c>
      <c r="E163" s="230" t="s">
        <v>3020</v>
      </c>
      <c r="F163" s="231" t="s">
        <v>3021</v>
      </c>
      <c r="G163" s="232" t="s">
        <v>215</v>
      </c>
      <c r="H163" s="233">
        <v>0.027</v>
      </c>
      <c r="I163" s="234"/>
      <c r="J163" s="235">
        <f>ROUND(I163*H163,2)</f>
        <v>0</v>
      </c>
      <c r="K163" s="231" t="s">
        <v>201</v>
      </c>
      <c r="L163" s="46"/>
      <c r="M163" s="236" t="s">
        <v>21</v>
      </c>
      <c r="N163" s="237" t="s">
        <v>47</v>
      </c>
      <c r="O163" s="86"/>
      <c r="P163" s="238">
        <f>O163*H163</f>
        <v>0</v>
      </c>
      <c r="Q163" s="238">
        <v>0</v>
      </c>
      <c r="R163" s="238">
        <f>Q163*H163</f>
        <v>0</v>
      </c>
      <c r="S163" s="238">
        <v>0</v>
      </c>
      <c r="T163" s="239">
        <f>S163*H163</f>
        <v>0</v>
      </c>
      <c r="U163" s="40"/>
      <c r="V163" s="40"/>
      <c r="W163" s="40"/>
      <c r="X163" s="40"/>
      <c r="Y163" s="40"/>
      <c r="Z163" s="40"/>
      <c r="AA163" s="40"/>
      <c r="AB163" s="40"/>
      <c r="AC163" s="40"/>
      <c r="AD163" s="40"/>
      <c r="AE163" s="40"/>
      <c r="AR163" s="240" t="s">
        <v>245</v>
      </c>
      <c r="AT163" s="240" t="s">
        <v>197</v>
      </c>
      <c r="AU163" s="240" t="s">
        <v>86</v>
      </c>
      <c r="AY163" s="19" t="s">
        <v>194</v>
      </c>
      <c r="BE163" s="241">
        <f>IF(N163="základní",J163,0)</f>
        <v>0</v>
      </c>
      <c r="BF163" s="241">
        <f>IF(N163="snížená",J163,0)</f>
        <v>0</v>
      </c>
      <c r="BG163" s="241">
        <f>IF(N163="zákl. přenesená",J163,0)</f>
        <v>0</v>
      </c>
      <c r="BH163" s="241">
        <f>IF(N163="sníž. přenesená",J163,0)</f>
        <v>0</v>
      </c>
      <c r="BI163" s="241">
        <f>IF(N163="nulová",J163,0)</f>
        <v>0</v>
      </c>
      <c r="BJ163" s="19" t="s">
        <v>84</v>
      </c>
      <c r="BK163" s="241">
        <f>ROUND(I163*H163,2)</f>
        <v>0</v>
      </c>
      <c r="BL163" s="19" t="s">
        <v>245</v>
      </c>
      <c r="BM163" s="240" t="s">
        <v>3022</v>
      </c>
    </row>
    <row r="164" spans="1:47" s="2" customFormat="1" ht="12">
      <c r="A164" s="40"/>
      <c r="B164" s="41"/>
      <c r="C164" s="42"/>
      <c r="D164" s="242" t="s">
        <v>204</v>
      </c>
      <c r="E164" s="42"/>
      <c r="F164" s="243" t="s">
        <v>3023</v>
      </c>
      <c r="G164" s="42"/>
      <c r="H164" s="42"/>
      <c r="I164" s="149"/>
      <c r="J164" s="42"/>
      <c r="K164" s="42"/>
      <c r="L164" s="46"/>
      <c r="M164" s="244"/>
      <c r="N164" s="245"/>
      <c r="O164" s="86"/>
      <c r="P164" s="86"/>
      <c r="Q164" s="86"/>
      <c r="R164" s="86"/>
      <c r="S164" s="86"/>
      <c r="T164" s="87"/>
      <c r="U164" s="40"/>
      <c r="V164" s="40"/>
      <c r="W164" s="40"/>
      <c r="X164" s="40"/>
      <c r="Y164" s="40"/>
      <c r="Z164" s="40"/>
      <c r="AA164" s="40"/>
      <c r="AB164" s="40"/>
      <c r="AC164" s="40"/>
      <c r="AD164" s="40"/>
      <c r="AE164" s="40"/>
      <c r="AT164" s="19" t="s">
        <v>204</v>
      </c>
      <c r="AU164" s="19" t="s">
        <v>86</v>
      </c>
    </row>
    <row r="165" spans="1:47" s="2" customFormat="1" ht="12">
      <c r="A165" s="40"/>
      <c r="B165" s="41"/>
      <c r="C165" s="42"/>
      <c r="D165" s="242" t="s">
        <v>206</v>
      </c>
      <c r="E165" s="42"/>
      <c r="F165" s="246" t="s">
        <v>786</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206</v>
      </c>
      <c r="AU165" s="19" t="s">
        <v>86</v>
      </c>
    </row>
    <row r="166" spans="1:63" s="12" customFormat="1" ht="22.8" customHeight="1">
      <c r="A166" s="12"/>
      <c r="B166" s="213"/>
      <c r="C166" s="214"/>
      <c r="D166" s="215" t="s">
        <v>75</v>
      </c>
      <c r="E166" s="227" t="s">
        <v>999</v>
      </c>
      <c r="F166" s="227" t="s">
        <v>1000</v>
      </c>
      <c r="G166" s="214"/>
      <c r="H166" s="214"/>
      <c r="I166" s="217"/>
      <c r="J166" s="228">
        <f>BK166</f>
        <v>0</v>
      </c>
      <c r="K166" s="214"/>
      <c r="L166" s="219"/>
      <c r="M166" s="220"/>
      <c r="N166" s="221"/>
      <c r="O166" s="221"/>
      <c r="P166" s="222">
        <f>SUM(P167:P174)</f>
        <v>0</v>
      </c>
      <c r="Q166" s="221"/>
      <c r="R166" s="222">
        <f>SUM(R167:R174)</f>
        <v>0</v>
      </c>
      <c r="S166" s="221"/>
      <c r="T166" s="223">
        <f>SUM(T167:T174)</f>
        <v>0</v>
      </c>
      <c r="U166" s="12"/>
      <c r="V166" s="12"/>
      <c r="W166" s="12"/>
      <c r="X166" s="12"/>
      <c r="Y166" s="12"/>
      <c r="Z166" s="12"/>
      <c r="AA166" s="12"/>
      <c r="AB166" s="12"/>
      <c r="AC166" s="12"/>
      <c r="AD166" s="12"/>
      <c r="AE166" s="12"/>
      <c r="AR166" s="224" t="s">
        <v>86</v>
      </c>
      <c r="AT166" s="225" t="s">
        <v>75</v>
      </c>
      <c r="AU166" s="225" t="s">
        <v>84</v>
      </c>
      <c r="AY166" s="224" t="s">
        <v>194</v>
      </c>
      <c r="BK166" s="226">
        <f>SUM(BK167:BK174)</f>
        <v>0</v>
      </c>
    </row>
    <row r="167" spans="1:65" s="2" customFormat="1" ht="16.5" customHeight="1">
      <c r="A167" s="40"/>
      <c r="B167" s="41"/>
      <c r="C167" s="229" t="s">
        <v>436</v>
      </c>
      <c r="D167" s="229" t="s">
        <v>197</v>
      </c>
      <c r="E167" s="230" t="s">
        <v>3024</v>
      </c>
      <c r="F167" s="231" t="s">
        <v>3025</v>
      </c>
      <c r="G167" s="232" t="s">
        <v>268</v>
      </c>
      <c r="H167" s="233">
        <v>7</v>
      </c>
      <c r="I167" s="234"/>
      <c r="J167" s="235">
        <f>ROUND(I167*H167,2)</f>
        <v>0</v>
      </c>
      <c r="K167" s="231" t="s">
        <v>201</v>
      </c>
      <c r="L167" s="46"/>
      <c r="M167" s="236" t="s">
        <v>21</v>
      </c>
      <c r="N167" s="237" t="s">
        <v>47</v>
      </c>
      <c r="O167" s="86"/>
      <c r="P167" s="238">
        <f>O167*H167</f>
        <v>0</v>
      </c>
      <c r="Q167" s="238">
        <v>0</v>
      </c>
      <c r="R167" s="238">
        <f>Q167*H167</f>
        <v>0</v>
      </c>
      <c r="S167" s="238">
        <v>0</v>
      </c>
      <c r="T167" s="239">
        <f>S167*H167</f>
        <v>0</v>
      </c>
      <c r="U167" s="40"/>
      <c r="V167" s="40"/>
      <c r="W167" s="40"/>
      <c r="X167" s="40"/>
      <c r="Y167" s="40"/>
      <c r="Z167" s="40"/>
      <c r="AA167" s="40"/>
      <c r="AB167" s="40"/>
      <c r="AC167" s="40"/>
      <c r="AD167" s="40"/>
      <c r="AE167" s="40"/>
      <c r="AR167" s="240" t="s">
        <v>245</v>
      </c>
      <c r="AT167" s="240" t="s">
        <v>197</v>
      </c>
      <c r="AU167" s="240" t="s">
        <v>86</v>
      </c>
      <c r="AY167" s="19" t="s">
        <v>194</v>
      </c>
      <c r="BE167" s="241">
        <f>IF(N167="základní",J167,0)</f>
        <v>0</v>
      </c>
      <c r="BF167" s="241">
        <f>IF(N167="snížená",J167,0)</f>
        <v>0</v>
      </c>
      <c r="BG167" s="241">
        <f>IF(N167="zákl. přenesená",J167,0)</f>
        <v>0</v>
      </c>
      <c r="BH167" s="241">
        <f>IF(N167="sníž. přenesená",J167,0)</f>
        <v>0</v>
      </c>
      <c r="BI167" s="241">
        <f>IF(N167="nulová",J167,0)</f>
        <v>0</v>
      </c>
      <c r="BJ167" s="19" t="s">
        <v>84</v>
      </c>
      <c r="BK167" s="241">
        <f>ROUND(I167*H167,2)</f>
        <v>0</v>
      </c>
      <c r="BL167" s="19" t="s">
        <v>245</v>
      </c>
      <c r="BM167" s="240" t="s">
        <v>3026</v>
      </c>
    </row>
    <row r="168" spans="1:47" s="2" customFormat="1" ht="12">
      <c r="A168" s="40"/>
      <c r="B168" s="41"/>
      <c r="C168" s="42"/>
      <c r="D168" s="242" t="s">
        <v>204</v>
      </c>
      <c r="E168" s="42"/>
      <c r="F168" s="243" t="s">
        <v>3027</v>
      </c>
      <c r="G168" s="42"/>
      <c r="H168" s="42"/>
      <c r="I168" s="149"/>
      <c r="J168" s="42"/>
      <c r="K168" s="42"/>
      <c r="L168" s="46"/>
      <c r="M168" s="244"/>
      <c r="N168" s="245"/>
      <c r="O168" s="86"/>
      <c r="P168" s="86"/>
      <c r="Q168" s="86"/>
      <c r="R168" s="86"/>
      <c r="S168" s="86"/>
      <c r="T168" s="87"/>
      <c r="U168" s="40"/>
      <c r="V168" s="40"/>
      <c r="W168" s="40"/>
      <c r="X168" s="40"/>
      <c r="Y168" s="40"/>
      <c r="Z168" s="40"/>
      <c r="AA168" s="40"/>
      <c r="AB168" s="40"/>
      <c r="AC168" s="40"/>
      <c r="AD168" s="40"/>
      <c r="AE168" s="40"/>
      <c r="AT168" s="19" t="s">
        <v>204</v>
      </c>
      <c r="AU168" s="19" t="s">
        <v>86</v>
      </c>
    </row>
    <row r="169" spans="1:65" s="2" customFormat="1" ht="16.5" customHeight="1">
      <c r="A169" s="40"/>
      <c r="B169" s="41"/>
      <c r="C169" s="272" t="s">
        <v>443</v>
      </c>
      <c r="D169" s="272" t="s">
        <v>347</v>
      </c>
      <c r="E169" s="273" t="s">
        <v>3028</v>
      </c>
      <c r="F169" s="274" t="s">
        <v>21</v>
      </c>
      <c r="G169" s="275" t="s">
        <v>268</v>
      </c>
      <c r="H169" s="276">
        <v>7</v>
      </c>
      <c r="I169" s="277"/>
      <c r="J169" s="278">
        <f>ROUND(I169*H169,2)</f>
        <v>0</v>
      </c>
      <c r="K169" s="274" t="s">
        <v>2566</v>
      </c>
      <c r="L169" s="279"/>
      <c r="M169" s="280" t="s">
        <v>21</v>
      </c>
      <c r="N169" s="281" t="s">
        <v>47</v>
      </c>
      <c r="O169" s="86"/>
      <c r="P169" s="238">
        <f>O169*H169</f>
        <v>0</v>
      </c>
      <c r="Q169" s="238">
        <v>0</v>
      </c>
      <c r="R169" s="238">
        <f>Q169*H169</f>
        <v>0</v>
      </c>
      <c r="S169" s="238">
        <v>0</v>
      </c>
      <c r="T169" s="239">
        <f>S169*H169</f>
        <v>0</v>
      </c>
      <c r="U169" s="40"/>
      <c r="V169" s="40"/>
      <c r="W169" s="40"/>
      <c r="X169" s="40"/>
      <c r="Y169" s="40"/>
      <c r="Z169" s="40"/>
      <c r="AA169" s="40"/>
      <c r="AB169" s="40"/>
      <c r="AC169" s="40"/>
      <c r="AD169" s="40"/>
      <c r="AE169" s="40"/>
      <c r="AR169" s="240" t="s">
        <v>525</v>
      </c>
      <c r="AT169" s="240" t="s">
        <v>347</v>
      </c>
      <c r="AU169" s="240" t="s">
        <v>86</v>
      </c>
      <c r="AY169" s="19" t="s">
        <v>194</v>
      </c>
      <c r="BE169" s="241">
        <f>IF(N169="základní",J169,0)</f>
        <v>0</v>
      </c>
      <c r="BF169" s="241">
        <f>IF(N169="snížená",J169,0)</f>
        <v>0</v>
      </c>
      <c r="BG169" s="241">
        <f>IF(N169="zákl. přenesená",J169,0)</f>
        <v>0</v>
      </c>
      <c r="BH169" s="241">
        <f>IF(N169="sníž. přenesená",J169,0)</f>
        <v>0</v>
      </c>
      <c r="BI169" s="241">
        <f>IF(N169="nulová",J169,0)</f>
        <v>0</v>
      </c>
      <c r="BJ169" s="19" t="s">
        <v>84</v>
      </c>
      <c r="BK169" s="241">
        <f>ROUND(I169*H169,2)</f>
        <v>0</v>
      </c>
      <c r="BL169" s="19" t="s">
        <v>245</v>
      </c>
      <c r="BM169" s="240" t="s">
        <v>3029</v>
      </c>
    </row>
    <row r="170" spans="1:47" s="2" customFormat="1" ht="12">
      <c r="A170" s="40"/>
      <c r="B170" s="41"/>
      <c r="C170" s="42"/>
      <c r="D170" s="242" t="s">
        <v>204</v>
      </c>
      <c r="E170" s="42"/>
      <c r="F170" s="243" t="s">
        <v>3030</v>
      </c>
      <c r="G170" s="42"/>
      <c r="H170" s="42"/>
      <c r="I170" s="149"/>
      <c r="J170" s="42"/>
      <c r="K170" s="42"/>
      <c r="L170" s="46"/>
      <c r="M170" s="244"/>
      <c r="N170" s="245"/>
      <c r="O170" s="86"/>
      <c r="P170" s="86"/>
      <c r="Q170" s="86"/>
      <c r="R170" s="86"/>
      <c r="S170" s="86"/>
      <c r="T170" s="87"/>
      <c r="U170" s="40"/>
      <c r="V170" s="40"/>
      <c r="W170" s="40"/>
      <c r="X170" s="40"/>
      <c r="Y170" s="40"/>
      <c r="Z170" s="40"/>
      <c r="AA170" s="40"/>
      <c r="AB170" s="40"/>
      <c r="AC170" s="40"/>
      <c r="AD170" s="40"/>
      <c r="AE170" s="40"/>
      <c r="AT170" s="19" t="s">
        <v>204</v>
      </c>
      <c r="AU170" s="19" t="s">
        <v>86</v>
      </c>
    </row>
    <row r="171" spans="1:51" s="13" customFormat="1" ht="12">
      <c r="A171" s="13"/>
      <c r="B171" s="247"/>
      <c r="C171" s="248"/>
      <c r="D171" s="242" t="s">
        <v>208</v>
      </c>
      <c r="E171" s="249" t="s">
        <v>21</v>
      </c>
      <c r="F171" s="250" t="s">
        <v>3031</v>
      </c>
      <c r="G171" s="248"/>
      <c r="H171" s="251">
        <v>3</v>
      </c>
      <c r="I171" s="252"/>
      <c r="J171" s="248"/>
      <c r="K171" s="248"/>
      <c r="L171" s="253"/>
      <c r="M171" s="254"/>
      <c r="N171" s="255"/>
      <c r="O171" s="255"/>
      <c r="P171" s="255"/>
      <c r="Q171" s="255"/>
      <c r="R171" s="255"/>
      <c r="S171" s="255"/>
      <c r="T171" s="256"/>
      <c r="U171" s="13"/>
      <c r="V171" s="13"/>
      <c r="W171" s="13"/>
      <c r="X171" s="13"/>
      <c r="Y171" s="13"/>
      <c r="Z171" s="13"/>
      <c r="AA171" s="13"/>
      <c r="AB171" s="13"/>
      <c r="AC171" s="13"/>
      <c r="AD171" s="13"/>
      <c r="AE171" s="13"/>
      <c r="AT171" s="257" t="s">
        <v>208</v>
      </c>
      <c r="AU171" s="257" t="s">
        <v>86</v>
      </c>
      <c r="AV171" s="13" t="s">
        <v>86</v>
      </c>
      <c r="AW171" s="13" t="s">
        <v>38</v>
      </c>
      <c r="AX171" s="13" t="s">
        <v>76</v>
      </c>
      <c r="AY171" s="257" t="s">
        <v>194</v>
      </c>
    </row>
    <row r="172" spans="1:51" s="13" customFormat="1" ht="12">
      <c r="A172" s="13"/>
      <c r="B172" s="247"/>
      <c r="C172" s="248"/>
      <c r="D172" s="242" t="s">
        <v>208</v>
      </c>
      <c r="E172" s="249" t="s">
        <v>21</v>
      </c>
      <c r="F172" s="250" t="s">
        <v>3032</v>
      </c>
      <c r="G172" s="248"/>
      <c r="H172" s="251">
        <v>2</v>
      </c>
      <c r="I172" s="252"/>
      <c r="J172" s="248"/>
      <c r="K172" s="248"/>
      <c r="L172" s="253"/>
      <c r="M172" s="254"/>
      <c r="N172" s="255"/>
      <c r="O172" s="255"/>
      <c r="P172" s="255"/>
      <c r="Q172" s="255"/>
      <c r="R172" s="255"/>
      <c r="S172" s="255"/>
      <c r="T172" s="256"/>
      <c r="U172" s="13"/>
      <c r="V172" s="13"/>
      <c r="W172" s="13"/>
      <c r="X172" s="13"/>
      <c r="Y172" s="13"/>
      <c r="Z172" s="13"/>
      <c r="AA172" s="13"/>
      <c r="AB172" s="13"/>
      <c r="AC172" s="13"/>
      <c r="AD172" s="13"/>
      <c r="AE172" s="13"/>
      <c r="AT172" s="257" t="s">
        <v>208</v>
      </c>
      <c r="AU172" s="257" t="s">
        <v>86</v>
      </c>
      <c r="AV172" s="13" t="s">
        <v>86</v>
      </c>
      <c r="AW172" s="13" t="s">
        <v>38</v>
      </c>
      <c r="AX172" s="13" t="s">
        <v>76</v>
      </c>
      <c r="AY172" s="257" t="s">
        <v>194</v>
      </c>
    </row>
    <row r="173" spans="1:51" s="13" customFormat="1" ht="12">
      <c r="A173" s="13"/>
      <c r="B173" s="247"/>
      <c r="C173" s="248"/>
      <c r="D173" s="242" t="s">
        <v>208</v>
      </c>
      <c r="E173" s="249" t="s">
        <v>21</v>
      </c>
      <c r="F173" s="250" t="s">
        <v>3033</v>
      </c>
      <c r="G173" s="248"/>
      <c r="H173" s="251">
        <v>2</v>
      </c>
      <c r="I173" s="252"/>
      <c r="J173" s="248"/>
      <c r="K173" s="248"/>
      <c r="L173" s="253"/>
      <c r="M173" s="254"/>
      <c r="N173" s="255"/>
      <c r="O173" s="255"/>
      <c r="P173" s="255"/>
      <c r="Q173" s="255"/>
      <c r="R173" s="255"/>
      <c r="S173" s="255"/>
      <c r="T173" s="256"/>
      <c r="U173" s="13"/>
      <c r="V173" s="13"/>
      <c r="W173" s="13"/>
      <c r="X173" s="13"/>
      <c r="Y173" s="13"/>
      <c r="Z173" s="13"/>
      <c r="AA173" s="13"/>
      <c r="AB173" s="13"/>
      <c r="AC173" s="13"/>
      <c r="AD173" s="13"/>
      <c r="AE173" s="13"/>
      <c r="AT173" s="257" t="s">
        <v>208</v>
      </c>
      <c r="AU173" s="257" t="s">
        <v>86</v>
      </c>
      <c r="AV173" s="13" t="s">
        <v>86</v>
      </c>
      <c r="AW173" s="13" t="s">
        <v>38</v>
      </c>
      <c r="AX173" s="13" t="s">
        <v>76</v>
      </c>
      <c r="AY173" s="257" t="s">
        <v>194</v>
      </c>
    </row>
    <row r="174" spans="1:51" s="14" customFormat="1" ht="12">
      <c r="A174" s="14"/>
      <c r="B174" s="258"/>
      <c r="C174" s="259"/>
      <c r="D174" s="242" t="s">
        <v>208</v>
      </c>
      <c r="E174" s="260" t="s">
        <v>21</v>
      </c>
      <c r="F174" s="261" t="s">
        <v>210</v>
      </c>
      <c r="G174" s="259"/>
      <c r="H174" s="262">
        <v>7</v>
      </c>
      <c r="I174" s="263"/>
      <c r="J174" s="259"/>
      <c r="K174" s="259"/>
      <c r="L174" s="264"/>
      <c r="M174" s="265"/>
      <c r="N174" s="266"/>
      <c r="O174" s="266"/>
      <c r="P174" s="266"/>
      <c r="Q174" s="266"/>
      <c r="R174" s="266"/>
      <c r="S174" s="266"/>
      <c r="T174" s="267"/>
      <c r="U174" s="14"/>
      <c r="V174" s="14"/>
      <c r="W174" s="14"/>
      <c r="X174" s="14"/>
      <c r="Y174" s="14"/>
      <c r="Z174" s="14"/>
      <c r="AA174" s="14"/>
      <c r="AB174" s="14"/>
      <c r="AC174" s="14"/>
      <c r="AD174" s="14"/>
      <c r="AE174" s="14"/>
      <c r="AT174" s="268" t="s">
        <v>208</v>
      </c>
      <c r="AU174" s="268" t="s">
        <v>86</v>
      </c>
      <c r="AV174" s="14" t="s">
        <v>202</v>
      </c>
      <c r="AW174" s="14" t="s">
        <v>38</v>
      </c>
      <c r="AX174" s="14" t="s">
        <v>84</v>
      </c>
      <c r="AY174" s="268" t="s">
        <v>194</v>
      </c>
    </row>
    <row r="175" spans="1:63" s="12" customFormat="1" ht="25.9" customHeight="1">
      <c r="A175" s="12"/>
      <c r="B175" s="213"/>
      <c r="C175" s="214"/>
      <c r="D175" s="215" t="s">
        <v>75</v>
      </c>
      <c r="E175" s="216" t="s">
        <v>162</v>
      </c>
      <c r="F175" s="216" t="s">
        <v>163</v>
      </c>
      <c r="G175" s="214"/>
      <c r="H175" s="214"/>
      <c r="I175" s="217"/>
      <c r="J175" s="218">
        <f>BK175</f>
        <v>0</v>
      </c>
      <c r="K175" s="214"/>
      <c r="L175" s="219"/>
      <c r="M175" s="220"/>
      <c r="N175" s="221"/>
      <c r="O175" s="221"/>
      <c r="P175" s="222">
        <f>P176</f>
        <v>0</v>
      </c>
      <c r="Q175" s="221"/>
      <c r="R175" s="222">
        <f>R176</f>
        <v>0</v>
      </c>
      <c r="S175" s="221"/>
      <c r="T175" s="223">
        <f>T176</f>
        <v>0</v>
      </c>
      <c r="U175" s="12"/>
      <c r="V175" s="12"/>
      <c r="W175" s="12"/>
      <c r="X175" s="12"/>
      <c r="Y175" s="12"/>
      <c r="Z175" s="12"/>
      <c r="AA175" s="12"/>
      <c r="AB175" s="12"/>
      <c r="AC175" s="12"/>
      <c r="AD175" s="12"/>
      <c r="AE175" s="12"/>
      <c r="AR175" s="224" t="s">
        <v>231</v>
      </c>
      <c r="AT175" s="225" t="s">
        <v>75</v>
      </c>
      <c r="AU175" s="225" t="s">
        <v>76</v>
      </c>
      <c r="AY175" s="224" t="s">
        <v>194</v>
      </c>
      <c r="BK175" s="226">
        <f>BK176</f>
        <v>0</v>
      </c>
    </row>
    <row r="176" spans="1:63" s="12" customFormat="1" ht="22.8" customHeight="1">
      <c r="A176" s="12"/>
      <c r="B176" s="213"/>
      <c r="C176" s="214"/>
      <c r="D176" s="215" t="s">
        <v>75</v>
      </c>
      <c r="E176" s="227" t="s">
        <v>3034</v>
      </c>
      <c r="F176" s="227" t="s">
        <v>3035</v>
      </c>
      <c r="G176" s="214"/>
      <c r="H176" s="214"/>
      <c r="I176" s="217"/>
      <c r="J176" s="228">
        <f>BK176</f>
        <v>0</v>
      </c>
      <c r="K176" s="214"/>
      <c r="L176" s="219"/>
      <c r="M176" s="220"/>
      <c r="N176" s="221"/>
      <c r="O176" s="221"/>
      <c r="P176" s="222">
        <f>SUM(P177:P178)</f>
        <v>0</v>
      </c>
      <c r="Q176" s="221"/>
      <c r="R176" s="222">
        <f>SUM(R177:R178)</f>
        <v>0</v>
      </c>
      <c r="S176" s="221"/>
      <c r="T176" s="223">
        <f>SUM(T177:T178)</f>
        <v>0</v>
      </c>
      <c r="U176" s="12"/>
      <c r="V176" s="12"/>
      <c r="W176" s="12"/>
      <c r="X176" s="12"/>
      <c r="Y176" s="12"/>
      <c r="Z176" s="12"/>
      <c r="AA176" s="12"/>
      <c r="AB176" s="12"/>
      <c r="AC176" s="12"/>
      <c r="AD176" s="12"/>
      <c r="AE176" s="12"/>
      <c r="AR176" s="224" t="s">
        <v>231</v>
      </c>
      <c r="AT176" s="225" t="s">
        <v>75</v>
      </c>
      <c r="AU176" s="225" t="s">
        <v>84</v>
      </c>
      <c r="AY176" s="224" t="s">
        <v>194</v>
      </c>
      <c r="BK176" s="226">
        <f>SUM(BK177:BK178)</f>
        <v>0</v>
      </c>
    </row>
    <row r="177" spans="1:65" s="2" customFormat="1" ht="16.5" customHeight="1">
      <c r="A177" s="40"/>
      <c r="B177" s="41"/>
      <c r="C177" s="229" t="s">
        <v>450</v>
      </c>
      <c r="D177" s="229" t="s">
        <v>197</v>
      </c>
      <c r="E177" s="230" t="s">
        <v>3036</v>
      </c>
      <c r="F177" s="231" t="s">
        <v>3037</v>
      </c>
      <c r="G177" s="232" t="s">
        <v>3038</v>
      </c>
      <c r="H177" s="233">
        <v>1</v>
      </c>
      <c r="I177" s="234"/>
      <c r="J177" s="235">
        <f>ROUND(I177*H177,2)</f>
        <v>0</v>
      </c>
      <c r="K177" s="231" t="s">
        <v>201</v>
      </c>
      <c r="L177" s="46"/>
      <c r="M177" s="236" t="s">
        <v>21</v>
      </c>
      <c r="N177" s="237" t="s">
        <v>47</v>
      </c>
      <c r="O177" s="86"/>
      <c r="P177" s="238">
        <f>O177*H177</f>
        <v>0</v>
      </c>
      <c r="Q177" s="238">
        <v>0</v>
      </c>
      <c r="R177" s="238">
        <f>Q177*H177</f>
        <v>0</v>
      </c>
      <c r="S177" s="238">
        <v>0</v>
      </c>
      <c r="T177" s="239">
        <f>S177*H177</f>
        <v>0</v>
      </c>
      <c r="U177" s="40"/>
      <c r="V177" s="40"/>
      <c r="W177" s="40"/>
      <c r="X177" s="40"/>
      <c r="Y177" s="40"/>
      <c r="Z177" s="40"/>
      <c r="AA177" s="40"/>
      <c r="AB177" s="40"/>
      <c r="AC177" s="40"/>
      <c r="AD177" s="40"/>
      <c r="AE177" s="40"/>
      <c r="AR177" s="240" t="s">
        <v>3039</v>
      </c>
      <c r="AT177" s="240" t="s">
        <v>197</v>
      </c>
      <c r="AU177" s="240" t="s">
        <v>86</v>
      </c>
      <c r="AY177" s="19" t="s">
        <v>194</v>
      </c>
      <c r="BE177" s="241">
        <f>IF(N177="základní",J177,0)</f>
        <v>0</v>
      </c>
      <c r="BF177" s="241">
        <f>IF(N177="snížená",J177,0)</f>
        <v>0</v>
      </c>
      <c r="BG177" s="241">
        <f>IF(N177="zákl. přenesená",J177,0)</f>
        <v>0</v>
      </c>
      <c r="BH177" s="241">
        <f>IF(N177="sníž. přenesená",J177,0)</f>
        <v>0</v>
      </c>
      <c r="BI177" s="241">
        <f>IF(N177="nulová",J177,0)</f>
        <v>0</v>
      </c>
      <c r="BJ177" s="19" t="s">
        <v>84</v>
      </c>
      <c r="BK177" s="241">
        <f>ROUND(I177*H177,2)</f>
        <v>0</v>
      </c>
      <c r="BL177" s="19" t="s">
        <v>3039</v>
      </c>
      <c r="BM177" s="240" t="s">
        <v>3040</v>
      </c>
    </row>
    <row r="178" spans="1:47" s="2" customFormat="1" ht="12">
      <c r="A178" s="40"/>
      <c r="B178" s="41"/>
      <c r="C178" s="42"/>
      <c r="D178" s="242" t="s">
        <v>204</v>
      </c>
      <c r="E178" s="42"/>
      <c r="F178" s="243" t="s">
        <v>3037</v>
      </c>
      <c r="G178" s="42"/>
      <c r="H178" s="42"/>
      <c r="I178" s="149"/>
      <c r="J178" s="42"/>
      <c r="K178" s="42"/>
      <c r="L178" s="46"/>
      <c r="M178" s="303"/>
      <c r="N178" s="304"/>
      <c r="O178" s="305"/>
      <c r="P178" s="305"/>
      <c r="Q178" s="305"/>
      <c r="R178" s="305"/>
      <c r="S178" s="305"/>
      <c r="T178" s="306"/>
      <c r="U178" s="40"/>
      <c r="V178" s="40"/>
      <c r="W178" s="40"/>
      <c r="X178" s="40"/>
      <c r="Y178" s="40"/>
      <c r="Z178" s="40"/>
      <c r="AA178" s="40"/>
      <c r="AB178" s="40"/>
      <c r="AC178" s="40"/>
      <c r="AD178" s="40"/>
      <c r="AE178" s="40"/>
      <c r="AT178" s="19" t="s">
        <v>204</v>
      </c>
      <c r="AU178" s="19" t="s">
        <v>86</v>
      </c>
    </row>
    <row r="179" spans="1:31" s="2" customFormat="1" ht="6.95" customHeight="1">
      <c r="A179" s="40"/>
      <c r="B179" s="61"/>
      <c r="C179" s="62"/>
      <c r="D179" s="62"/>
      <c r="E179" s="62"/>
      <c r="F179" s="62"/>
      <c r="G179" s="62"/>
      <c r="H179" s="62"/>
      <c r="I179" s="178"/>
      <c r="J179" s="62"/>
      <c r="K179" s="62"/>
      <c r="L179" s="46"/>
      <c r="M179" s="40"/>
      <c r="O179" s="40"/>
      <c r="P179" s="40"/>
      <c r="Q179" s="40"/>
      <c r="R179" s="40"/>
      <c r="S179" s="40"/>
      <c r="T179" s="40"/>
      <c r="U179" s="40"/>
      <c r="V179" s="40"/>
      <c r="W179" s="40"/>
      <c r="X179" s="40"/>
      <c r="Y179" s="40"/>
      <c r="Z179" s="40"/>
      <c r="AA179" s="40"/>
      <c r="AB179" s="40"/>
      <c r="AC179" s="40"/>
      <c r="AD179" s="40"/>
      <c r="AE179" s="40"/>
    </row>
  </sheetData>
  <sheetProtection password="CC35" sheet="1" objects="1" scenarios="1" formatColumns="0" formatRows="0" autoFilter="0"/>
  <autoFilter ref="C90:K178"/>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85</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1:31" s="2" customFormat="1" ht="12" customHeight="1">
      <c r="A8" s="40"/>
      <c r="B8" s="46"/>
      <c r="C8" s="40"/>
      <c r="D8" s="147" t="s">
        <v>166</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167</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6" t="s">
        <v>19</v>
      </c>
      <c r="G11" s="40"/>
      <c r="H11" s="40"/>
      <c r="I11" s="152" t="s">
        <v>20</v>
      </c>
      <c r="J11" s="136" t="s">
        <v>21</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22</v>
      </c>
      <c r="E12" s="40"/>
      <c r="F12" s="136" t="s">
        <v>23</v>
      </c>
      <c r="G12" s="40"/>
      <c r="H12" s="40"/>
      <c r="I12" s="152" t="s">
        <v>24</v>
      </c>
      <c r="J12" s="153" t="str">
        <f>'Rekapitulace stavby'!AN8</f>
        <v>23. 1. 2020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26</v>
      </c>
      <c r="E14" s="40"/>
      <c r="F14" s="40"/>
      <c r="G14" s="40"/>
      <c r="H14" s="40"/>
      <c r="I14" s="152" t="s">
        <v>27</v>
      </c>
      <c r="J14" s="136" t="s">
        <v>28</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6" t="s">
        <v>29</v>
      </c>
      <c r="F15" s="40"/>
      <c r="G15" s="40"/>
      <c r="H15" s="40"/>
      <c r="I15" s="152" t="s">
        <v>30</v>
      </c>
      <c r="J15" s="136" t="s">
        <v>31</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32</v>
      </c>
      <c r="E17" s="40"/>
      <c r="F17" s="40"/>
      <c r="G17" s="40"/>
      <c r="H17" s="40"/>
      <c r="I17" s="152" t="s">
        <v>27</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6"/>
      <c r="G18" s="136"/>
      <c r="H18" s="136"/>
      <c r="I18" s="152" t="s">
        <v>30</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34</v>
      </c>
      <c r="E20" s="40"/>
      <c r="F20" s="40"/>
      <c r="G20" s="40"/>
      <c r="H20" s="40"/>
      <c r="I20" s="152" t="s">
        <v>27</v>
      </c>
      <c r="J20" s="136" t="s">
        <v>35</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6" t="s">
        <v>36</v>
      </c>
      <c r="F21" s="40"/>
      <c r="G21" s="40"/>
      <c r="H21" s="40"/>
      <c r="I21" s="152" t="s">
        <v>30</v>
      </c>
      <c r="J21" s="136" t="s">
        <v>37</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39</v>
      </c>
      <c r="E23" s="40"/>
      <c r="F23" s="40"/>
      <c r="G23" s="40"/>
      <c r="H23" s="40"/>
      <c r="I23" s="152" t="s">
        <v>27</v>
      </c>
      <c r="J23" s="136" t="s">
        <v>35</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6" t="s">
        <v>36</v>
      </c>
      <c r="F24" s="40"/>
      <c r="G24" s="40"/>
      <c r="H24" s="40"/>
      <c r="I24" s="152" t="s">
        <v>30</v>
      </c>
      <c r="J24" s="136" t="s">
        <v>37</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40</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21</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42</v>
      </c>
      <c r="E30" s="40"/>
      <c r="F30" s="40"/>
      <c r="G30" s="40"/>
      <c r="H30" s="40"/>
      <c r="I30" s="149"/>
      <c r="J30" s="162">
        <f>ROUND(J86,2)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44</v>
      </c>
      <c r="G32" s="40"/>
      <c r="H32" s="40"/>
      <c r="I32" s="164" t="s">
        <v>43</v>
      </c>
      <c r="J32" s="163" t="s">
        <v>45</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46</v>
      </c>
      <c r="E33" s="147" t="s">
        <v>47</v>
      </c>
      <c r="F33" s="166">
        <f>ROUND((SUM(BE86:BE137)),2)</f>
        <v>0</v>
      </c>
      <c r="G33" s="40"/>
      <c r="H33" s="40"/>
      <c r="I33" s="167">
        <v>0.21</v>
      </c>
      <c r="J33" s="166">
        <f>ROUND(((SUM(BE86:BE137))*I33),2)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48</v>
      </c>
      <c r="F34" s="166">
        <f>ROUND((SUM(BF86:BF137)),2)</f>
        <v>0</v>
      </c>
      <c r="G34" s="40"/>
      <c r="H34" s="40"/>
      <c r="I34" s="167">
        <v>0.15</v>
      </c>
      <c r="J34" s="166">
        <f>ROUND(((SUM(BF86:BF137))*I34),2)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49</v>
      </c>
      <c r="F35" s="166">
        <f>ROUND((SUM(BG86:BG137)),2)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50</v>
      </c>
      <c r="F36" s="166">
        <f>ROUND((SUM(BH86:BH137)),2)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51</v>
      </c>
      <c r="F37" s="166">
        <f>ROUND((SUM(BI86:BI137)),2)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52</v>
      </c>
      <c r="E39" s="170"/>
      <c r="F39" s="170"/>
      <c r="G39" s="171" t="s">
        <v>53</v>
      </c>
      <c r="H39" s="172" t="s">
        <v>54</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168</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Rekonstrukce hasičské zbrojnice a přístavba garáží, Kynšperk nad Ohří</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SO 01 - Demolice části stávajícího objektu</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Kynšperk nad Ohří</v>
      </c>
      <c r="G52" s="42"/>
      <c r="H52" s="42"/>
      <c r="I52" s="152" t="s">
        <v>24</v>
      </c>
      <c r="J52" s="74" t="str">
        <f>IF(J12="","",J12)</f>
        <v>23. 1. 2020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Kynšperk nad Ohří</v>
      </c>
      <c r="G54" s="42"/>
      <c r="H54" s="42"/>
      <c r="I54" s="152" t="s">
        <v>34</v>
      </c>
      <c r="J54" s="38" t="str">
        <f>E21</f>
        <v>BEPRO, Jiří Bednář</v>
      </c>
      <c r="K54" s="42"/>
      <c r="L54" s="150"/>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152" t="s">
        <v>39</v>
      </c>
      <c r="J55" s="38" t="str">
        <f>E24</f>
        <v>BEPRO, Jiří Bednář</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169</v>
      </c>
      <c r="D57" s="184"/>
      <c r="E57" s="184"/>
      <c r="F57" s="184"/>
      <c r="G57" s="184"/>
      <c r="H57" s="184"/>
      <c r="I57" s="185"/>
      <c r="J57" s="186" t="s">
        <v>170</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74</v>
      </c>
      <c r="D59" s="42"/>
      <c r="E59" s="42"/>
      <c r="F59" s="42"/>
      <c r="G59" s="42"/>
      <c r="H59" s="42"/>
      <c r="I59" s="149"/>
      <c r="J59" s="104">
        <f>J86</f>
        <v>0</v>
      </c>
      <c r="K59" s="42"/>
      <c r="L59" s="150"/>
      <c r="S59" s="40"/>
      <c r="T59" s="40"/>
      <c r="U59" s="40"/>
      <c r="V59" s="40"/>
      <c r="W59" s="40"/>
      <c r="X59" s="40"/>
      <c r="Y59" s="40"/>
      <c r="Z59" s="40"/>
      <c r="AA59" s="40"/>
      <c r="AB59" s="40"/>
      <c r="AC59" s="40"/>
      <c r="AD59" s="40"/>
      <c r="AE59" s="40"/>
      <c r="AU59" s="19" t="s">
        <v>171</v>
      </c>
    </row>
    <row r="60" spans="1:31" s="9" customFormat="1" ht="24.95" customHeight="1">
      <c r="A60" s="9"/>
      <c r="B60" s="188"/>
      <c r="C60" s="189"/>
      <c r="D60" s="190" t="s">
        <v>172</v>
      </c>
      <c r="E60" s="191"/>
      <c r="F60" s="191"/>
      <c r="G60" s="191"/>
      <c r="H60" s="191"/>
      <c r="I60" s="192"/>
      <c r="J60" s="193">
        <f>J87</f>
        <v>0</v>
      </c>
      <c r="K60" s="189"/>
      <c r="L60" s="194"/>
      <c r="S60" s="9"/>
      <c r="T60" s="9"/>
      <c r="U60" s="9"/>
      <c r="V60" s="9"/>
      <c r="W60" s="9"/>
      <c r="X60" s="9"/>
      <c r="Y60" s="9"/>
      <c r="Z60" s="9"/>
      <c r="AA60" s="9"/>
      <c r="AB60" s="9"/>
      <c r="AC60" s="9"/>
      <c r="AD60" s="9"/>
      <c r="AE60" s="9"/>
    </row>
    <row r="61" spans="1:31" s="10" customFormat="1" ht="19.9" customHeight="1">
      <c r="A61" s="10"/>
      <c r="B61" s="195"/>
      <c r="C61" s="127"/>
      <c r="D61" s="196" t="s">
        <v>173</v>
      </c>
      <c r="E61" s="197"/>
      <c r="F61" s="197"/>
      <c r="G61" s="197"/>
      <c r="H61" s="197"/>
      <c r="I61" s="198"/>
      <c r="J61" s="199">
        <f>J88</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174</v>
      </c>
      <c r="E62" s="197"/>
      <c r="F62" s="197"/>
      <c r="G62" s="197"/>
      <c r="H62" s="197"/>
      <c r="I62" s="198"/>
      <c r="J62" s="199">
        <f>J94</f>
        <v>0</v>
      </c>
      <c r="K62" s="127"/>
      <c r="L62" s="200"/>
      <c r="S62" s="10"/>
      <c r="T62" s="10"/>
      <c r="U62" s="10"/>
      <c r="V62" s="10"/>
      <c r="W62" s="10"/>
      <c r="X62" s="10"/>
      <c r="Y62" s="10"/>
      <c r="Z62" s="10"/>
      <c r="AA62" s="10"/>
      <c r="AB62" s="10"/>
      <c r="AC62" s="10"/>
      <c r="AD62" s="10"/>
      <c r="AE62" s="10"/>
    </row>
    <row r="63" spans="1:31" s="9" customFormat="1" ht="24.95" customHeight="1">
      <c r="A63" s="9"/>
      <c r="B63" s="188"/>
      <c r="C63" s="189"/>
      <c r="D63" s="190" t="s">
        <v>175</v>
      </c>
      <c r="E63" s="191"/>
      <c r="F63" s="191"/>
      <c r="G63" s="191"/>
      <c r="H63" s="191"/>
      <c r="I63" s="192"/>
      <c r="J63" s="193">
        <f>J109</f>
        <v>0</v>
      </c>
      <c r="K63" s="189"/>
      <c r="L63" s="194"/>
      <c r="S63" s="9"/>
      <c r="T63" s="9"/>
      <c r="U63" s="9"/>
      <c r="V63" s="9"/>
      <c r="W63" s="9"/>
      <c r="X63" s="9"/>
      <c r="Y63" s="9"/>
      <c r="Z63" s="9"/>
      <c r="AA63" s="9"/>
      <c r="AB63" s="9"/>
      <c r="AC63" s="9"/>
      <c r="AD63" s="9"/>
      <c r="AE63" s="9"/>
    </row>
    <row r="64" spans="1:31" s="10" customFormat="1" ht="19.9" customHeight="1">
      <c r="A64" s="10"/>
      <c r="B64" s="195"/>
      <c r="C64" s="127"/>
      <c r="D64" s="196" t="s">
        <v>176</v>
      </c>
      <c r="E64" s="197"/>
      <c r="F64" s="197"/>
      <c r="G64" s="197"/>
      <c r="H64" s="197"/>
      <c r="I64" s="198"/>
      <c r="J64" s="199">
        <f>J110</f>
        <v>0</v>
      </c>
      <c r="K64" s="127"/>
      <c r="L64" s="200"/>
      <c r="S64" s="10"/>
      <c r="T64" s="10"/>
      <c r="U64" s="10"/>
      <c r="V64" s="10"/>
      <c r="W64" s="10"/>
      <c r="X64" s="10"/>
      <c r="Y64" s="10"/>
      <c r="Z64" s="10"/>
      <c r="AA64" s="10"/>
      <c r="AB64" s="10"/>
      <c r="AC64" s="10"/>
      <c r="AD64" s="10"/>
      <c r="AE64" s="10"/>
    </row>
    <row r="65" spans="1:31" s="10" customFormat="1" ht="19.9" customHeight="1">
      <c r="A65" s="10"/>
      <c r="B65" s="195"/>
      <c r="C65" s="127"/>
      <c r="D65" s="196" t="s">
        <v>177</v>
      </c>
      <c r="E65" s="197"/>
      <c r="F65" s="197"/>
      <c r="G65" s="197"/>
      <c r="H65" s="197"/>
      <c r="I65" s="198"/>
      <c r="J65" s="199">
        <f>J123</f>
        <v>0</v>
      </c>
      <c r="K65" s="127"/>
      <c r="L65" s="200"/>
      <c r="S65" s="10"/>
      <c r="T65" s="10"/>
      <c r="U65" s="10"/>
      <c r="V65" s="10"/>
      <c r="W65" s="10"/>
      <c r="X65" s="10"/>
      <c r="Y65" s="10"/>
      <c r="Z65" s="10"/>
      <c r="AA65" s="10"/>
      <c r="AB65" s="10"/>
      <c r="AC65" s="10"/>
      <c r="AD65" s="10"/>
      <c r="AE65" s="10"/>
    </row>
    <row r="66" spans="1:31" s="9" customFormat="1" ht="24.95" customHeight="1">
      <c r="A66" s="9"/>
      <c r="B66" s="188"/>
      <c r="C66" s="189"/>
      <c r="D66" s="190" t="s">
        <v>178</v>
      </c>
      <c r="E66" s="191"/>
      <c r="F66" s="191"/>
      <c r="G66" s="191"/>
      <c r="H66" s="191"/>
      <c r="I66" s="192"/>
      <c r="J66" s="193">
        <f>J128</f>
        <v>0</v>
      </c>
      <c r="K66" s="189"/>
      <c r="L66" s="194"/>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149"/>
      <c r="J67" s="42"/>
      <c r="K67" s="42"/>
      <c r="L67" s="150"/>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78"/>
      <c r="J68" s="62"/>
      <c r="K68" s="62"/>
      <c r="L68" s="150"/>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81"/>
      <c r="J72" s="64"/>
      <c r="K72" s="64"/>
      <c r="L72" s="150"/>
      <c r="S72" s="40"/>
      <c r="T72" s="40"/>
      <c r="U72" s="40"/>
      <c r="V72" s="40"/>
      <c r="W72" s="40"/>
      <c r="X72" s="40"/>
      <c r="Y72" s="40"/>
      <c r="Z72" s="40"/>
      <c r="AA72" s="40"/>
      <c r="AB72" s="40"/>
      <c r="AC72" s="40"/>
      <c r="AD72" s="40"/>
      <c r="AE72" s="40"/>
    </row>
    <row r="73" spans="1:31" s="2" customFormat="1" ht="24.95" customHeight="1">
      <c r="A73" s="40"/>
      <c r="B73" s="41"/>
      <c r="C73" s="25" t="s">
        <v>179</v>
      </c>
      <c r="D73" s="42"/>
      <c r="E73" s="42"/>
      <c r="F73" s="42"/>
      <c r="G73" s="42"/>
      <c r="H73" s="42"/>
      <c r="I73" s="149"/>
      <c r="J73" s="42"/>
      <c r="K73" s="42"/>
      <c r="L73" s="150"/>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16.5" customHeight="1">
      <c r="A76" s="40"/>
      <c r="B76" s="41"/>
      <c r="C76" s="42"/>
      <c r="D76" s="42"/>
      <c r="E76" s="182" t="str">
        <f>E7</f>
        <v>Rekonstrukce hasičské zbrojnice a přístavba garáží, Kynšperk nad Ohří</v>
      </c>
      <c r="F76" s="34"/>
      <c r="G76" s="34"/>
      <c r="H76" s="34"/>
      <c r="I76" s="149"/>
      <c r="J76" s="42"/>
      <c r="K76" s="42"/>
      <c r="L76" s="150"/>
      <c r="S76" s="40"/>
      <c r="T76" s="40"/>
      <c r="U76" s="40"/>
      <c r="V76" s="40"/>
      <c r="W76" s="40"/>
      <c r="X76" s="40"/>
      <c r="Y76" s="40"/>
      <c r="Z76" s="40"/>
      <c r="AA76" s="40"/>
      <c r="AB76" s="40"/>
      <c r="AC76" s="40"/>
      <c r="AD76" s="40"/>
      <c r="AE76" s="40"/>
    </row>
    <row r="77" spans="1:31" s="2" customFormat="1" ht="12" customHeight="1">
      <c r="A77" s="40"/>
      <c r="B77" s="41"/>
      <c r="C77" s="34" t="s">
        <v>166</v>
      </c>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6.5" customHeight="1">
      <c r="A78" s="40"/>
      <c r="B78" s="41"/>
      <c r="C78" s="42"/>
      <c r="D78" s="42"/>
      <c r="E78" s="71" t="str">
        <f>E9</f>
        <v>SO 01 - Demolice části stávajícího objektu</v>
      </c>
      <c r="F78" s="42"/>
      <c r="G78" s="42"/>
      <c r="H78" s="42"/>
      <c r="I78" s="149"/>
      <c r="J78" s="42"/>
      <c r="K78" s="42"/>
      <c r="L78" s="15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12" customHeight="1">
      <c r="A80" s="40"/>
      <c r="B80" s="41"/>
      <c r="C80" s="34" t="s">
        <v>22</v>
      </c>
      <c r="D80" s="42"/>
      <c r="E80" s="42"/>
      <c r="F80" s="29" t="str">
        <f>F12</f>
        <v>Kynšperk nad Ohří</v>
      </c>
      <c r="G80" s="42"/>
      <c r="H80" s="42"/>
      <c r="I80" s="152" t="s">
        <v>24</v>
      </c>
      <c r="J80" s="74" t="str">
        <f>IF(J12="","",J12)</f>
        <v>23. 1. 2020</v>
      </c>
      <c r="K80" s="42"/>
      <c r="L80" s="15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15.15" customHeight="1">
      <c r="A82" s="40"/>
      <c r="B82" s="41"/>
      <c r="C82" s="34" t="s">
        <v>26</v>
      </c>
      <c r="D82" s="42"/>
      <c r="E82" s="42"/>
      <c r="F82" s="29" t="str">
        <f>E15</f>
        <v>Město Kynšperk nad Ohří</v>
      </c>
      <c r="G82" s="42"/>
      <c r="H82" s="42"/>
      <c r="I82" s="152" t="s">
        <v>34</v>
      </c>
      <c r="J82" s="38" t="str">
        <f>E21</f>
        <v>BEPRO, Jiří Bednář</v>
      </c>
      <c r="K82" s="42"/>
      <c r="L82" s="150"/>
      <c r="S82" s="40"/>
      <c r="T82" s="40"/>
      <c r="U82" s="40"/>
      <c r="V82" s="40"/>
      <c r="W82" s="40"/>
      <c r="X82" s="40"/>
      <c r="Y82" s="40"/>
      <c r="Z82" s="40"/>
      <c r="AA82" s="40"/>
      <c r="AB82" s="40"/>
      <c r="AC82" s="40"/>
      <c r="AD82" s="40"/>
      <c r="AE82" s="40"/>
    </row>
    <row r="83" spans="1:31" s="2" customFormat="1" ht="15.15" customHeight="1">
      <c r="A83" s="40"/>
      <c r="B83" s="41"/>
      <c r="C83" s="34" t="s">
        <v>32</v>
      </c>
      <c r="D83" s="42"/>
      <c r="E83" s="42"/>
      <c r="F83" s="29" t="str">
        <f>IF(E18="","",E18)</f>
        <v>Vyplň údaj</v>
      </c>
      <c r="G83" s="42"/>
      <c r="H83" s="42"/>
      <c r="I83" s="152" t="s">
        <v>39</v>
      </c>
      <c r="J83" s="38" t="str">
        <f>E24</f>
        <v>BEPRO, Jiří Bednář</v>
      </c>
      <c r="K83" s="42"/>
      <c r="L83" s="150"/>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11" customFormat="1" ht="29.25" customHeight="1">
      <c r="A85" s="201"/>
      <c r="B85" s="202"/>
      <c r="C85" s="203" t="s">
        <v>180</v>
      </c>
      <c r="D85" s="204" t="s">
        <v>61</v>
      </c>
      <c r="E85" s="204" t="s">
        <v>57</v>
      </c>
      <c r="F85" s="204" t="s">
        <v>58</v>
      </c>
      <c r="G85" s="204" t="s">
        <v>181</v>
      </c>
      <c r="H85" s="204" t="s">
        <v>182</v>
      </c>
      <c r="I85" s="205" t="s">
        <v>183</v>
      </c>
      <c r="J85" s="204" t="s">
        <v>170</v>
      </c>
      <c r="K85" s="206" t="s">
        <v>184</v>
      </c>
      <c r="L85" s="207"/>
      <c r="M85" s="94" t="s">
        <v>21</v>
      </c>
      <c r="N85" s="95" t="s">
        <v>46</v>
      </c>
      <c r="O85" s="95" t="s">
        <v>185</v>
      </c>
      <c r="P85" s="95" t="s">
        <v>186</v>
      </c>
      <c r="Q85" s="95" t="s">
        <v>187</v>
      </c>
      <c r="R85" s="95" t="s">
        <v>188</v>
      </c>
      <c r="S85" s="95" t="s">
        <v>189</v>
      </c>
      <c r="T85" s="96" t="s">
        <v>190</v>
      </c>
      <c r="U85" s="201"/>
      <c r="V85" s="201"/>
      <c r="W85" s="201"/>
      <c r="X85" s="201"/>
      <c r="Y85" s="201"/>
      <c r="Z85" s="201"/>
      <c r="AA85" s="201"/>
      <c r="AB85" s="201"/>
      <c r="AC85" s="201"/>
      <c r="AD85" s="201"/>
      <c r="AE85" s="201"/>
    </row>
    <row r="86" spans="1:63" s="2" customFormat="1" ht="22.8" customHeight="1">
      <c r="A86" s="40"/>
      <c r="B86" s="41"/>
      <c r="C86" s="101" t="s">
        <v>191</v>
      </c>
      <c r="D86" s="42"/>
      <c r="E86" s="42"/>
      <c r="F86" s="42"/>
      <c r="G86" s="42"/>
      <c r="H86" s="42"/>
      <c r="I86" s="149"/>
      <c r="J86" s="208">
        <f>BK86</f>
        <v>0</v>
      </c>
      <c r="K86" s="42"/>
      <c r="L86" s="46"/>
      <c r="M86" s="97"/>
      <c r="N86" s="209"/>
      <c r="O86" s="98"/>
      <c r="P86" s="210">
        <f>P87+P109+P128</f>
        <v>0</v>
      </c>
      <c r="Q86" s="98"/>
      <c r="R86" s="210">
        <f>R87+R109+R128</f>
        <v>0</v>
      </c>
      <c r="S86" s="98"/>
      <c r="T86" s="211">
        <f>T87+T109+T128</f>
        <v>158.53670000000002</v>
      </c>
      <c r="U86" s="40"/>
      <c r="V86" s="40"/>
      <c r="W86" s="40"/>
      <c r="X86" s="40"/>
      <c r="Y86" s="40"/>
      <c r="Z86" s="40"/>
      <c r="AA86" s="40"/>
      <c r="AB86" s="40"/>
      <c r="AC86" s="40"/>
      <c r="AD86" s="40"/>
      <c r="AE86" s="40"/>
      <c r="AT86" s="19" t="s">
        <v>75</v>
      </c>
      <c r="AU86" s="19" t="s">
        <v>171</v>
      </c>
      <c r="BK86" s="212">
        <f>BK87+BK109+BK128</f>
        <v>0</v>
      </c>
    </row>
    <row r="87" spans="1:63" s="12" customFormat="1" ht="25.9" customHeight="1">
      <c r="A87" s="12"/>
      <c r="B87" s="213"/>
      <c r="C87" s="214"/>
      <c r="D87" s="215" t="s">
        <v>75</v>
      </c>
      <c r="E87" s="216" t="s">
        <v>192</v>
      </c>
      <c r="F87" s="216" t="s">
        <v>193</v>
      </c>
      <c r="G87" s="214"/>
      <c r="H87" s="214"/>
      <c r="I87" s="217"/>
      <c r="J87" s="218">
        <f>BK87</f>
        <v>0</v>
      </c>
      <c r="K87" s="214"/>
      <c r="L87" s="219"/>
      <c r="M87" s="220"/>
      <c r="N87" s="221"/>
      <c r="O87" s="221"/>
      <c r="P87" s="222">
        <f>P88+P94</f>
        <v>0</v>
      </c>
      <c r="Q87" s="221"/>
      <c r="R87" s="222">
        <f>R88+R94</f>
        <v>0</v>
      </c>
      <c r="S87" s="221"/>
      <c r="T87" s="223">
        <f>T88+T94</f>
        <v>158.12325</v>
      </c>
      <c r="U87" s="12"/>
      <c r="V87" s="12"/>
      <c r="W87" s="12"/>
      <c r="X87" s="12"/>
      <c r="Y87" s="12"/>
      <c r="Z87" s="12"/>
      <c r="AA87" s="12"/>
      <c r="AB87" s="12"/>
      <c r="AC87" s="12"/>
      <c r="AD87" s="12"/>
      <c r="AE87" s="12"/>
      <c r="AR87" s="224" t="s">
        <v>84</v>
      </c>
      <c r="AT87" s="225" t="s">
        <v>75</v>
      </c>
      <c r="AU87" s="225" t="s">
        <v>76</v>
      </c>
      <c r="AY87" s="224" t="s">
        <v>194</v>
      </c>
      <c r="BK87" s="226">
        <f>BK88+BK94</f>
        <v>0</v>
      </c>
    </row>
    <row r="88" spans="1:63" s="12" customFormat="1" ht="22.8" customHeight="1">
      <c r="A88" s="12"/>
      <c r="B88" s="213"/>
      <c r="C88" s="214"/>
      <c r="D88" s="215" t="s">
        <v>75</v>
      </c>
      <c r="E88" s="227" t="s">
        <v>195</v>
      </c>
      <c r="F88" s="227" t="s">
        <v>196</v>
      </c>
      <c r="G88" s="214"/>
      <c r="H88" s="214"/>
      <c r="I88" s="217"/>
      <c r="J88" s="228">
        <f>BK88</f>
        <v>0</v>
      </c>
      <c r="K88" s="214"/>
      <c r="L88" s="219"/>
      <c r="M88" s="220"/>
      <c r="N88" s="221"/>
      <c r="O88" s="221"/>
      <c r="P88" s="222">
        <f>SUM(P89:P93)</f>
        <v>0</v>
      </c>
      <c r="Q88" s="221"/>
      <c r="R88" s="222">
        <f>SUM(R89:R93)</f>
        <v>0</v>
      </c>
      <c r="S88" s="221"/>
      <c r="T88" s="223">
        <f>SUM(T89:T93)</f>
        <v>158.12325</v>
      </c>
      <c r="U88" s="12"/>
      <c r="V88" s="12"/>
      <c r="W88" s="12"/>
      <c r="X88" s="12"/>
      <c r="Y88" s="12"/>
      <c r="Z88" s="12"/>
      <c r="AA88" s="12"/>
      <c r="AB88" s="12"/>
      <c r="AC88" s="12"/>
      <c r="AD88" s="12"/>
      <c r="AE88" s="12"/>
      <c r="AR88" s="224" t="s">
        <v>84</v>
      </c>
      <c r="AT88" s="225" t="s">
        <v>75</v>
      </c>
      <c r="AU88" s="225" t="s">
        <v>84</v>
      </c>
      <c r="AY88" s="224" t="s">
        <v>194</v>
      </c>
      <c r="BK88" s="226">
        <f>SUM(BK89:BK93)</f>
        <v>0</v>
      </c>
    </row>
    <row r="89" spans="1:65" s="2" customFormat="1" ht="16.5" customHeight="1">
      <c r="A89" s="40"/>
      <c r="B89" s="41"/>
      <c r="C89" s="229" t="s">
        <v>84</v>
      </c>
      <c r="D89" s="229" t="s">
        <v>197</v>
      </c>
      <c r="E89" s="230" t="s">
        <v>198</v>
      </c>
      <c r="F89" s="231" t="s">
        <v>199</v>
      </c>
      <c r="G89" s="232" t="s">
        <v>200</v>
      </c>
      <c r="H89" s="233">
        <v>351.385</v>
      </c>
      <c r="I89" s="234"/>
      <c r="J89" s="235">
        <f>ROUND(I89*H89,2)</f>
        <v>0</v>
      </c>
      <c r="K89" s="231" t="s">
        <v>201</v>
      </c>
      <c r="L89" s="46"/>
      <c r="M89" s="236" t="s">
        <v>21</v>
      </c>
      <c r="N89" s="237" t="s">
        <v>47</v>
      </c>
      <c r="O89" s="86"/>
      <c r="P89" s="238">
        <f>O89*H89</f>
        <v>0</v>
      </c>
      <c r="Q89" s="238">
        <v>0</v>
      </c>
      <c r="R89" s="238">
        <f>Q89*H89</f>
        <v>0</v>
      </c>
      <c r="S89" s="238">
        <v>0.45</v>
      </c>
      <c r="T89" s="239">
        <f>S89*H89</f>
        <v>158.12325</v>
      </c>
      <c r="U89" s="40"/>
      <c r="V89" s="40"/>
      <c r="W89" s="40"/>
      <c r="X89" s="40"/>
      <c r="Y89" s="40"/>
      <c r="Z89" s="40"/>
      <c r="AA89" s="40"/>
      <c r="AB89" s="40"/>
      <c r="AC89" s="40"/>
      <c r="AD89" s="40"/>
      <c r="AE89" s="40"/>
      <c r="AR89" s="240" t="s">
        <v>202</v>
      </c>
      <c r="AT89" s="240" t="s">
        <v>197</v>
      </c>
      <c r="AU89" s="240" t="s">
        <v>86</v>
      </c>
      <c r="AY89" s="19" t="s">
        <v>194</v>
      </c>
      <c r="BE89" s="241">
        <f>IF(N89="základní",J89,0)</f>
        <v>0</v>
      </c>
      <c r="BF89" s="241">
        <f>IF(N89="snížená",J89,0)</f>
        <v>0</v>
      </c>
      <c r="BG89" s="241">
        <f>IF(N89="zákl. přenesená",J89,0)</f>
        <v>0</v>
      </c>
      <c r="BH89" s="241">
        <f>IF(N89="sníž. přenesená",J89,0)</f>
        <v>0</v>
      </c>
      <c r="BI89" s="241">
        <f>IF(N89="nulová",J89,0)</f>
        <v>0</v>
      </c>
      <c r="BJ89" s="19" t="s">
        <v>84</v>
      </c>
      <c r="BK89" s="241">
        <f>ROUND(I89*H89,2)</f>
        <v>0</v>
      </c>
      <c r="BL89" s="19" t="s">
        <v>202</v>
      </c>
      <c r="BM89" s="240" t="s">
        <v>203</v>
      </c>
    </row>
    <row r="90" spans="1:47" s="2" customFormat="1" ht="12">
      <c r="A90" s="40"/>
      <c r="B90" s="41"/>
      <c r="C90" s="42"/>
      <c r="D90" s="242" t="s">
        <v>204</v>
      </c>
      <c r="E90" s="42"/>
      <c r="F90" s="243" t="s">
        <v>205</v>
      </c>
      <c r="G90" s="42"/>
      <c r="H90" s="42"/>
      <c r="I90" s="149"/>
      <c r="J90" s="42"/>
      <c r="K90" s="42"/>
      <c r="L90" s="46"/>
      <c r="M90" s="244"/>
      <c r="N90" s="245"/>
      <c r="O90" s="86"/>
      <c r="P90" s="86"/>
      <c r="Q90" s="86"/>
      <c r="R90" s="86"/>
      <c r="S90" s="86"/>
      <c r="T90" s="87"/>
      <c r="U90" s="40"/>
      <c r="V90" s="40"/>
      <c r="W90" s="40"/>
      <c r="X90" s="40"/>
      <c r="Y90" s="40"/>
      <c r="Z90" s="40"/>
      <c r="AA90" s="40"/>
      <c r="AB90" s="40"/>
      <c r="AC90" s="40"/>
      <c r="AD90" s="40"/>
      <c r="AE90" s="40"/>
      <c r="AT90" s="19" t="s">
        <v>204</v>
      </c>
      <c r="AU90" s="19" t="s">
        <v>86</v>
      </c>
    </row>
    <row r="91" spans="1:47" s="2" customFormat="1" ht="12">
      <c r="A91" s="40"/>
      <c r="B91" s="41"/>
      <c r="C91" s="42"/>
      <c r="D91" s="242" t="s">
        <v>206</v>
      </c>
      <c r="E91" s="42"/>
      <c r="F91" s="246" t="s">
        <v>207</v>
      </c>
      <c r="G91" s="42"/>
      <c r="H91" s="42"/>
      <c r="I91" s="149"/>
      <c r="J91" s="42"/>
      <c r="K91" s="42"/>
      <c r="L91" s="46"/>
      <c r="M91" s="244"/>
      <c r="N91" s="245"/>
      <c r="O91" s="86"/>
      <c r="P91" s="86"/>
      <c r="Q91" s="86"/>
      <c r="R91" s="86"/>
      <c r="S91" s="86"/>
      <c r="T91" s="87"/>
      <c r="U91" s="40"/>
      <c r="V91" s="40"/>
      <c r="W91" s="40"/>
      <c r="X91" s="40"/>
      <c r="Y91" s="40"/>
      <c r="Z91" s="40"/>
      <c r="AA91" s="40"/>
      <c r="AB91" s="40"/>
      <c r="AC91" s="40"/>
      <c r="AD91" s="40"/>
      <c r="AE91" s="40"/>
      <c r="AT91" s="19" t="s">
        <v>206</v>
      </c>
      <c r="AU91" s="19" t="s">
        <v>86</v>
      </c>
    </row>
    <row r="92" spans="1:51" s="13" customFormat="1" ht="12">
      <c r="A92" s="13"/>
      <c r="B92" s="247"/>
      <c r="C92" s="248"/>
      <c r="D92" s="242" t="s">
        <v>208</v>
      </c>
      <c r="E92" s="249" t="s">
        <v>21</v>
      </c>
      <c r="F92" s="250" t="s">
        <v>209</v>
      </c>
      <c r="G92" s="248"/>
      <c r="H92" s="251">
        <v>351.385</v>
      </c>
      <c r="I92" s="252"/>
      <c r="J92" s="248"/>
      <c r="K92" s="248"/>
      <c r="L92" s="253"/>
      <c r="M92" s="254"/>
      <c r="N92" s="255"/>
      <c r="O92" s="255"/>
      <c r="P92" s="255"/>
      <c r="Q92" s="255"/>
      <c r="R92" s="255"/>
      <c r="S92" s="255"/>
      <c r="T92" s="256"/>
      <c r="U92" s="13"/>
      <c r="V92" s="13"/>
      <c r="W92" s="13"/>
      <c r="X92" s="13"/>
      <c r="Y92" s="13"/>
      <c r="Z92" s="13"/>
      <c r="AA92" s="13"/>
      <c r="AB92" s="13"/>
      <c r="AC92" s="13"/>
      <c r="AD92" s="13"/>
      <c r="AE92" s="13"/>
      <c r="AT92" s="257" t="s">
        <v>208</v>
      </c>
      <c r="AU92" s="257" t="s">
        <v>86</v>
      </c>
      <c r="AV92" s="13" t="s">
        <v>86</v>
      </c>
      <c r="AW92" s="13" t="s">
        <v>38</v>
      </c>
      <c r="AX92" s="13" t="s">
        <v>76</v>
      </c>
      <c r="AY92" s="257" t="s">
        <v>194</v>
      </c>
    </row>
    <row r="93" spans="1:51" s="14" customFormat="1" ht="12">
      <c r="A93" s="14"/>
      <c r="B93" s="258"/>
      <c r="C93" s="259"/>
      <c r="D93" s="242" t="s">
        <v>208</v>
      </c>
      <c r="E93" s="260" t="s">
        <v>21</v>
      </c>
      <c r="F93" s="261" t="s">
        <v>210</v>
      </c>
      <c r="G93" s="259"/>
      <c r="H93" s="262">
        <v>351.385</v>
      </c>
      <c r="I93" s="263"/>
      <c r="J93" s="259"/>
      <c r="K93" s="259"/>
      <c r="L93" s="264"/>
      <c r="M93" s="265"/>
      <c r="N93" s="266"/>
      <c r="O93" s="266"/>
      <c r="P93" s="266"/>
      <c r="Q93" s="266"/>
      <c r="R93" s="266"/>
      <c r="S93" s="266"/>
      <c r="T93" s="267"/>
      <c r="U93" s="14"/>
      <c r="V93" s="14"/>
      <c r="W93" s="14"/>
      <c r="X93" s="14"/>
      <c r="Y93" s="14"/>
      <c r="Z93" s="14"/>
      <c r="AA93" s="14"/>
      <c r="AB93" s="14"/>
      <c r="AC93" s="14"/>
      <c r="AD93" s="14"/>
      <c r="AE93" s="14"/>
      <c r="AT93" s="268" t="s">
        <v>208</v>
      </c>
      <c r="AU93" s="268" t="s">
        <v>86</v>
      </c>
      <c r="AV93" s="14" t="s">
        <v>202</v>
      </c>
      <c r="AW93" s="14" t="s">
        <v>38</v>
      </c>
      <c r="AX93" s="14" t="s">
        <v>84</v>
      </c>
      <c r="AY93" s="268" t="s">
        <v>194</v>
      </c>
    </row>
    <row r="94" spans="1:63" s="12" customFormat="1" ht="22.8" customHeight="1">
      <c r="A94" s="12"/>
      <c r="B94" s="213"/>
      <c r="C94" s="214"/>
      <c r="D94" s="215" t="s">
        <v>75</v>
      </c>
      <c r="E94" s="227" t="s">
        <v>211</v>
      </c>
      <c r="F94" s="227" t="s">
        <v>212</v>
      </c>
      <c r="G94" s="214"/>
      <c r="H94" s="214"/>
      <c r="I94" s="217"/>
      <c r="J94" s="228">
        <f>BK94</f>
        <v>0</v>
      </c>
      <c r="K94" s="214"/>
      <c r="L94" s="219"/>
      <c r="M94" s="220"/>
      <c r="N94" s="221"/>
      <c r="O94" s="221"/>
      <c r="P94" s="222">
        <f>SUM(P95:P108)</f>
        <v>0</v>
      </c>
      <c r="Q94" s="221"/>
      <c r="R94" s="222">
        <f>SUM(R95:R108)</f>
        <v>0</v>
      </c>
      <c r="S94" s="221"/>
      <c r="T94" s="223">
        <f>SUM(T95:T108)</f>
        <v>0</v>
      </c>
      <c r="U94" s="12"/>
      <c r="V94" s="12"/>
      <c r="W94" s="12"/>
      <c r="X94" s="12"/>
      <c r="Y94" s="12"/>
      <c r="Z94" s="12"/>
      <c r="AA94" s="12"/>
      <c r="AB94" s="12"/>
      <c r="AC94" s="12"/>
      <c r="AD94" s="12"/>
      <c r="AE94" s="12"/>
      <c r="AR94" s="224" t="s">
        <v>84</v>
      </c>
      <c r="AT94" s="225" t="s">
        <v>75</v>
      </c>
      <c r="AU94" s="225" t="s">
        <v>84</v>
      </c>
      <c r="AY94" s="224" t="s">
        <v>194</v>
      </c>
      <c r="BK94" s="226">
        <f>SUM(BK95:BK108)</f>
        <v>0</v>
      </c>
    </row>
    <row r="95" spans="1:65" s="2" customFormat="1" ht="16.5" customHeight="1">
      <c r="A95" s="40"/>
      <c r="B95" s="41"/>
      <c r="C95" s="229" t="s">
        <v>86</v>
      </c>
      <c r="D95" s="229" t="s">
        <v>197</v>
      </c>
      <c r="E95" s="230" t="s">
        <v>213</v>
      </c>
      <c r="F95" s="231" t="s">
        <v>214</v>
      </c>
      <c r="G95" s="232" t="s">
        <v>215</v>
      </c>
      <c r="H95" s="233">
        <v>158.537</v>
      </c>
      <c r="I95" s="234"/>
      <c r="J95" s="235">
        <f>ROUND(I95*H95,2)</f>
        <v>0</v>
      </c>
      <c r="K95" s="231" t="s">
        <v>201</v>
      </c>
      <c r="L95" s="46"/>
      <c r="M95" s="236" t="s">
        <v>21</v>
      </c>
      <c r="N95" s="237" t="s">
        <v>47</v>
      </c>
      <c r="O95" s="86"/>
      <c r="P95" s="238">
        <f>O95*H95</f>
        <v>0</v>
      </c>
      <c r="Q95" s="238">
        <v>0</v>
      </c>
      <c r="R95" s="238">
        <f>Q95*H95</f>
        <v>0</v>
      </c>
      <c r="S95" s="238">
        <v>0</v>
      </c>
      <c r="T95" s="239">
        <f>S95*H95</f>
        <v>0</v>
      </c>
      <c r="U95" s="40"/>
      <c r="V95" s="40"/>
      <c r="W95" s="40"/>
      <c r="X95" s="40"/>
      <c r="Y95" s="40"/>
      <c r="Z95" s="40"/>
      <c r="AA95" s="40"/>
      <c r="AB95" s="40"/>
      <c r="AC95" s="40"/>
      <c r="AD95" s="40"/>
      <c r="AE95" s="40"/>
      <c r="AR95" s="240" t="s">
        <v>202</v>
      </c>
      <c r="AT95" s="240" t="s">
        <v>197</v>
      </c>
      <c r="AU95" s="240" t="s">
        <v>86</v>
      </c>
      <c r="AY95" s="19" t="s">
        <v>194</v>
      </c>
      <c r="BE95" s="241">
        <f>IF(N95="základní",J95,0)</f>
        <v>0</v>
      </c>
      <c r="BF95" s="241">
        <f>IF(N95="snížená",J95,0)</f>
        <v>0</v>
      </c>
      <c r="BG95" s="241">
        <f>IF(N95="zákl. přenesená",J95,0)</f>
        <v>0</v>
      </c>
      <c r="BH95" s="241">
        <f>IF(N95="sníž. přenesená",J95,0)</f>
        <v>0</v>
      </c>
      <c r="BI95" s="241">
        <f>IF(N95="nulová",J95,0)</f>
        <v>0</v>
      </c>
      <c r="BJ95" s="19" t="s">
        <v>84</v>
      </c>
      <c r="BK95" s="241">
        <f>ROUND(I95*H95,2)</f>
        <v>0</v>
      </c>
      <c r="BL95" s="19" t="s">
        <v>202</v>
      </c>
      <c r="BM95" s="240" t="s">
        <v>216</v>
      </c>
    </row>
    <row r="96" spans="1:47" s="2" customFormat="1" ht="12">
      <c r="A96" s="40"/>
      <c r="B96" s="41"/>
      <c r="C96" s="42"/>
      <c r="D96" s="242" t="s">
        <v>204</v>
      </c>
      <c r="E96" s="42"/>
      <c r="F96" s="243" t="s">
        <v>217</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204</v>
      </c>
      <c r="AU96" s="19" t="s">
        <v>86</v>
      </c>
    </row>
    <row r="97" spans="1:47" s="2" customFormat="1" ht="12">
      <c r="A97" s="40"/>
      <c r="B97" s="41"/>
      <c r="C97" s="42"/>
      <c r="D97" s="242" t="s">
        <v>206</v>
      </c>
      <c r="E97" s="42"/>
      <c r="F97" s="246" t="s">
        <v>218</v>
      </c>
      <c r="G97" s="42"/>
      <c r="H97" s="42"/>
      <c r="I97" s="149"/>
      <c r="J97" s="42"/>
      <c r="K97" s="42"/>
      <c r="L97" s="46"/>
      <c r="M97" s="244"/>
      <c r="N97" s="245"/>
      <c r="O97" s="86"/>
      <c r="P97" s="86"/>
      <c r="Q97" s="86"/>
      <c r="R97" s="86"/>
      <c r="S97" s="86"/>
      <c r="T97" s="87"/>
      <c r="U97" s="40"/>
      <c r="V97" s="40"/>
      <c r="W97" s="40"/>
      <c r="X97" s="40"/>
      <c r="Y97" s="40"/>
      <c r="Z97" s="40"/>
      <c r="AA97" s="40"/>
      <c r="AB97" s="40"/>
      <c r="AC97" s="40"/>
      <c r="AD97" s="40"/>
      <c r="AE97" s="40"/>
      <c r="AT97" s="19" t="s">
        <v>206</v>
      </c>
      <c r="AU97" s="19" t="s">
        <v>86</v>
      </c>
    </row>
    <row r="98" spans="1:65" s="2" customFormat="1" ht="16.5" customHeight="1">
      <c r="A98" s="40"/>
      <c r="B98" s="41"/>
      <c r="C98" s="229" t="s">
        <v>97</v>
      </c>
      <c r="D98" s="229" t="s">
        <v>197</v>
      </c>
      <c r="E98" s="230" t="s">
        <v>219</v>
      </c>
      <c r="F98" s="231" t="s">
        <v>220</v>
      </c>
      <c r="G98" s="232" t="s">
        <v>215</v>
      </c>
      <c r="H98" s="233">
        <v>158.537</v>
      </c>
      <c r="I98" s="234"/>
      <c r="J98" s="235">
        <f>ROUND(I98*H98,2)</f>
        <v>0</v>
      </c>
      <c r="K98" s="231" t="s">
        <v>201</v>
      </c>
      <c r="L98" s="46"/>
      <c r="M98" s="236" t="s">
        <v>21</v>
      </c>
      <c r="N98" s="237" t="s">
        <v>47</v>
      </c>
      <c r="O98" s="86"/>
      <c r="P98" s="238">
        <f>O98*H98</f>
        <v>0</v>
      </c>
      <c r="Q98" s="238">
        <v>0</v>
      </c>
      <c r="R98" s="238">
        <f>Q98*H98</f>
        <v>0</v>
      </c>
      <c r="S98" s="238">
        <v>0</v>
      </c>
      <c r="T98" s="239">
        <f>S98*H98</f>
        <v>0</v>
      </c>
      <c r="U98" s="40"/>
      <c r="V98" s="40"/>
      <c r="W98" s="40"/>
      <c r="X98" s="40"/>
      <c r="Y98" s="40"/>
      <c r="Z98" s="40"/>
      <c r="AA98" s="40"/>
      <c r="AB98" s="40"/>
      <c r="AC98" s="40"/>
      <c r="AD98" s="40"/>
      <c r="AE98" s="40"/>
      <c r="AR98" s="240" t="s">
        <v>202</v>
      </c>
      <c r="AT98" s="240" t="s">
        <v>197</v>
      </c>
      <c r="AU98" s="240" t="s">
        <v>86</v>
      </c>
      <c r="AY98" s="19" t="s">
        <v>194</v>
      </c>
      <c r="BE98" s="241">
        <f>IF(N98="základní",J98,0)</f>
        <v>0</v>
      </c>
      <c r="BF98" s="241">
        <f>IF(N98="snížená",J98,0)</f>
        <v>0</v>
      </c>
      <c r="BG98" s="241">
        <f>IF(N98="zákl. přenesená",J98,0)</f>
        <v>0</v>
      </c>
      <c r="BH98" s="241">
        <f>IF(N98="sníž. přenesená",J98,0)</f>
        <v>0</v>
      </c>
      <c r="BI98" s="241">
        <f>IF(N98="nulová",J98,0)</f>
        <v>0</v>
      </c>
      <c r="BJ98" s="19" t="s">
        <v>84</v>
      </c>
      <c r="BK98" s="241">
        <f>ROUND(I98*H98,2)</f>
        <v>0</v>
      </c>
      <c r="BL98" s="19" t="s">
        <v>202</v>
      </c>
      <c r="BM98" s="240" t="s">
        <v>221</v>
      </c>
    </row>
    <row r="99" spans="1:47" s="2" customFormat="1" ht="12">
      <c r="A99" s="40"/>
      <c r="B99" s="41"/>
      <c r="C99" s="42"/>
      <c r="D99" s="242" t="s">
        <v>204</v>
      </c>
      <c r="E99" s="42"/>
      <c r="F99" s="243" t="s">
        <v>222</v>
      </c>
      <c r="G99" s="42"/>
      <c r="H99" s="42"/>
      <c r="I99" s="149"/>
      <c r="J99" s="42"/>
      <c r="K99" s="42"/>
      <c r="L99" s="46"/>
      <c r="M99" s="244"/>
      <c r="N99" s="245"/>
      <c r="O99" s="86"/>
      <c r="P99" s="86"/>
      <c r="Q99" s="86"/>
      <c r="R99" s="86"/>
      <c r="S99" s="86"/>
      <c r="T99" s="87"/>
      <c r="U99" s="40"/>
      <c r="V99" s="40"/>
      <c r="W99" s="40"/>
      <c r="X99" s="40"/>
      <c r="Y99" s="40"/>
      <c r="Z99" s="40"/>
      <c r="AA99" s="40"/>
      <c r="AB99" s="40"/>
      <c r="AC99" s="40"/>
      <c r="AD99" s="40"/>
      <c r="AE99" s="40"/>
      <c r="AT99" s="19" t="s">
        <v>204</v>
      </c>
      <c r="AU99" s="19" t="s">
        <v>86</v>
      </c>
    </row>
    <row r="100" spans="1:47" s="2" customFormat="1" ht="12">
      <c r="A100" s="40"/>
      <c r="B100" s="41"/>
      <c r="C100" s="42"/>
      <c r="D100" s="242" t="s">
        <v>206</v>
      </c>
      <c r="E100" s="42"/>
      <c r="F100" s="246" t="s">
        <v>223</v>
      </c>
      <c r="G100" s="42"/>
      <c r="H100" s="42"/>
      <c r="I100" s="149"/>
      <c r="J100" s="42"/>
      <c r="K100" s="42"/>
      <c r="L100" s="46"/>
      <c r="M100" s="244"/>
      <c r="N100" s="245"/>
      <c r="O100" s="86"/>
      <c r="P100" s="86"/>
      <c r="Q100" s="86"/>
      <c r="R100" s="86"/>
      <c r="S100" s="86"/>
      <c r="T100" s="87"/>
      <c r="U100" s="40"/>
      <c r="V100" s="40"/>
      <c r="W100" s="40"/>
      <c r="X100" s="40"/>
      <c r="Y100" s="40"/>
      <c r="Z100" s="40"/>
      <c r="AA100" s="40"/>
      <c r="AB100" s="40"/>
      <c r="AC100" s="40"/>
      <c r="AD100" s="40"/>
      <c r="AE100" s="40"/>
      <c r="AT100" s="19" t="s">
        <v>206</v>
      </c>
      <c r="AU100" s="19" t="s">
        <v>86</v>
      </c>
    </row>
    <row r="101" spans="1:65" s="2" customFormat="1" ht="16.5" customHeight="1">
      <c r="A101" s="40"/>
      <c r="B101" s="41"/>
      <c r="C101" s="229" t="s">
        <v>202</v>
      </c>
      <c r="D101" s="229" t="s">
        <v>197</v>
      </c>
      <c r="E101" s="230" t="s">
        <v>224</v>
      </c>
      <c r="F101" s="231" t="s">
        <v>225</v>
      </c>
      <c r="G101" s="232" t="s">
        <v>215</v>
      </c>
      <c r="H101" s="233">
        <v>5707.332</v>
      </c>
      <c r="I101" s="234"/>
      <c r="J101" s="235">
        <f>ROUND(I101*H101,2)</f>
        <v>0</v>
      </c>
      <c r="K101" s="231" t="s">
        <v>201</v>
      </c>
      <c r="L101" s="46"/>
      <c r="M101" s="236" t="s">
        <v>21</v>
      </c>
      <c r="N101" s="237" t="s">
        <v>47</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202</v>
      </c>
      <c r="AT101" s="240" t="s">
        <v>197</v>
      </c>
      <c r="AU101" s="240" t="s">
        <v>86</v>
      </c>
      <c r="AY101" s="19" t="s">
        <v>194</v>
      </c>
      <c r="BE101" s="241">
        <f>IF(N101="základní",J101,0)</f>
        <v>0</v>
      </c>
      <c r="BF101" s="241">
        <f>IF(N101="snížená",J101,0)</f>
        <v>0</v>
      </c>
      <c r="BG101" s="241">
        <f>IF(N101="zákl. přenesená",J101,0)</f>
        <v>0</v>
      </c>
      <c r="BH101" s="241">
        <f>IF(N101="sníž. přenesená",J101,0)</f>
        <v>0</v>
      </c>
      <c r="BI101" s="241">
        <f>IF(N101="nulová",J101,0)</f>
        <v>0</v>
      </c>
      <c r="BJ101" s="19" t="s">
        <v>84</v>
      </c>
      <c r="BK101" s="241">
        <f>ROUND(I101*H101,2)</f>
        <v>0</v>
      </c>
      <c r="BL101" s="19" t="s">
        <v>202</v>
      </c>
      <c r="BM101" s="240" t="s">
        <v>226</v>
      </c>
    </row>
    <row r="102" spans="1:47" s="2" customFormat="1" ht="12">
      <c r="A102" s="40"/>
      <c r="B102" s="41"/>
      <c r="C102" s="42"/>
      <c r="D102" s="242" t="s">
        <v>204</v>
      </c>
      <c r="E102" s="42"/>
      <c r="F102" s="243" t="s">
        <v>227</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204</v>
      </c>
      <c r="AU102" s="19" t="s">
        <v>86</v>
      </c>
    </row>
    <row r="103" spans="1:47" s="2" customFormat="1" ht="12">
      <c r="A103" s="40"/>
      <c r="B103" s="41"/>
      <c r="C103" s="42"/>
      <c r="D103" s="242" t="s">
        <v>206</v>
      </c>
      <c r="E103" s="42"/>
      <c r="F103" s="246" t="s">
        <v>223</v>
      </c>
      <c r="G103" s="42"/>
      <c r="H103" s="42"/>
      <c r="I103" s="149"/>
      <c r="J103" s="42"/>
      <c r="K103" s="42"/>
      <c r="L103" s="46"/>
      <c r="M103" s="244"/>
      <c r="N103" s="245"/>
      <c r="O103" s="86"/>
      <c r="P103" s="86"/>
      <c r="Q103" s="86"/>
      <c r="R103" s="86"/>
      <c r="S103" s="86"/>
      <c r="T103" s="87"/>
      <c r="U103" s="40"/>
      <c r="V103" s="40"/>
      <c r="W103" s="40"/>
      <c r="X103" s="40"/>
      <c r="Y103" s="40"/>
      <c r="Z103" s="40"/>
      <c r="AA103" s="40"/>
      <c r="AB103" s="40"/>
      <c r="AC103" s="40"/>
      <c r="AD103" s="40"/>
      <c r="AE103" s="40"/>
      <c r="AT103" s="19" t="s">
        <v>206</v>
      </c>
      <c r="AU103" s="19" t="s">
        <v>86</v>
      </c>
    </row>
    <row r="104" spans="1:47" s="2" customFormat="1" ht="12">
      <c r="A104" s="40"/>
      <c r="B104" s="41"/>
      <c r="C104" s="42"/>
      <c r="D104" s="242" t="s">
        <v>228</v>
      </c>
      <c r="E104" s="42"/>
      <c r="F104" s="246" t="s">
        <v>229</v>
      </c>
      <c r="G104" s="42"/>
      <c r="H104" s="42"/>
      <c r="I104" s="149"/>
      <c r="J104" s="42"/>
      <c r="K104" s="42"/>
      <c r="L104" s="46"/>
      <c r="M104" s="244"/>
      <c r="N104" s="245"/>
      <c r="O104" s="86"/>
      <c r="P104" s="86"/>
      <c r="Q104" s="86"/>
      <c r="R104" s="86"/>
      <c r="S104" s="86"/>
      <c r="T104" s="87"/>
      <c r="U104" s="40"/>
      <c r="V104" s="40"/>
      <c r="W104" s="40"/>
      <c r="X104" s="40"/>
      <c r="Y104" s="40"/>
      <c r="Z104" s="40"/>
      <c r="AA104" s="40"/>
      <c r="AB104" s="40"/>
      <c r="AC104" s="40"/>
      <c r="AD104" s="40"/>
      <c r="AE104" s="40"/>
      <c r="AT104" s="19" t="s">
        <v>228</v>
      </c>
      <c r="AU104" s="19" t="s">
        <v>86</v>
      </c>
    </row>
    <row r="105" spans="1:51" s="13" customFormat="1" ht="12">
      <c r="A105" s="13"/>
      <c r="B105" s="247"/>
      <c r="C105" s="248"/>
      <c r="D105" s="242" t="s">
        <v>208</v>
      </c>
      <c r="E105" s="248"/>
      <c r="F105" s="250" t="s">
        <v>230</v>
      </c>
      <c r="G105" s="248"/>
      <c r="H105" s="251">
        <v>5707.332</v>
      </c>
      <c r="I105" s="252"/>
      <c r="J105" s="248"/>
      <c r="K105" s="248"/>
      <c r="L105" s="253"/>
      <c r="M105" s="254"/>
      <c r="N105" s="255"/>
      <c r="O105" s="255"/>
      <c r="P105" s="255"/>
      <c r="Q105" s="255"/>
      <c r="R105" s="255"/>
      <c r="S105" s="255"/>
      <c r="T105" s="256"/>
      <c r="U105" s="13"/>
      <c r="V105" s="13"/>
      <c r="W105" s="13"/>
      <c r="X105" s="13"/>
      <c r="Y105" s="13"/>
      <c r="Z105" s="13"/>
      <c r="AA105" s="13"/>
      <c r="AB105" s="13"/>
      <c r="AC105" s="13"/>
      <c r="AD105" s="13"/>
      <c r="AE105" s="13"/>
      <c r="AT105" s="257" t="s">
        <v>208</v>
      </c>
      <c r="AU105" s="257" t="s">
        <v>86</v>
      </c>
      <c r="AV105" s="13" t="s">
        <v>86</v>
      </c>
      <c r="AW105" s="13" t="s">
        <v>4</v>
      </c>
      <c r="AX105" s="13" t="s">
        <v>84</v>
      </c>
      <c r="AY105" s="257" t="s">
        <v>194</v>
      </c>
    </row>
    <row r="106" spans="1:65" s="2" customFormat="1" ht="21.75" customHeight="1">
      <c r="A106" s="40"/>
      <c r="B106" s="41"/>
      <c r="C106" s="229" t="s">
        <v>231</v>
      </c>
      <c r="D106" s="229" t="s">
        <v>197</v>
      </c>
      <c r="E106" s="230" t="s">
        <v>232</v>
      </c>
      <c r="F106" s="231" t="s">
        <v>233</v>
      </c>
      <c r="G106" s="232" t="s">
        <v>215</v>
      </c>
      <c r="H106" s="233">
        <v>158.537</v>
      </c>
      <c r="I106" s="234"/>
      <c r="J106" s="235">
        <f>ROUND(I106*H106,2)</f>
        <v>0</v>
      </c>
      <c r="K106" s="231" t="s">
        <v>201</v>
      </c>
      <c r="L106" s="46"/>
      <c r="M106" s="236" t="s">
        <v>21</v>
      </c>
      <c r="N106" s="237" t="s">
        <v>47</v>
      </c>
      <c r="O106" s="86"/>
      <c r="P106" s="238">
        <f>O106*H106</f>
        <v>0</v>
      </c>
      <c r="Q106" s="238">
        <v>0</v>
      </c>
      <c r="R106" s="238">
        <f>Q106*H106</f>
        <v>0</v>
      </c>
      <c r="S106" s="238">
        <v>0</v>
      </c>
      <c r="T106" s="239">
        <f>S106*H106</f>
        <v>0</v>
      </c>
      <c r="U106" s="40"/>
      <c r="V106" s="40"/>
      <c r="W106" s="40"/>
      <c r="X106" s="40"/>
      <c r="Y106" s="40"/>
      <c r="Z106" s="40"/>
      <c r="AA106" s="40"/>
      <c r="AB106" s="40"/>
      <c r="AC106" s="40"/>
      <c r="AD106" s="40"/>
      <c r="AE106" s="40"/>
      <c r="AR106" s="240" t="s">
        <v>202</v>
      </c>
      <c r="AT106" s="240" t="s">
        <v>197</v>
      </c>
      <c r="AU106" s="240" t="s">
        <v>86</v>
      </c>
      <c r="AY106" s="19" t="s">
        <v>194</v>
      </c>
      <c r="BE106" s="241">
        <f>IF(N106="základní",J106,0)</f>
        <v>0</v>
      </c>
      <c r="BF106" s="241">
        <f>IF(N106="snížená",J106,0)</f>
        <v>0</v>
      </c>
      <c r="BG106" s="241">
        <f>IF(N106="zákl. přenesená",J106,0)</f>
        <v>0</v>
      </c>
      <c r="BH106" s="241">
        <f>IF(N106="sníž. přenesená",J106,0)</f>
        <v>0</v>
      </c>
      <c r="BI106" s="241">
        <f>IF(N106="nulová",J106,0)</f>
        <v>0</v>
      </c>
      <c r="BJ106" s="19" t="s">
        <v>84</v>
      </c>
      <c r="BK106" s="241">
        <f>ROUND(I106*H106,2)</f>
        <v>0</v>
      </c>
      <c r="BL106" s="19" t="s">
        <v>202</v>
      </c>
      <c r="BM106" s="240" t="s">
        <v>234</v>
      </c>
    </row>
    <row r="107" spans="1:47" s="2" customFormat="1" ht="12">
      <c r="A107" s="40"/>
      <c r="B107" s="41"/>
      <c r="C107" s="42"/>
      <c r="D107" s="242" t="s">
        <v>204</v>
      </c>
      <c r="E107" s="42"/>
      <c r="F107" s="243" t="s">
        <v>235</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204</v>
      </c>
      <c r="AU107" s="19" t="s">
        <v>86</v>
      </c>
    </row>
    <row r="108" spans="1:47" s="2" customFormat="1" ht="12">
      <c r="A108" s="40"/>
      <c r="B108" s="41"/>
      <c r="C108" s="42"/>
      <c r="D108" s="242" t="s">
        <v>206</v>
      </c>
      <c r="E108" s="42"/>
      <c r="F108" s="246" t="s">
        <v>236</v>
      </c>
      <c r="G108" s="42"/>
      <c r="H108" s="42"/>
      <c r="I108" s="149"/>
      <c r="J108" s="42"/>
      <c r="K108" s="42"/>
      <c r="L108" s="46"/>
      <c r="M108" s="244"/>
      <c r="N108" s="245"/>
      <c r="O108" s="86"/>
      <c r="P108" s="86"/>
      <c r="Q108" s="86"/>
      <c r="R108" s="86"/>
      <c r="S108" s="86"/>
      <c r="T108" s="87"/>
      <c r="U108" s="40"/>
      <c r="V108" s="40"/>
      <c r="W108" s="40"/>
      <c r="X108" s="40"/>
      <c r="Y108" s="40"/>
      <c r="Z108" s="40"/>
      <c r="AA108" s="40"/>
      <c r="AB108" s="40"/>
      <c r="AC108" s="40"/>
      <c r="AD108" s="40"/>
      <c r="AE108" s="40"/>
      <c r="AT108" s="19" t="s">
        <v>206</v>
      </c>
      <c r="AU108" s="19" t="s">
        <v>86</v>
      </c>
    </row>
    <row r="109" spans="1:63" s="12" customFormat="1" ht="25.9" customHeight="1">
      <c r="A109" s="12"/>
      <c r="B109" s="213"/>
      <c r="C109" s="214"/>
      <c r="D109" s="215" t="s">
        <v>75</v>
      </c>
      <c r="E109" s="216" t="s">
        <v>237</v>
      </c>
      <c r="F109" s="216" t="s">
        <v>238</v>
      </c>
      <c r="G109" s="214"/>
      <c r="H109" s="214"/>
      <c r="I109" s="217"/>
      <c r="J109" s="218">
        <f>BK109</f>
        <v>0</v>
      </c>
      <c r="K109" s="214"/>
      <c r="L109" s="219"/>
      <c r="M109" s="220"/>
      <c r="N109" s="221"/>
      <c r="O109" s="221"/>
      <c r="P109" s="222">
        <f>P110+P123</f>
        <v>0</v>
      </c>
      <c r="Q109" s="221"/>
      <c r="R109" s="222">
        <f>R110+R123</f>
        <v>0</v>
      </c>
      <c r="S109" s="221"/>
      <c r="T109" s="223">
        <f>T110+T123</f>
        <v>0.41345</v>
      </c>
      <c r="U109" s="12"/>
      <c r="V109" s="12"/>
      <c r="W109" s="12"/>
      <c r="X109" s="12"/>
      <c r="Y109" s="12"/>
      <c r="Z109" s="12"/>
      <c r="AA109" s="12"/>
      <c r="AB109" s="12"/>
      <c r="AC109" s="12"/>
      <c r="AD109" s="12"/>
      <c r="AE109" s="12"/>
      <c r="AR109" s="224" t="s">
        <v>86</v>
      </c>
      <c r="AT109" s="225" t="s">
        <v>75</v>
      </c>
      <c r="AU109" s="225" t="s">
        <v>76</v>
      </c>
      <c r="AY109" s="224" t="s">
        <v>194</v>
      </c>
      <c r="BK109" s="226">
        <f>BK110+BK123</f>
        <v>0</v>
      </c>
    </row>
    <row r="110" spans="1:63" s="12" customFormat="1" ht="22.8" customHeight="1">
      <c r="A110" s="12"/>
      <c r="B110" s="213"/>
      <c r="C110" s="214"/>
      <c r="D110" s="215" t="s">
        <v>75</v>
      </c>
      <c r="E110" s="227" t="s">
        <v>239</v>
      </c>
      <c r="F110" s="227" t="s">
        <v>240</v>
      </c>
      <c r="G110" s="214"/>
      <c r="H110" s="214"/>
      <c r="I110" s="217"/>
      <c r="J110" s="228">
        <f>BK110</f>
        <v>0</v>
      </c>
      <c r="K110" s="214"/>
      <c r="L110" s="219"/>
      <c r="M110" s="220"/>
      <c r="N110" s="221"/>
      <c r="O110" s="221"/>
      <c r="P110" s="222">
        <f>SUM(P111:P122)</f>
        <v>0</v>
      </c>
      <c r="Q110" s="221"/>
      <c r="R110" s="222">
        <f>SUM(R111:R122)</f>
        <v>0</v>
      </c>
      <c r="S110" s="221"/>
      <c r="T110" s="223">
        <f>SUM(T111:T122)</f>
        <v>0.25145</v>
      </c>
      <c r="U110" s="12"/>
      <c r="V110" s="12"/>
      <c r="W110" s="12"/>
      <c r="X110" s="12"/>
      <c r="Y110" s="12"/>
      <c r="Z110" s="12"/>
      <c r="AA110" s="12"/>
      <c r="AB110" s="12"/>
      <c r="AC110" s="12"/>
      <c r="AD110" s="12"/>
      <c r="AE110" s="12"/>
      <c r="AR110" s="224" t="s">
        <v>86</v>
      </c>
      <c r="AT110" s="225" t="s">
        <v>75</v>
      </c>
      <c r="AU110" s="225" t="s">
        <v>84</v>
      </c>
      <c r="AY110" s="224" t="s">
        <v>194</v>
      </c>
      <c r="BK110" s="226">
        <f>SUM(BK111:BK122)</f>
        <v>0</v>
      </c>
    </row>
    <row r="111" spans="1:65" s="2" customFormat="1" ht="16.5" customHeight="1">
      <c r="A111" s="40"/>
      <c r="B111" s="41"/>
      <c r="C111" s="229" t="s">
        <v>241</v>
      </c>
      <c r="D111" s="229" t="s">
        <v>197</v>
      </c>
      <c r="E111" s="230" t="s">
        <v>242</v>
      </c>
      <c r="F111" s="231" t="s">
        <v>243</v>
      </c>
      <c r="G111" s="232" t="s">
        <v>244</v>
      </c>
      <c r="H111" s="233">
        <v>1</v>
      </c>
      <c r="I111" s="234"/>
      <c r="J111" s="235">
        <f>ROUND(I111*H111,2)</f>
        <v>0</v>
      </c>
      <c r="K111" s="231" t="s">
        <v>201</v>
      </c>
      <c r="L111" s="46"/>
      <c r="M111" s="236" t="s">
        <v>21</v>
      </c>
      <c r="N111" s="237" t="s">
        <v>47</v>
      </c>
      <c r="O111" s="86"/>
      <c r="P111" s="238">
        <f>O111*H111</f>
        <v>0</v>
      </c>
      <c r="Q111" s="238">
        <v>0</v>
      </c>
      <c r="R111" s="238">
        <f>Q111*H111</f>
        <v>0</v>
      </c>
      <c r="S111" s="238">
        <v>0.01933</v>
      </c>
      <c r="T111" s="239">
        <f>S111*H111</f>
        <v>0.01933</v>
      </c>
      <c r="U111" s="40"/>
      <c r="V111" s="40"/>
      <c r="W111" s="40"/>
      <c r="X111" s="40"/>
      <c r="Y111" s="40"/>
      <c r="Z111" s="40"/>
      <c r="AA111" s="40"/>
      <c r="AB111" s="40"/>
      <c r="AC111" s="40"/>
      <c r="AD111" s="40"/>
      <c r="AE111" s="40"/>
      <c r="AR111" s="240" t="s">
        <v>245</v>
      </c>
      <c r="AT111" s="240" t="s">
        <v>197</v>
      </c>
      <c r="AU111" s="240" t="s">
        <v>86</v>
      </c>
      <c r="AY111" s="19" t="s">
        <v>194</v>
      </c>
      <c r="BE111" s="241">
        <f>IF(N111="základní",J111,0)</f>
        <v>0</v>
      </c>
      <c r="BF111" s="241">
        <f>IF(N111="snížená",J111,0)</f>
        <v>0</v>
      </c>
      <c r="BG111" s="241">
        <f>IF(N111="zákl. přenesená",J111,0)</f>
        <v>0</v>
      </c>
      <c r="BH111" s="241">
        <f>IF(N111="sníž. přenesená",J111,0)</f>
        <v>0</v>
      </c>
      <c r="BI111" s="241">
        <f>IF(N111="nulová",J111,0)</f>
        <v>0</v>
      </c>
      <c r="BJ111" s="19" t="s">
        <v>84</v>
      </c>
      <c r="BK111" s="241">
        <f>ROUND(I111*H111,2)</f>
        <v>0</v>
      </c>
      <c r="BL111" s="19" t="s">
        <v>245</v>
      </c>
      <c r="BM111" s="240" t="s">
        <v>246</v>
      </c>
    </row>
    <row r="112" spans="1:47" s="2" customFormat="1" ht="12">
      <c r="A112" s="40"/>
      <c r="B112" s="41"/>
      <c r="C112" s="42"/>
      <c r="D112" s="242" t="s">
        <v>204</v>
      </c>
      <c r="E112" s="42"/>
      <c r="F112" s="243" t="s">
        <v>247</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204</v>
      </c>
      <c r="AU112" s="19" t="s">
        <v>86</v>
      </c>
    </row>
    <row r="113" spans="1:51" s="13" customFormat="1" ht="12">
      <c r="A113" s="13"/>
      <c r="B113" s="247"/>
      <c r="C113" s="248"/>
      <c r="D113" s="242" t="s">
        <v>208</v>
      </c>
      <c r="E113" s="249" t="s">
        <v>21</v>
      </c>
      <c r="F113" s="250" t="s">
        <v>84</v>
      </c>
      <c r="G113" s="248"/>
      <c r="H113" s="251">
        <v>1</v>
      </c>
      <c r="I113" s="252"/>
      <c r="J113" s="248"/>
      <c r="K113" s="248"/>
      <c r="L113" s="253"/>
      <c r="M113" s="254"/>
      <c r="N113" s="255"/>
      <c r="O113" s="255"/>
      <c r="P113" s="255"/>
      <c r="Q113" s="255"/>
      <c r="R113" s="255"/>
      <c r="S113" s="255"/>
      <c r="T113" s="256"/>
      <c r="U113" s="13"/>
      <c r="V113" s="13"/>
      <c r="W113" s="13"/>
      <c r="X113" s="13"/>
      <c r="Y113" s="13"/>
      <c r="Z113" s="13"/>
      <c r="AA113" s="13"/>
      <c r="AB113" s="13"/>
      <c r="AC113" s="13"/>
      <c r="AD113" s="13"/>
      <c r="AE113" s="13"/>
      <c r="AT113" s="257" t="s">
        <v>208</v>
      </c>
      <c r="AU113" s="257" t="s">
        <v>86</v>
      </c>
      <c r="AV113" s="13" t="s">
        <v>86</v>
      </c>
      <c r="AW113" s="13" t="s">
        <v>38</v>
      </c>
      <c r="AX113" s="13" t="s">
        <v>84</v>
      </c>
      <c r="AY113" s="257" t="s">
        <v>194</v>
      </c>
    </row>
    <row r="114" spans="1:65" s="2" customFormat="1" ht="16.5" customHeight="1">
      <c r="A114" s="40"/>
      <c r="B114" s="41"/>
      <c r="C114" s="229" t="s">
        <v>248</v>
      </c>
      <c r="D114" s="229" t="s">
        <v>197</v>
      </c>
      <c r="E114" s="230" t="s">
        <v>249</v>
      </c>
      <c r="F114" s="231" t="s">
        <v>250</v>
      </c>
      <c r="G114" s="232" t="s">
        <v>244</v>
      </c>
      <c r="H114" s="233">
        <v>1</v>
      </c>
      <c r="I114" s="234"/>
      <c r="J114" s="235">
        <f>ROUND(I114*H114,2)</f>
        <v>0</v>
      </c>
      <c r="K114" s="231" t="s">
        <v>201</v>
      </c>
      <c r="L114" s="46"/>
      <c r="M114" s="236" t="s">
        <v>21</v>
      </c>
      <c r="N114" s="237" t="s">
        <v>47</v>
      </c>
      <c r="O114" s="86"/>
      <c r="P114" s="238">
        <f>O114*H114</f>
        <v>0</v>
      </c>
      <c r="Q114" s="238">
        <v>0</v>
      </c>
      <c r="R114" s="238">
        <f>Q114*H114</f>
        <v>0</v>
      </c>
      <c r="S114" s="238">
        <v>0.0172</v>
      </c>
      <c r="T114" s="239">
        <f>S114*H114</f>
        <v>0.0172</v>
      </c>
      <c r="U114" s="40"/>
      <c r="V114" s="40"/>
      <c r="W114" s="40"/>
      <c r="X114" s="40"/>
      <c r="Y114" s="40"/>
      <c r="Z114" s="40"/>
      <c r="AA114" s="40"/>
      <c r="AB114" s="40"/>
      <c r="AC114" s="40"/>
      <c r="AD114" s="40"/>
      <c r="AE114" s="40"/>
      <c r="AR114" s="240" t="s">
        <v>245</v>
      </c>
      <c r="AT114" s="240" t="s">
        <v>197</v>
      </c>
      <c r="AU114" s="240" t="s">
        <v>86</v>
      </c>
      <c r="AY114" s="19" t="s">
        <v>194</v>
      </c>
      <c r="BE114" s="241">
        <f>IF(N114="základní",J114,0)</f>
        <v>0</v>
      </c>
      <c r="BF114" s="241">
        <f>IF(N114="snížená",J114,0)</f>
        <v>0</v>
      </c>
      <c r="BG114" s="241">
        <f>IF(N114="zákl. přenesená",J114,0)</f>
        <v>0</v>
      </c>
      <c r="BH114" s="241">
        <f>IF(N114="sníž. přenesená",J114,0)</f>
        <v>0</v>
      </c>
      <c r="BI114" s="241">
        <f>IF(N114="nulová",J114,0)</f>
        <v>0</v>
      </c>
      <c r="BJ114" s="19" t="s">
        <v>84</v>
      </c>
      <c r="BK114" s="241">
        <f>ROUND(I114*H114,2)</f>
        <v>0</v>
      </c>
      <c r="BL114" s="19" t="s">
        <v>245</v>
      </c>
      <c r="BM114" s="240" t="s">
        <v>251</v>
      </c>
    </row>
    <row r="115" spans="1:47" s="2" customFormat="1" ht="12">
      <c r="A115" s="40"/>
      <c r="B115" s="41"/>
      <c r="C115" s="42"/>
      <c r="D115" s="242" t="s">
        <v>204</v>
      </c>
      <c r="E115" s="42"/>
      <c r="F115" s="243" t="s">
        <v>252</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204</v>
      </c>
      <c r="AU115" s="19" t="s">
        <v>86</v>
      </c>
    </row>
    <row r="116" spans="1:51" s="13" customFormat="1" ht="12">
      <c r="A116" s="13"/>
      <c r="B116" s="247"/>
      <c r="C116" s="248"/>
      <c r="D116" s="242" t="s">
        <v>208</v>
      </c>
      <c r="E116" s="249" t="s">
        <v>21</v>
      </c>
      <c r="F116" s="250" t="s">
        <v>84</v>
      </c>
      <c r="G116" s="248"/>
      <c r="H116" s="251">
        <v>1</v>
      </c>
      <c r="I116" s="252"/>
      <c r="J116" s="248"/>
      <c r="K116" s="248"/>
      <c r="L116" s="253"/>
      <c r="M116" s="254"/>
      <c r="N116" s="255"/>
      <c r="O116" s="255"/>
      <c r="P116" s="255"/>
      <c r="Q116" s="255"/>
      <c r="R116" s="255"/>
      <c r="S116" s="255"/>
      <c r="T116" s="256"/>
      <c r="U116" s="13"/>
      <c r="V116" s="13"/>
      <c r="W116" s="13"/>
      <c r="X116" s="13"/>
      <c r="Y116" s="13"/>
      <c r="Z116" s="13"/>
      <c r="AA116" s="13"/>
      <c r="AB116" s="13"/>
      <c r="AC116" s="13"/>
      <c r="AD116" s="13"/>
      <c r="AE116" s="13"/>
      <c r="AT116" s="257" t="s">
        <v>208</v>
      </c>
      <c r="AU116" s="257" t="s">
        <v>86</v>
      </c>
      <c r="AV116" s="13" t="s">
        <v>86</v>
      </c>
      <c r="AW116" s="13" t="s">
        <v>38</v>
      </c>
      <c r="AX116" s="13" t="s">
        <v>84</v>
      </c>
      <c r="AY116" s="257" t="s">
        <v>194</v>
      </c>
    </row>
    <row r="117" spans="1:65" s="2" customFormat="1" ht="16.5" customHeight="1">
      <c r="A117" s="40"/>
      <c r="B117" s="41"/>
      <c r="C117" s="229" t="s">
        <v>253</v>
      </c>
      <c r="D117" s="229" t="s">
        <v>197</v>
      </c>
      <c r="E117" s="230" t="s">
        <v>254</v>
      </c>
      <c r="F117" s="231" t="s">
        <v>255</v>
      </c>
      <c r="G117" s="232" t="s">
        <v>244</v>
      </c>
      <c r="H117" s="233">
        <v>2</v>
      </c>
      <c r="I117" s="234"/>
      <c r="J117" s="235">
        <f>ROUND(I117*H117,2)</f>
        <v>0</v>
      </c>
      <c r="K117" s="231" t="s">
        <v>201</v>
      </c>
      <c r="L117" s="46"/>
      <c r="M117" s="236" t="s">
        <v>21</v>
      </c>
      <c r="N117" s="237" t="s">
        <v>47</v>
      </c>
      <c r="O117" s="86"/>
      <c r="P117" s="238">
        <f>O117*H117</f>
        <v>0</v>
      </c>
      <c r="Q117" s="238">
        <v>0</v>
      </c>
      <c r="R117" s="238">
        <f>Q117*H117</f>
        <v>0</v>
      </c>
      <c r="S117" s="238">
        <v>0.01946</v>
      </c>
      <c r="T117" s="239">
        <f>S117*H117</f>
        <v>0.03892</v>
      </c>
      <c r="U117" s="40"/>
      <c r="V117" s="40"/>
      <c r="W117" s="40"/>
      <c r="X117" s="40"/>
      <c r="Y117" s="40"/>
      <c r="Z117" s="40"/>
      <c r="AA117" s="40"/>
      <c r="AB117" s="40"/>
      <c r="AC117" s="40"/>
      <c r="AD117" s="40"/>
      <c r="AE117" s="40"/>
      <c r="AR117" s="240" t="s">
        <v>245</v>
      </c>
      <c r="AT117" s="240" t="s">
        <v>197</v>
      </c>
      <c r="AU117" s="240" t="s">
        <v>86</v>
      </c>
      <c r="AY117" s="19" t="s">
        <v>194</v>
      </c>
      <c r="BE117" s="241">
        <f>IF(N117="základní",J117,0)</f>
        <v>0</v>
      </c>
      <c r="BF117" s="241">
        <f>IF(N117="snížená",J117,0)</f>
        <v>0</v>
      </c>
      <c r="BG117" s="241">
        <f>IF(N117="zákl. přenesená",J117,0)</f>
        <v>0</v>
      </c>
      <c r="BH117" s="241">
        <f>IF(N117="sníž. přenesená",J117,0)</f>
        <v>0</v>
      </c>
      <c r="BI117" s="241">
        <f>IF(N117="nulová",J117,0)</f>
        <v>0</v>
      </c>
      <c r="BJ117" s="19" t="s">
        <v>84</v>
      </c>
      <c r="BK117" s="241">
        <f>ROUND(I117*H117,2)</f>
        <v>0</v>
      </c>
      <c r="BL117" s="19" t="s">
        <v>245</v>
      </c>
      <c r="BM117" s="240" t="s">
        <v>256</v>
      </c>
    </row>
    <row r="118" spans="1:47" s="2" customFormat="1" ht="12">
      <c r="A118" s="40"/>
      <c r="B118" s="41"/>
      <c r="C118" s="42"/>
      <c r="D118" s="242" t="s">
        <v>204</v>
      </c>
      <c r="E118" s="42"/>
      <c r="F118" s="243" t="s">
        <v>257</v>
      </c>
      <c r="G118" s="42"/>
      <c r="H118" s="42"/>
      <c r="I118" s="149"/>
      <c r="J118" s="42"/>
      <c r="K118" s="42"/>
      <c r="L118" s="46"/>
      <c r="M118" s="244"/>
      <c r="N118" s="245"/>
      <c r="O118" s="86"/>
      <c r="P118" s="86"/>
      <c r="Q118" s="86"/>
      <c r="R118" s="86"/>
      <c r="S118" s="86"/>
      <c r="T118" s="87"/>
      <c r="U118" s="40"/>
      <c r="V118" s="40"/>
      <c r="W118" s="40"/>
      <c r="X118" s="40"/>
      <c r="Y118" s="40"/>
      <c r="Z118" s="40"/>
      <c r="AA118" s="40"/>
      <c r="AB118" s="40"/>
      <c r="AC118" s="40"/>
      <c r="AD118" s="40"/>
      <c r="AE118" s="40"/>
      <c r="AT118" s="19" t="s">
        <v>204</v>
      </c>
      <c r="AU118" s="19" t="s">
        <v>86</v>
      </c>
    </row>
    <row r="119" spans="1:65" s="2" customFormat="1" ht="16.5" customHeight="1">
      <c r="A119" s="40"/>
      <c r="B119" s="41"/>
      <c r="C119" s="229" t="s">
        <v>195</v>
      </c>
      <c r="D119" s="229" t="s">
        <v>197</v>
      </c>
      <c r="E119" s="230" t="s">
        <v>258</v>
      </c>
      <c r="F119" s="231" t="s">
        <v>259</v>
      </c>
      <c r="G119" s="232" t="s">
        <v>244</v>
      </c>
      <c r="H119" s="233">
        <v>2</v>
      </c>
      <c r="I119" s="234"/>
      <c r="J119" s="235">
        <f>ROUND(I119*H119,2)</f>
        <v>0</v>
      </c>
      <c r="K119" s="231" t="s">
        <v>201</v>
      </c>
      <c r="L119" s="46"/>
      <c r="M119" s="236" t="s">
        <v>21</v>
      </c>
      <c r="N119" s="237" t="s">
        <v>47</v>
      </c>
      <c r="O119" s="86"/>
      <c r="P119" s="238">
        <f>O119*H119</f>
        <v>0</v>
      </c>
      <c r="Q119" s="238">
        <v>0</v>
      </c>
      <c r="R119" s="238">
        <f>Q119*H119</f>
        <v>0</v>
      </c>
      <c r="S119" s="238">
        <v>0.088</v>
      </c>
      <c r="T119" s="239">
        <f>S119*H119</f>
        <v>0.176</v>
      </c>
      <c r="U119" s="40"/>
      <c r="V119" s="40"/>
      <c r="W119" s="40"/>
      <c r="X119" s="40"/>
      <c r="Y119" s="40"/>
      <c r="Z119" s="40"/>
      <c r="AA119" s="40"/>
      <c r="AB119" s="40"/>
      <c r="AC119" s="40"/>
      <c r="AD119" s="40"/>
      <c r="AE119" s="40"/>
      <c r="AR119" s="240" t="s">
        <v>245</v>
      </c>
      <c r="AT119" s="240" t="s">
        <v>197</v>
      </c>
      <c r="AU119" s="240" t="s">
        <v>86</v>
      </c>
      <c r="AY119" s="19" t="s">
        <v>194</v>
      </c>
      <c r="BE119" s="241">
        <f>IF(N119="základní",J119,0)</f>
        <v>0</v>
      </c>
      <c r="BF119" s="241">
        <f>IF(N119="snížená",J119,0)</f>
        <v>0</v>
      </c>
      <c r="BG119" s="241">
        <f>IF(N119="zákl. přenesená",J119,0)</f>
        <v>0</v>
      </c>
      <c r="BH119" s="241">
        <f>IF(N119="sníž. přenesená",J119,0)</f>
        <v>0</v>
      </c>
      <c r="BI119" s="241">
        <f>IF(N119="nulová",J119,0)</f>
        <v>0</v>
      </c>
      <c r="BJ119" s="19" t="s">
        <v>84</v>
      </c>
      <c r="BK119" s="241">
        <f>ROUND(I119*H119,2)</f>
        <v>0</v>
      </c>
      <c r="BL119" s="19" t="s">
        <v>245</v>
      </c>
      <c r="BM119" s="240" t="s">
        <v>260</v>
      </c>
    </row>
    <row r="120" spans="1:47" s="2" customFormat="1" ht="12">
      <c r="A120" s="40"/>
      <c r="B120" s="41"/>
      <c r="C120" s="42"/>
      <c r="D120" s="242" t="s">
        <v>204</v>
      </c>
      <c r="E120" s="42"/>
      <c r="F120" s="243" t="s">
        <v>261</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204</v>
      </c>
      <c r="AU120" s="19" t="s">
        <v>86</v>
      </c>
    </row>
    <row r="121" spans="1:51" s="13" customFormat="1" ht="12">
      <c r="A121" s="13"/>
      <c r="B121" s="247"/>
      <c r="C121" s="248"/>
      <c r="D121" s="242" t="s">
        <v>208</v>
      </c>
      <c r="E121" s="249" t="s">
        <v>21</v>
      </c>
      <c r="F121" s="250" t="s">
        <v>262</v>
      </c>
      <c r="G121" s="248"/>
      <c r="H121" s="251">
        <v>2</v>
      </c>
      <c r="I121" s="252"/>
      <c r="J121" s="248"/>
      <c r="K121" s="248"/>
      <c r="L121" s="253"/>
      <c r="M121" s="254"/>
      <c r="N121" s="255"/>
      <c r="O121" s="255"/>
      <c r="P121" s="255"/>
      <c r="Q121" s="255"/>
      <c r="R121" s="255"/>
      <c r="S121" s="255"/>
      <c r="T121" s="256"/>
      <c r="U121" s="13"/>
      <c r="V121" s="13"/>
      <c r="W121" s="13"/>
      <c r="X121" s="13"/>
      <c r="Y121" s="13"/>
      <c r="Z121" s="13"/>
      <c r="AA121" s="13"/>
      <c r="AB121" s="13"/>
      <c r="AC121" s="13"/>
      <c r="AD121" s="13"/>
      <c r="AE121" s="13"/>
      <c r="AT121" s="257" t="s">
        <v>208</v>
      </c>
      <c r="AU121" s="257" t="s">
        <v>86</v>
      </c>
      <c r="AV121" s="13" t="s">
        <v>86</v>
      </c>
      <c r="AW121" s="13" t="s">
        <v>38</v>
      </c>
      <c r="AX121" s="13" t="s">
        <v>76</v>
      </c>
      <c r="AY121" s="257" t="s">
        <v>194</v>
      </c>
    </row>
    <row r="122" spans="1:51" s="14" customFormat="1" ht="12">
      <c r="A122" s="14"/>
      <c r="B122" s="258"/>
      <c r="C122" s="259"/>
      <c r="D122" s="242" t="s">
        <v>208</v>
      </c>
      <c r="E122" s="260" t="s">
        <v>21</v>
      </c>
      <c r="F122" s="261" t="s">
        <v>210</v>
      </c>
      <c r="G122" s="259"/>
      <c r="H122" s="262">
        <v>2</v>
      </c>
      <c r="I122" s="263"/>
      <c r="J122" s="259"/>
      <c r="K122" s="259"/>
      <c r="L122" s="264"/>
      <c r="M122" s="265"/>
      <c r="N122" s="266"/>
      <c r="O122" s="266"/>
      <c r="P122" s="266"/>
      <c r="Q122" s="266"/>
      <c r="R122" s="266"/>
      <c r="S122" s="266"/>
      <c r="T122" s="267"/>
      <c r="U122" s="14"/>
      <c r="V122" s="14"/>
      <c r="W122" s="14"/>
      <c r="X122" s="14"/>
      <c r="Y122" s="14"/>
      <c r="Z122" s="14"/>
      <c r="AA122" s="14"/>
      <c r="AB122" s="14"/>
      <c r="AC122" s="14"/>
      <c r="AD122" s="14"/>
      <c r="AE122" s="14"/>
      <c r="AT122" s="268" t="s">
        <v>208</v>
      </c>
      <c r="AU122" s="268" t="s">
        <v>86</v>
      </c>
      <c r="AV122" s="14" t="s">
        <v>202</v>
      </c>
      <c r="AW122" s="14" t="s">
        <v>38</v>
      </c>
      <c r="AX122" s="14" t="s">
        <v>84</v>
      </c>
      <c r="AY122" s="268" t="s">
        <v>194</v>
      </c>
    </row>
    <row r="123" spans="1:63" s="12" customFormat="1" ht="22.8" customHeight="1">
      <c r="A123" s="12"/>
      <c r="B123" s="213"/>
      <c r="C123" s="214"/>
      <c r="D123" s="215" t="s">
        <v>75</v>
      </c>
      <c r="E123" s="227" t="s">
        <v>263</v>
      </c>
      <c r="F123" s="227" t="s">
        <v>264</v>
      </c>
      <c r="G123" s="214"/>
      <c r="H123" s="214"/>
      <c r="I123" s="217"/>
      <c r="J123" s="228">
        <f>BK123</f>
        <v>0</v>
      </c>
      <c r="K123" s="214"/>
      <c r="L123" s="219"/>
      <c r="M123" s="220"/>
      <c r="N123" s="221"/>
      <c r="O123" s="221"/>
      <c r="P123" s="222">
        <f>SUM(P124:P127)</f>
        <v>0</v>
      </c>
      <c r="Q123" s="221"/>
      <c r="R123" s="222">
        <f>SUM(R124:R127)</f>
        <v>0</v>
      </c>
      <c r="S123" s="221"/>
      <c r="T123" s="223">
        <f>SUM(T124:T127)</f>
        <v>0.162</v>
      </c>
      <c r="U123" s="12"/>
      <c r="V123" s="12"/>
      <c r="W123" s="12"/>
      <c r="X123" s="12"/>
      <c r="Y123" s="12"/>
      <c r="Z123" s="12"/>
      <c r="AA123" s="12"/>
      <c r="AB123" s="12"/>
      <c r="AC123" s="12"/>
      <c r="AD123" s="12"/>
      <c r="AE123" s="12"/>
      <c r="AR123" s="224" t="s">
        <v>86</v>
      </c>
      <c r="AT123" s="225" t="s">
        <v>75</v>
      </c>
      <c r="AU123" s="225" t="s">
        <v>84</v>
      </c>
      <c r="AY123" s="224" t="s">
        <v>194</v>
      </c>
      <c r="BK123" s="226">
        <f>SUM(BK124:BK127)</f>
        <v>0</v>
      </c>
    </row>
    <row r="124" spans="1:65" s="2" customFormat="1" ht="16.5" customHeight="1">
      <c r="A124" s="40"/>
      <c r="B124" s="41"/>
      <c r="C124" s="229" t="s">
        <v>265</v>
      </c>
      <c r="D124" s="229" t="s">
        <v>197</v>
      </c>
      <c r="E124" s="230" t="s">
        <v>266</v>
      </c>
      <c r="F124" s="231" t="s">
        <v>267</v>
      </c>
      <c r="G124" s="232" t="s">
        <v>268</v>
      </c>
      <c r="H124" s="233">
        <v>2</v>
      </c>
      <c r="I124" s="234"/>
      <c r="J124" s="235">
        <f>ROUND(I124*H124,2)</f>
        <v>0</v>
      </c>
      <c r="K124" s="231" t="s">
        <v>201</v>
      </c>
      <c r="L124" s="46"/>
      <c r="M124" s="236" t="s">
        <v>21</v>
      </c>
      <c r="N124" s="237" t="s">
        <v>47</v>
      </c>
      <c r="O124" s="86"/>
      <c r="P124" s="238">
        <f>O124*H124</f>
        <v>0</v>
      </c>
      <c r="Q124" s="238">
        <v>0</v>
      </c>
      <c r="R124" s="238">
        <f>Q124*H124</f>
        <v>0</v>
      </c>
      <c r="S124" s="238">
        <v>0.081</v>
      </c>
      <c r="T124" s="239">
        <f>S124*H124</f>
        <v>0.162</v>
      </c>
      <c r="U124" s="40"/>
      <c r="V124" s="40"/>
      <c r="W124" s="40"/>
      <c r="X124" s="40"/>
      <c r="Y124" s="40"/>
      <c r="Z124" s="40"/>
      <c r="AA124" s="40"/>
      <c r="AB124" s="40"/>
      <c r="AC124" s="40"/>
      <c r="AD124" s="40"/>
      <c r="AE124" s="40"/>
      <c r="AR124" s="240" t="s">
        <v>245</v>
      </c>
      <c r="AT124" s="240" t="s">
        <v>197</v>
      </c>
      <c r="AU124" s="240" t="s">
        <v>86</v>
      </c>
      <c r="AY124" s="19" t="s">
        <v>194</v>
      </c>
      <c r="BE124" s="241">
        <f>IF(N124="základní",J124,0)</f>
        <v>0</v>
      </c>
      <c r="BF124" s="241">
        <f>IF(N124="snížená",J124,0)</f>
        <v>0</v>
      </c>
      <c r="BG124" s="241">
        <f>IF(N124="zákl. přenesená",J124,0)</f>
        <v>0</v>
      </c>
      <c r="BH124" s="241">
        <f>IF(N124="sníž. přenesená",J124,0)</f>
        <v>0</v>
      </c>
      <c r="BI124" s="241">
        <f>IF(N124="nulová",J124,0)</f>
        <v>0</v>
      </c>
      <c r="BJ124" s="19" t="s">
        <v>84</v>
      </c>
      <c r="BK124" s="241">
        <f>ROUND(I124*H124,2)</f>
        <v>0</v>
      </c>
      <c r="BL124" s="19" t="s">
        <v>245</v>
      </c>
      <c r="BM124" s="240" t="s">
        <v>269</v>
      </c>
    </row>
    <row r="125" spans="1:47" s="2" customFormat="1" ht="12">
      <c r="A125" s="40"/>
      <c r="B125" s="41"/>
      <c r="C125" s="42"/>
      <c r="D125" s="242" t="s">
        <v>204</v>
      </c>
      <c r="E125" s="42"/>
      <c r="F125" s="243" t="s">
        <v>270</v>
      </c>
      <c r="G125" s="42"/>
      <c r="H125" s="42"/>
      <c r="I125" s="149"/>
      <c r="J125" s="42"/>
      <c r="K125" s="42"/>
      <c r="L125" s="46"/>
      <c r="M125" s="244"/>
      <c r="N125" s="245"/>
      <c r="O125" s="86"/>
      <c r="P125" s="86"/>
      <c r="Q125" s="86"/>
      <c r="R125" s="86"/>
      <c r="S125" s="86"/>
      <c r="T125" s="87"/>
      <c r="U125" s="40"/>
      <c r="V125" s="40"/>
      <c r="W125" s="40"/>
      <c r="X125" s="40"/>
      <c r="Y125" s="40"/>
      <c r="Z125" s="40"/>
      <c r="AA125" s="40"/>
      <c r="AB125" s="40"/>
      <c r="AC125" s="40"/>
      <c r="AD125" s="40"/>
      <c r="AE125" s="40"/>
      <c r="AT125" s="19" t="s">
        <v>204</v>
      </c>
      <c r="AU125" s="19" t="s">
        <v>86</v>
      </c>
    </row>
    <row r="126" spans="1:51" s="13" customFormat="1" ht="12">
      <c r="A126" s="13"/>
      <c r="B126" s="247"/>
      <c r="C126" s="248"/>
      <c r="D126" s="242" t="s">
        <v>208</v>
      </c>
      <c r="E126" s="249" t="s">
        <v>21</v>
      </c>
      <c r="F126" s="250" t="s">
        <v>271</v>
      </c>
      <c r="G126" s="248"/>
      <c r="H126" s="251">
        <v>2</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208</v>
      </c>
      <c r="AU126" s="257" t="s">
        <v>86</v>
      </c>
      <c r="AV126" s="13" t="s">
        <v>86</v>
      </c>
      <c r="AW126" s="13" t="s">
        <v>38</v>
      </c>
      <c r="AX126" s="13" t="s">
        <v>76</v>
      </c>
      <c r="AY126" s="257" t="s">
        <v>194</v>
      </c>
    </row>
    <row r="127" spans="1:51" s="14" customFormat="1" ht="12">
      <c r="A127" s="14"/>
      <c r="B127" s="258"/>
      <c r="C127" s="259"/>
      <c r="D127" s="242" t="s">
        <v>208</v>
      </c>
      <c r="E127" s="260" t="s">
        <v>21</v>
      </c>
      <c r="F127" s="261" t="s">
        <v>210</v>
      </c>
      <c r="G127" s="259"/>
      <c r="H127" s="262">
        <v>2</v>
      </c>
      <c r="I127" s="263"/>
      <c r="J127" s="259"/>
      <c r="K127" s="259"/>
      <c r="L127" s="264"/>
      <c r="M127" s="265"/>
      <c r="N127" s="266"/>
      <c r="O127" s="266"/>
      <c r="P127" s="266"/>
      <c r="Q127" s="266"/>
      <c r="R127" s="266"/>
      <c r="S127" s="266"/>
      <c r="T127" s="267"/>
      <c r="U127" s="14"/>
      <c r="V127" s="14"/>
      <c r="W127" s="14"/>
      <c r="X127" s="14"/>
      <c r="Y127" s="14"/>
      <c r="Z127" s="14"/>
      <c r="AA127" s="14"/>
      <c r="AB127" s="14"/>
      <c r="AC127" s="14"/>
      <c r="AD127" s="14"/>
      <c r="AE127" s="14"/>
      <c r="AT127" s="268" t="s">
        <v>208</v>
      </c>
      <c r="AU127" s="268" t="s">
        <v>86</v>
      </c>
      <c r="AV127" s="14" t="s">
        <v>202</v>
      </c>
      <c r="AW127" s="14" t="s">
        <v>38</v>
      </c>
      <c r="AX127" s="14" t="s">
        <v>84</v>
      </c>
      <c r="AY127" s="268" t="s">
        <v>194</v>
      </c>
    </row>
    <row r="128" spans="1:63" s="12" customFormat="1" ht="25.9" customHeight="1">
      <c r="A128" s="12"/>
      <c r="B128" s="213"/>
      <c r="C128" s="214"/>
      <c r="D128" s="215" t="s">
        <v>75</v>
      </c>
      <c r="E128" s="216" t="s">
        <v>272</v>
      </c>
      <c r="F128" s="216" t="s">
        <v>273</v>
      </c>
      <c r="G128" s="214"/>
      <c r="H128" s="214"/>
      <c r="I128" s="217"/>
      <c r="J128" s="218">
        <f>BK128</f>
        <v>0</v>
      </c>
      <c r="K128" s="214"/>
      <c r="L128" s="219"/>
      <c r="M128" s="220"/>
      <c r="N128" s="221"/>
      <c r="O128" s="221"/>
      <c r="P128" s="222">
        <f>SUM(P129:P137)</f>
        <v>0</v>
      </c>
      <c r="Q128" s="221"/>
      <c r="R128" s="222">
        <f>SUM(R129:R137)</f>
        <v>0</v>
      </c>
      <c r="S128" s="221"/>
      <c r="T128" s="223">
        <f>SUM(T129:T137)</f>
        <v>0</v>
      </c>
      <c r="U128" s="12"/>
      <c r="V128" s="12"/>
      <c r="W128" s="12"/>
      <c r="X128" s="12"/>
      <c r="Y128" s="12"/>
      <c r="Z128" s="12"/>
      <c r="AA128" s="12"/>
      <c r="AB128" s="12"/>
      <c r="AC128" s="12"/>
      <c r="AD128" s="12"/>
      <c r="AE128" s="12"/>
      <c r="AR128" s="224" t="s">
        <v>202</v>
      </c>
      <c r="AT128" s="225" t="s">
        <v>75</v>
      </c>
      <c r="AU128" s="225" t="s">
        <v>76</v>
      </c>
      <c r="AY128" s="224" t="s">
        <v>194</v>
      </c>
      <c r="BK128" s="226">
        <f>SUM(BK129:BK137)</f>
        <v>0</v>
      </c>
    </row>
    <row r="129" spans="1:65" s="2" customFormat="1" ht="16.5" customHeight="1">
      <c r="A129" s="40"/>
      <c r="B129" s="41"/>
      <c r="C129" s="229" t="s">
        <v>274</v>
      </c>
      <c r="D129" s="229" t="s">
        <v>197</v>
      </c>
      <c r="E129" s="230" t="s">
        <v>275</v>
      </c>
      <c r="F129" s="231" t="s">
        <v>276</v>
      </c>
      <c r="G129" s="232" t="s">
        <v>277</v>
      </c>
      <c r="H129" s="233">
        <v>16</v>
      </c>
      <c r="I129" s="234"/>
      <c r="J129" s="235">
        <f>ROUND(I129*H129,2)</f>
        <v>0</v>
      </c>
      <c r="K129" s="231" t="s">
        <v>201</v>
      </c>
      <c r="L129" s="46"/>
      <c r="M129" s="236" t="s">
        <v>21</v>
      </c>
      <c r="N129" s="237" t="s">
        <v>47</v>
      </c>
      <c r="O129" s="86"/>
      <c r="P129" s="238">
        <f>O129*H129</f>
        <v>0</v>
      </c>
      <c r="Q129" s="238">
        <v>0</v>
      </c>
      <c r="R129" s="238">
        <f>Q129*H129</f>
        <v>0</v>
      </c>
      <c r="S129" s="238">
        <v>0</v>
      </c>
      <c r="T129" s="239">
        <f>S129*H129</f>
        <v>0</v>
      </c>
      <c r="U129" s="40"/>
      <c r="V129" s="40"/>
      <c r="W129" s="40"/>
      <c r="X129" s="40"/>
      <c r="Y129" s="40"/>
      <c r="Z129" s="40"/>
      <c r="AA129" s="40"/>
      <c r="AB129" s="40"/>
      <c r="AC129" s="40"/>
      <c r="AD129" s="40"/>
      <c r="AE129" s="40"/>
      <c r="AR129" s="240" t="s">
        <v>278</v>
      </c>
      <c r="AT129" s="240" t="s">
        <v>197</v>
      </c>
      <c r="AU129" s="240" t="s">
        <v>84</v>
      </c>
      <c r="AY129" s="19" t="s">
        <v>194</v>
      </c>
      <c r="BE129" s="241">
        <f>IF(N129="základní",J129,0)</f>
        <v>0</v>
      </c>
      <c r="BF129" s="241">
        <f>IF(N129="snížená",J129,0)</f>
        <v>0</v>
      </c>
      <c r="BG129" s="241">
        <f>IF(N129="zákl. přenesená",J129,0)</f>
        <v>0</v>
      </c>
      <c r="BH129" s="241">
        <f>IF(N129="sníž. přenesená",J129,0)</f>
        <v>0</v>
      </c>
      <c r="BI129" s="241">
        <f>IF(N129="nulová",J129,0)</f>
        <v>0</v>
      </c>
      <c r="BJ129" s="19" t="s">
        <v>84</v>
      </c>
      <c r="BK129" s="241">
        <f>ROUND(I129*H129,2)</f>
        <v>0</v>
      </c>
      <c r="BL129" s="19" t="s">
        <v>278</v>
      </c>
      <c r="BM129" s="240" t="s">
        <v>279</v>
      </c>
    </row>
    <row r="130" spans="1:47" s="2" customFormat="1" ht="12">
      <c r="A130" s="40"/>
      <c r="B130" s="41"/>
      <c r="C130" s="42"/>
      <c r="D130" s="242" t="s">
        <v>204</v>
      </c>
      <c r="E130" s="42"/>
      <c r="F130" s="243" t="s">
        <v>280</v>
      </c>
      <c r="G130" s="42"/>
      <c r="H130" s="42"/>
      <c r="I130" s="149"/>
      <c r="J130" s="42"/>
      <c r="K130" s="42"/>
      <c r="L130" s="46"/>
      <c r="M130" s="244"/>
      <c r="N130" s="245"/>
      <c r="O130" s="86"/>
      <c r="P130" s="86"/>
      <c r="Q130" s="86"/>
      <c r="R130" s="86"/>
      <c r="S130" s="86"/>
      <c r="T130" s="87"/>
      <c r="U130" s="40"/>
      <c r="V130" s="40"/>
      <c r="W130" s="40"/>
      <c r="X130" s="40"/>
      <c r="Y130" s="40"/>
      <c r="Z130" s="40"/>
      <c r="AA130" s="40"/>
      <c r="AB130" s="40"/>
      <c r="AC130" s="40"/>
      <c r="AD130" s="40"/>
      <c r="AE130" s="40"/>
      <c r="AT130" s="19" t="s">
        <v>204</v>
      </c>
      <c r="AU130" s="19" t="s">
        <v>84</v>
      </c>
    </row>
    <row r="131" spans="1:51" s="13" customFormat="1" ht="12">
      <c r="A131" s="13"/>
      <c r="B131" s="247"/>
      <c r="C131" s="248"/>
      <c r="D131" s="242" t="s">
        <v>208</v>
      </c>
      <c r="E131" s="249" t="s">
        <v>21</v>
      </c>
      <c r="F131" s="250" t="s">
        <v>281</v>
      </c>
      <c r="G131" s="248"/>
      <c r="H131" s="251">
        <v>8</v>
      </c>
      <c r="I131" s="252"/>
      <c r="J131" s="248"/>
      <c r="K131" s="248"/>
      <c r="L131" s="253"/>
      <c r="M131" s="254"/>
      <c r="N131" s="255"/>
      <c r="O131" s="255"/>
      <c r="P131" s="255"/>
      <c r="Q131" s="255"/>
      <c r="R131" s="255"/>
      <c r="S131" s="255"/>
      <c r="T131" s="256"/>
      <c r="U131" s="13"/>
      <c r="V131" s="13"/>
      <c r="W131" s="13"/>
      <c r="X131" s="13"/>
      <c r="Y131" s="13"/>
      <c r="Z131" s="13"/>
      <c r="AA131" s="13"/>
      <c r="AB131" s="13"/>
      <c r="AC131" s="13"/>
      <c r="AD131" s="13"/>
      <c r="AE131" s="13"/>
      <c r="AT131" s="257" t="s">
        <v>208</v>
      </c>
      <c r="AU131" s="257" t="s">
        <v>84</v>
      </c>
      <c r="AV131" s="13" t="s">
        <v>86</v>
      </c>
      <c r="AW131" s="13" t="s">
        <v>38</v>
      </c>
      <c r="AX131" s="13" t="s">
        <v>76</v>
      </c>
      <c r="AY131" s="257" t="s">
        <v>194</v>
      </c>
    </row>
    <row r="132" spans="1:51" s="13" customFormat="1" ht="12">
      <c r="A132" s="13"/>
      <c r="B132" s="247"/>
      <c r="C132" s="248"/>
      <c r="D132" s="242" t="s">
        <v>208</v>
      </c>
      <c r="E132" s="249" t="s">
        <v>21</v>
      </c>
      <c r="F132" s="250" t="s">
        <v>282</v>
      </c>
      <c r="G132" s="248"/>
      <c r="H132" s="251">
        <v>8</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208</v>
      </c>
      <c r="AU132" s="257" t="s">
        <v>84</v>
      </c>
      <c r="AV132" s="13" t="s">
        <v>86</v>
      </c>
      <c r="AW132" s="13" t="s">
        <v>38</v>
      </c>
      <c r="AX132" s="13" t="s">
        <v>76</v>
      </c>
      <c r="AY132" s="257" t="s">
        <v>194</v>
      </c>
    </row>
    <row r="133" spans="1:51" s="14" customFormat="1" ht="12">
      <c r="A133" s="14"/>
      <c r="B133" s="258"/>
      <c r="C133" s="259"/>
      <c r="D133" s="242" t="s">
        <v>208</v>
      </c>
      <c r="E133" s="260" t="s">
        <v>21</v>
      </c>
      <c r="F133" s="261" t="s">
        <v>210</v>
      </c>
      <c r="G133" s="259"/>
      <c r="H133" s="262">
        <v>16</v>
      </c>
      <c r="I133" s="263"/>
      <c r="J133" s="259"/>
      <c r="K133" s="259"/>
      <c r="L133" s="264"/>
      <c r="M133" s="265"/>
      <c r="N133" s="266"/>
      <c r="O133" s="266"/>
      <c r="P133" s="266"/>
      <c r="Q133" s="266"/>
      <c r="R133" s="266"/>
      <c r="S133" s="266"/>
      <c r="T133" s="267"/>
      <c r="U133" s="14"/>
      <c r="V133" s="14"/>
      <c r="W133" s="14"/>
      <c r="X133" s="14"/>
      <c r="Y133" s="14"/>
      <c r="Z133" s="14"/>
      <c r="AA133" s="14"/>
      <c r="AB133" s="14"/>
      <c r="AC133" s="14"/>
      <c r="AD133" s="14"/>
      <c r="AE133" s="14"/>
      <c r="AT133" s="268" t="s">
        <v>208</v>
      </c>
      <c r="AU133" s="268" t="s">
        <v>84</v>
      </c>
      <c r="AV133" s="14" t="s">
        <v>202</v>
      </c>
      <c r="AW133" s="14" t="s">
        <v>38</v>
      </c>
      <c r="AX133" s="14" t="s">
        <v>84</v>
      </c>
      <c r="AY133" s="268" t="s">
        <v>194</v>
      </c>
    </row>
    <row r="134" spans="1:65" s="2" customFormat="1" ht="16.5" customHeight="1">
      <c r="A134" s="40"/>
      <c r="B134" s="41"/>
      <c r="C134" s="229" t="s">
        <v>283</v>
      </c>
      <c r="D134" s="229" t="s">
        <v>197</v>
      </c>
      <c r="E134" s="230" t="s">
        <v>284</v>
      </c>
      <c r="F134" s="231" t="s">
        <v>285</v>
      </c>
      <c r="G134" s="232" t="s">
        <v>277</v>
      </c>
      <c r="H134" s="233">
        <v>4</v>
      </c>
      <c r="I134" s="234"/>
      <c r="J134" s="235">
        <f>ROUND(I134*H134,2)</f>
        <v>0</v>
      </c>
      <c r="K134" s="231" t="s">
        <v>201</v>
      </c>
      <c r="L134" s="46"/>
      <c r="M134" s="236" t="s">
        <v>21</v>
      </c>
      <c r="N134" s="237" t="s">
        <v>47</v>
      </c>
      <c r="O134" s="86"/>
      <c r="P134" s="238">
        <f>O134*H134</f>
        <v>0</v>
      </c>
      <c r="Q134" s="238">
        <v>0</v>
      </c>
      <c r="R134" s="238">
        <f>Q134*H134</f>
        <v>0</v>
      </c>
      <c r="S134" s="238">
        <v>0</v>
      </c>
      <c r="T134" s="239">
        <f>S134*H134</f>
        <v>0</v>
      </c>
      <c r="U134" s="40"/>
      <c r="V134" s="40"/>
      <c r="W134" s="40"/>
      <c r="X134" s="40"/>
      <c r="Y134" s="40"/>
      <c r="Z134" s="40"/>
      <c r="AA134" s="40"/>
      <c r="AB134" s="40"/>
      <c r="AC134" s="40"/>
      <c r="AD134" s="40"/>
      <c r="AE134" s="40"/>
      <c r="AR134" s="240" t="s">
        <v>278</v>
      </c>
      <c r="AT134" s="240" t="s">
        <v>197</v>
      </c>
      <c r="AU134" s="240" t="s">
        <v>84</v>
      </c>
      <c r="AY134" s="19" t="s">
        <v>194</v>
      </c>
      <c r="BE134" s="241">
        <f>IF(N134="základní",J134,0)</f>
        <v>0</v>
      </c>
      <c r="BF134" s="241">
        <f>IF(N134="snížená",J134,0)</f>
        <v>0</v>
      </c>
      <c r="BG134" s="241">
        <f>IF(N134="zákl. přenesená",J134,0)</f>
        <v>0</v>
      </c>
      <c r="BH134" s="241">
        <f>IF(N134="sníž. přenesená",J134,0)</f>
        <v>0</v>
      </c>
      <c r="BI134" s="241">
        <f>IF(N134="nulová",J134,0)</f>
        <v>0</v>
      </c>
      <c r="BJ134" s="19" t="s">
        <v>84</v>
      </c>
      <c r="BK134" s="241">
        <f>ROUND(I134*H134,2)</f>
        <v>0</v>
      </c>
      <c r="BL134" s="19" t="s">
        <v>278</v>
      </c>
      <c r="BM134" s="240" t="s">
        <v>286</v>
      </c>
    </row>
    <row r="135" spans="1:47" s="2" customFormat="1" ht="12">
      <c r="A135" s="40"/>
      <c r="B135" s="41"/>
      <c r="C135" s="42"/>
      <c r="D135" s="242" t="s">
        <v>204</v>
      </c>
      <c r="E135" s="42"/>
      <c r="F135" s="243" t="s">
        <v>287</v>
      </c>
      <c r="G135" s="42"/>
      <c r="H135" s="42"/>
      <c r="I135" s="149"/>
      <c r="J135" s="42"/>
      <c r="K135" s="42"/>
      <c r="L135" s="46"/>
      <c r="M135" s="244"/>
      <c r="N135" s="245"/>
      <c r="O135" s="86"/>
      <c r="P135" s="86"/>
      <c r="Q135" s="86"/>
      <c r="R135" s="86"/>
      <c r="S135" s="86"/>
      <c r="T135" s="87"/>
      <c r="U135" s="40"/>
      <c r="V135" s="40"/>
      <c r="W135" s="40"/>
      <c r="X135" s="40"/>
      <c r="Y135" s="40"/>
      <c r="Z135" s="40"/>
      <c r="AA135" s="40"/>
      <c r="AB135" s="40"/>
      <c r="AC135" s="40"/>
      <c r="AD135" s="40"/>
      <c r="AE135" s="40"/>
      <c r="AT135" s="19" t="s">
        <v>204</v>
      </c>
      <c r="AU135" s="19" t="s">
        <v>84</v>
      </c>
    </row>
    <row r="136" spans="1:51" s="13" customFormat="1" ht="12">
      <c r="A136" s="13"/>
      <c r="B136" s="247"/>
      <c r="C136" s="248"/>
      <c r="D136" s="242" t="s">
        <v>208</v>
      </c>
      <c r="E136" s="249" t="s">
        <v>21</v>
      </c>
      <c r="F136" s="250" t="s">
        <v>288</v>
      </c>
      <c r="G136" s="248"/>
      <c r="H136" s="251">
        <v>4</v>
      </c>
      <c r="I136" s="252"/>
      <c r="J136" s="248"/>
      <c r="K136" s="248"/>
      <c r="L136" s="253"/>
      <c r="M136" s="254"/>
      <c r="N136" s="255"/>
      <c r="O136" s="255"/>
      <c r="P136" s="255"/>
      <c r="Q136" s="255"/>
      <c r="R136" s="255"/>
      <c r="S136" s="255"/>
      <c r="T136" s="256"/>
      <c r="U136" s="13"/>
      <c r="V136" s="13"/>
      <c r="W136" s="13"/>
      <c r="X136" s="13"/>
      <c r="Y136" s="13"/>
      <c r="Z136" s="13"/>
      <c r="AA136" s="13"/>
      <c r="AB136" s="13"/>
      <c r="AC136" s="13"/>
      <c r="AD136" s="13"/>
      <c r="AE136" s="13"/>
      <c r="AT136" s="257" t="s">
        <v>208</v>
      </c>
      <c r="AU136" s="257" t="s">
        <v>84</v>
      </c>
      <c r="AV136" s="13" t="s">
        <v>86</v>
      </c>
      <c r="AW136" s="13" t="s">
        <v>38</v>
      </c>
      <c r="AX136" s="13" t="s">
        <v>76</v>
      </c>
      <c r="AY136" s="257" t="s">
        <v>194</v>
      </c>
    </row>
    <row r="137" spans="1:51" s="14" customFormat="1" ht="12">
      <c r="A137" s="14"/>
      <c r="B137" s="258"/>
      <c r="C137" s="259"/>
      <c r="D137" s="242" t="s">
        <v>208</v>
      </c>
      <c r="E137" s="260" t="s">
        <v>21</v>
      </c>
      <c r="F137" s="261" t="s">
        <v>210</v>
      </c>
      <c r="G137" s="259"/>
      <c r="H137" s="262">
        <v>4</v>
      </c>
      <c r="I137" s="263"/>
      <c r="J137" s="259"/>
      <c r="K137" s="259"/>
      <c r="L137" s="264"/>
      <c r="M137" s="269"/>
      <c r="N137" s="270"/>
      <c r="O137" s="270"/>
      <c r="P137" s="270"/>
      <c r="Q137" s="270"/>
      <c r="R137" s="270"/>
      <c r="S137" s="270"/>
      <c r="T137" s="271"/>
      <c r="U137" s="14"/>
      <c r="V137" s="14"/>
      <c r="W137" s="14"/>
      <c r="X137" s="14"/>
      <c r="Y137" s="14"/>
      <c r="Z137" s="14"/>
      <c r="AA137" s="14"/>
      <c r="AB137" s="14"/>
      <c r="AC137" s="14"/>
      <c r="AD137" s="14"/>
      <c r="AE137" s="14"/>
      <c r="AT137" s="268" t="s">
        <v>208</v>
      </c>
      <c r="AU137" s="268" t="s">
        <v>84</v>
      </c>
      <c r="AV137" s="14" t="s">
        <v>202</v>
      </c>
      <c r="AW137" s="14" t="s">
        <v>38</v>
      </c>
      <c r="AX137" s="14" t="s">
        <v>84</v>
      </c>
      <c r="AY137" s="268" t="s">
        <v>194</v>
      </c>
    </row>
    <row r="138" spans="1:31" s="2" customFormat="1" ht="6.95" customHeight="1">
      <c r="A138" s="40"/>
      <c r="B138" s="61"/>
      <c r="C138" s="62"/>
      <c r="D138" s="62"/>
      <c r="E138" s="62"/>
      <c r="F138" s="62"/>
      <c r="G138" s="62"/>
      <c r="H138" s="62"/>
      <c r="I138" s="178"/>
      <c r="J138" s="62"/>
      <c r="K138" s="62"/>
      <c r="L138" s="46"/>
      <c r="M138" s="40"/>
      <c r="O138" s="40"/>
      <c r="P138" s="40"/>
      <c r="Q138" s="40"/>
      <c r="R138" s="40"/>
      <c r="S138" s="40"/>
      <c r="T138" s="40"/>
      <c r="U138" s="40"/>
      <c r="V138" s="40"/>
      <c r="W138" s="40"/>
      <c r="X138" s="40"/>
      <c r="Y138" s="40"/>
      <c r="Z138" s="40"/>
      <c r="AA138" s="40"/>
      <c r="AB138" s="40"/>
      <c r="AC138" s="40"/>
      <c r="AD138" s="40"/>
      <c r="AE138" s="40"/>
    </row>
  </sheetData>
  <sheetProtection password="CC35" sheet="1" objects="1" scenarios="1" formatColumns="0" formatRows="0" autoFilter="0"/>
  <autoFilter ref="C85:K137"/>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5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161</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1:31" s="2" customFormat="1" ht="12" customHeight="1">
      <c r="A8" s="40"/>
      <c r="B8" s="46"/>
      <c r="C8" s="40"/>
      <c r="D8" s="147" t="s">
        <v>166</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3041</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6" t="s">
        <v>21</v>
      </c>
      <c r="G11" s="40"/>
      <c r="H11" s="40"/>
      <c r="I11" s="152" t="s">
        <v>20</v>
      </c>
      <c r="J11" s="136" t="s">
        <v>21</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22</v>
      </c>
      <c r="E12" s="40"/>
      <c r="F12" s="136" t="s">
        <v>23</v>
      </c>
      <c r="G12" s="40"/>
      <c r="H12" s="40"/>
      <c r="I12" s="152" t="s">
        <v>24</v>
      </c>
      <c r="J12" s="153" t="str">
        <f>'Rekapitulace stavby'!AN8</f>
        <v>23. 1. 2020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26</v>
      </c>
      <c r="E14" s="40"/>
      <c r="F14" s="40"/>
      <c r="G14" s="40"/>
      <c r="H14" s="40"/>
      <c r="I14" s="152" t="s">
        <v>27</v>
      </c>
      <c r="J14" s="136" t="s">
        <v>28</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6" t="s">
        <v>29</v>
      </c>
      <c r="F15" s="40"/>
      <c r="G15" s="40"/>
      <c r="H15" s="40"/>
      <c r="I15" s="152" t="s">
        <v>30</v>
      </c>
      <c r="J15" s="136" t="s">
        <v>31</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32</v>
      </c>
      <c r="E17" s="40"/>
      <c r="F17" s="40"/>
      <c r="G17" s="40"/>
      <c r="H17" s="40"/>
      <c r="I17" s="152" t="s">
        <v>27</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6"/>
      <c r="G18" s="136"/>
      <c r="H18" s="136"/>
      <c r="I18" s="152" t="s">
        <v>30</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34</v>
      </c>
      <c r="E20" s="40"/>
      <c r="F20" s="40"/>
      <c r="G20" s="40"/>
      <c r="H20" s="40"/>
      <c r="I20" s="152" t="s">
        <v>27</v>
      </c>
      <c r="J20" s="136" t="s">
        <v>35</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6" t="s">
        <v>36</v>
      </c>
      <c r="F21" s="40"/>
      <c r="G21" s="40"/>
      <c r="H21" s="40"/>
      <c r="I21" s="152" t="s">
        <v>30</v>
      </c>
      <c r="J21" s="136" t="s">
        <v>37</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39</v>
      </c>
      <c r="E23" s="40"/>
      <c r="F23" s="40"/>
      <c r="G23" s="40"/>
      <c r="H23" s="40"/>
      <c r="I23" s="152" t="s">
        <v>27</v>
      </c>
      <c r="J23" s="136" t="s">
        <v>35</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6" t="s">
        <v>36</v>
      </c>
      <c r="F24" s="40"/>
      <c r="G24" s="40"/>
      <c r="H24" s="40"/>
      <c r="I24" s="152" t="s">
        <v>30</v>
      </c>
      <c r="J24" s="136" t="s">
        <v>37</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40</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21</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42</v>
      </c>
      <c r="E30" s="40"/>
      <c r="F30" s="40"/>
      <c r="G30" s="40"/>
      <c r="H30" s="40"/>
      <c r="I30" s="149"/>
      <c r="J30" s="162">
        <f>ROUND(J92,2)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44</v>
      </c>
      <c r="G32" s="40"/>
      <c r="H32" s="40"/>
      <c r="I32" s="164" t="s">
        <v>43</v>
      </c>
      <c r="J32" s="163" t="s">
        <v>45</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46</v>
      </c>
      <c r="E33" s="147" t="s">
        <v>47</v>
      </c>
      <c r="F33" s="166">
        <f>ROUND((SUM(BE92:BE517)),2)</f>
        <v>0</v>
      </c>
      <c r="G33" s="40"/>
      <c r="H33" s="40"/>
      <c r="I33" s="167">
        <v>0.21</v>
      </c>
      <c r="J33" s="166">
        <f>ROUND(((SUM(BE92:BE517))*I33),2)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48</v>
      </c>
      <c r="F34" s="166">
        <f>ROUND((SUM(BF92:BF517)),2)</f>
        <v>0</v>
      </c>
      <c r="G34" s="40"/>
      <c r="H34" s="40"/>
      <c r="I34" s="167">
        <v>0.15</v>
      </c>
      <c r="J34" s="166">
        <f>ROUND(((SUM(BF92:BF517))*I34),2)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49</v>
      </c>
      <c r="F35" s="166">
        <f>ROUND((SUM(BG92:BG517)),2)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50</v>
      </c>
      <c r="F36" s="166">
        <f>ROUND((SUM(BH92:BH517)),2)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51</v>
      </c>
      <c r="F37" s="166">
        <f>ROUND((SUM(BI92:BI517)),2)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52</v>
      </c>
      <c r="E39" s="170"/>
      <c r="F39" s="170"/>
      <c r="G39" s="171" t="s">
        <v>53</v>
      </c>
      <c r="H39" s="172" t="s">
        <v>54</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168</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Rekonstrukce hasičské zbrojnice a přístavba garáží, Kynšperk nad Ohří</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EL - Elektroinstalace</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Kynšperk nad Ohří</v>
      </c>
      <c r="G52" s="42"/>
      <c r="H52" s="42"/>
      <c r="I52" s="152" t="s">
        <v>24</v>
      </c>
      <c r="J52" s="74" t="str">
        <f>IF(J12="","",J12)</f>
        <v>23. 1. 2020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Kynšperk nad Ohří</v>
      </c>
      <c r="G54" s="42"/>
      <c r="H54" s="42"/>
      <c r="I54" s="152" t="s">
        <v>34</v>
      </c>
      <c r="J54" s="38" t="str">
        <f>E21</f>
        <v>BEPRO, Jiří Bednář</v>
      </c>
      <c r="K54" s="42"/>
      <c r="L54" s="150"/>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152" t="s">
        <v>39</v>
      </c>
      <c r="J55" s="38" t="str">
        <f>E24</f>
        <v>BEPRO, Jiří Bednář</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169</v>
      </c>
      <c r="D57" s="184"/>
      <c r="E57" s="184"/>
      <c r="F57" s="184"/>
      <c r="G57" s="184"/>
      <c r="H57" s="184"/>
      <c r="I57" s="185"/>
      <c r="J57" s="186" t="s">
        <v>170</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74</v>
      </c>
      <c r="D59" s="42"/>
      <c r="E59" s="42"/>
      <c r="F59" s="42"/>
      <c r="G59" s="42"/>
      <c r="H59" s="42"/>
      <c r="I59" s="149"/>
      <c r="J59" s="104">
        <f>J92</f>
        <v>0</v>
      </c>
      <c r="K59" s="42"/>
      <c r="L59" s="150"/>
      <c r="S59" s="40"/>
      <c r="T59" s="40"/>
      <c r="U59" s="40"/>
      <c r="V59" s="40"/>
      <c r="W59" s="40"/>
      <c r="X59" s="40"/>
      <c r="Y59" s="40"/>
      <c r="Z59" s="40"/>
      <c r="AA59" s="40"/>
      <c r="AB59" s="40"/>
      <c r="AC59" s="40"/>
      <c r="AD59" s="40"/>
      <c r="AE59" s="40"/>
      <c r="AU59" s="19" t="s">
        <v>171</v>
      </c>
    </row>
    <row r="60" spans="1:31" s="9" customFormat="1" ht="24.95" customHeight="1">
      <c r="A60" s="9"/>
      <c r="B60" s="188"/>
      <c r="C60" s="189"/>
      <c r="D60" s="190" t="s">
        <v>172</v>
      </c>
      <c r="E60" s="191"/>
      <c r="F60" s="191"/>
      <c r="G60" s="191"/>
      <c r="H60" s="191"/>
      <c r="I60" s="192"/>
      <c r="J60" s="193">
        <f>J93</f>
        <v>0</v>
      </c>
      <c r="K60" s="189"/>
      <c r="L60" s="194"/>
      <c r="S60" s="9"/>
      <c r="T60" s="9"/>
      <c r="U60" s="9"/>
      <c r="V60" s="9"/>
      <c r="W60" s="9"/>
      <c r="X60" s="9"/>
      <c r="Y60" s="9"/>
      <c r="Z60" s="9"/>
      <c r="AA60" s="9"/>
      <c r="AB60" s="9"/>
      <c r="AC60" s="9"/>
      <c r="AD60" s="9"/>
      <c r="AE60" s="9"/>
    </row>
    <row r="61" spans="1:31" s="10" customFormat="1" ht="19.9" customHeight="1">
      <c r="A61" s="10"/>
      <c r="B61" s="195"/>
      <c r="C61" s="127"/>
      <c r="D61" s="196" t="s">
        <v>3042</v>
      </c>
      <c r="E61" s="197"/>
      <c r="F61" s="197"/>
      <c r="G61" s="197"/>
      <c r="H61" s="197"/>
      <c r="I61" s="198"/>
      <c r="J61" s="199">
        <f>J94</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173</v>
      </c>
      <c r="E62" s="197"/>
      <c r="F62" s="197"/>
      <c r="G62" s="197"/>
      <c r="H62" s="197"/>
      <c r="I62" s="198"/>
      <c r="J62" s="199">
        <f>J98</f>
        <v>0</v>
      </c>
      <c r="K62" s="127"/>
      <c r="L62" s="200"/>
      <c r="S62" s="10"/>
      <c r="T62" s="10"/>
      <c r="U62" s="10"/>
      <c r="V62" s="10"/>
      <c r="W62" s="10"/>
      <c r="X62" s="10"/>
      <c r="Y62" s="10"/>
      <c r="Z62" s="10"/>
      <c r="AA62" s="10"/>
      <c r="AB62" s="10"/>
      <c r="AC62" s="10"/>
      <c r="AD62" s="10"/>
      <c r="AE62" s="10"/>
    </row>
    <row r="63" spans="1:31" s="9" customFormat="1" ht="24.95" customHeight="1">
      <c r="A63" s="9"/>
      <c r="B63" s="188"/>
      <c r="C63" s="189"/>
      <c r="D63" s="190" t="s">
        <v>175</v>
      </c>
      <c r="E63" s="191"/>
      <c r="F63" s="191"/>
      <c r="G63" s="191"/>
      <c r="H63" s="191"/>
      <c r="I63" s="192"/>
      <c r="J63" s="193">
        <f>J102</f>
        <v>0</v>
      </c>
      <c r="K63" s="189"/>
      <c r="L63" s="194"/>
      <c r="S63" s="9"/>
      <c r="T63" s="9"/>
      <c r="U63" s="9"/>
      <c r="V63" s="9"/>
      <c r="W63" s="9"/>
      <c r="X63" s="9"/>
      <c r="Y63" s="9"/>
      <c r="Z63" s="9"/>
      <c r="AA63" s="9"/>
      <c r="AB63" s="9"/>
      <c r="AC63" s="9"/>
      <c r="AD63" s="9"/>
      <c r="AE63" s="9"/>
    </row>
    <row r="64" spans="1:31" s="10" customFormat="1" ht="19.9" customHeight="1">
      <c r="A64" s="10"/>
      <c r="B64" s="195"/>
      <c r="C64" s="127"/>
      <c r="D64" s="196" t="s">
        <v>3043</v>
      </c>
      <c r="E64" s="197"/>
      <c r="F64" s="197"/>
      <c r="G64" s="197"/>
      <c r="H64" s="197"/>
      <c r="I64" s="198"/>
      <c r="J64" s="199">
        <f>J103</f>
        <v>0</v>
      </c>
      <c r="K64" s="127"/>
      <c r="L64" s="200"/>
      <c r="S64" s="10"/>
      <c r="T64" s="10"/>
      <c r="U64" s="10"/>
      <c r="V64" s="10"/>
      <c r="W64" s="10"/>
      <c r="X64" s="10"/>
      <c r="Y64" s="10"/>
      <c r="Z64" s="10"/>
      <c r="AA64" s="10"/>
      <c r="AB64" s="10"/>
      <c r="AC64" s="10"/>
      <c r="AD64" s="10"/>
      <c r="AE64" s="10"/>
    </row>
    <row r="65" spans="1:31" s="9" customFormat="1" ht="24.95" customHeight="1">
      <c r="A65" s="9"/>
      <c r="B65" s="188"/>
      <c r="C65" s="189"/>
      <c r="D65" s="190" t="s">
        <v>2099</v>
      </c>
      <c r="E65" s="191"/>
      <c r="F65" s="191"/>
      <c r="G65" s="191"/>
      <c r="H65" s="191"/>
      <c r="I65" s="192"/>
      <c r="J65" s="193">
        <f>J155</f>
        <v>0</v>
      </c>
      <c r="K65" s="189"/>
      <c r="L65" s="194"/>
      <c r="S65" s="9"/>
      <c r="T65" s="9"/>
      <c r="U65" s="9"/>
      <c r="V65" s="9"/>
      <c r="W65" s="9"/>
      <c r="X65" s="9"/>
      <c r="Y65" s="9"/>
      <c r="Z65" s="9"/>
      <c r="AA65" s="9"/>
      <c r="AB65" s="9"/>
      <c r="AC65" s="9"/>
      <c r="AD65" s="9"/>
      <c r="AE65" s="9"/>
    </row>
    <row r="66" spans="1:31" s="10" customFormat="1" ht="19.9" customHeight="1">
      <c r="A66" s="10"/>
      <c r="B66" s="195"/>
      <c r="C66" s="127"/>
      <c r="D66" s="196" t="s">
        <v>3044</v>
      </c>
      <c r="E66" s="197"/>
      <c r="F66" s="197"/>
      <c r="G66" s="197"/>
      <c r="H66" s="197"/>
      <c r="I66" s="198"/>
      <c r="J66" s="199">
        <f>J156</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3045</v>
      </c>
      <c r="E67" s="197"/>
      <c r="F67" s="197"/>
      <c r="G67" s="197"/>
      <c r="H67" s="197"/>
      <c r="I67" s="198"/>
      <c r="J67" s="199">
        <f>J164</f>
        <v>0</v>
      </c>
      <c r="K67" s="127"/>
      <c r="L67" s="200"/>
      <c r="S67" s="10"/>
      <c r="T67" s="10"/>
      <c r="U67" s="10"/>
      <c r="V67" s="10"/>
      <c r="W67" s="10"/>
      <c r="X67" s="10"/>
      <c r="Y67" s="10"/>
      <c r="Z67" s="10"/>
      <c r="AA67" s="10"/>
      <c r="AB67" s="10"/>
      <c r="AC67" s="10"/>
      <c r="AD67" s="10"/>
      <c r="AE67" s="10"/>
    </row>
    <row r="68" spans="1:31" s="10" customFormat="1" ht="19.9" customHeight="1">
      <c r="A68" s="10"/>
      <c r="B68" s="195"/>
      <c r="C68" s="127"/>
      <c r="D68" s="196" t="s">
        <v>2101</v>
      </c>
      <c r="E68" s="197"/>
      <c r="F68" s="197"/>
      <c r="G68" s="197"/>
      <c r="H68" s="197"/>
      <c r="I68" s="198"/>
      <c r="J68" s="199">
        <f>J497</f>
        <v>0</v>
      </c>
      <c r="K68" s="127"/>
      <c r="L68" s="200"/>
      <c r="S68" s="10"/>
      <c r="T68" s="10"/>
      <c r="U68" s="10"/>
      <c r="V68" s="10"/>
      <c r="W68" s="10"/>
      <c r="X68" s="10"/>
      <c r="Y68" s="10"/>
      <c r="Z68" s="10"/>
      <c r="AA68" s="10"/>
      <c r="AB68" s="10"/>
      <c r="AC68" s="10"/>
      <c r="AD68" s="10"/>
      <c r="AE68" s="10"/>
    </row>
    <row r="69" spans="1:31" s="9" customFormat="1" ht="24.95" customHeight="1">
      <c r="A69" s="9"/>
      <c r="B69" s="188"/>
      <c r="C69" s="189"/>
      <c r="D69" s="190" t="s">
        <v>178</v>
      </c>
      <c r="E69" s="191"/>
      <c r="F69" s="191"/>
      <c r="G69" s="191"/>
      <c r="H69" s="191"/>
      <c r="I69" s="192"/>
      <c r="J69" s="193">
        <f>J500</f>
        <v>0</v>
      </c>
      <c r="K69" s="189"/>
      <c r="L69" s="194"/>
      <c r="S69" s="9"/>
      <c r="T69" s="9"/>
      <c r="U69" s="9"/>
      <c r="V69" s="9"/>
      <c r="W69" s="9"/>
      <c r="X69" s="9"/>
      <c r="Y69" s="9"/>
      <c r="Z69" s="9"/>
      <c r="AA69" s="9"/>
      <c r="AB69" s="9"/>
      <c r="AC69" s="9"/>
      <c r="AD69" s="9"/>
      <c r="AE69" s="9"/>
    </row>
    <row r="70" spans="1:31" s="9" customFormat="1" ht="24.95" customHeight="1">
      <c r="A70" s="9"/>
      <c r="B70" s="188"/>
      <c r="C70" s="189"/>
      <c r="D70" s="190" t="s">
        <v>3046</v>
      </c>
      <c r="E70" s="191"/>
      <c r="F70" s="191"/>
      <c r="G70" s="191"/>
      <c r="H70" s="191"/>
      <c r="I70" s="192"/>
      <c r="J70" s="193">
        <f>J509</f>
        <v>0</v>
      </c>
      <c r="K70" s="189"/>
      <c r="L70" s="194"/>
      <c r="S70" s="9"/>
      <c r="T70" s="9"/>
      <c r="U70" s="9"/>
      <c r="V70" s="9"/>
      <c r="W70" s="9"/>
      <c r="X70" s="9"/>
      <c r="Y70" s="9"/>
      <c r="Z70" s="9"/>
      <c r="AA70" s="9"/>
      <c r="AB70" s="9"/>
      <c r="AC70" s="9"/>
      <c r="AD70" s="9"/>
      <c r="AE70" s="9"/>
    </row>
    <row r="71" spans="1:31" s="9" customFormat="1" ht="24.95" customHeight="1">
      <c r="A71" s="9"/>
      <c r="B71" s="188"/>
      <c r="C71" s="189"/>
      <c r="D71" s="190" t="s">
        <v>2940</v>
      </c>
      <c r="E71" s="191"/>
      <c r="F71" s="191"/>
      <c r="G71" s="191"/>
      <c r="H71" s="191"/>
      <c r="I71" s="192"/>
      <c r="J71" s="193">
        <f>J514</f>
        <v>0</v>
      </c>
      <c r="K71" s="189"/>
      <c r="L71" s="194"/>
      <c r="S71" s="9"/>
      <c r="T71" s="9"/>
      <c r="U71" s="9"/>
      <c r="V71" s="9"/>
      <c r="W71" s="9"/>
      <c r="X71" s="9"/>
      <c r="Y71" s="9"/>
      <c r="Z71" s="9"/>
      <c r="AA71" s="9"/>
      <c r="AB71" s="9"/>
      <c r="AC71" s="9"/>
      <c r="AD71" s="9"/>
      <c r="AE71" s="9"/>
    </row>
    <row r="72" spans="1:31" s="10" customFormat="1" ht="19.9" customHeight="1">
      <c r="A72" s="10"/>
      <c r="B72" s="195"/>
      <c r="C72" s="127"/>
      <c r="D72" s="196" t="s">
        <v>3047</v>
      </c>
      <c r="E72" s="197"/>
      <c r="F72" s="197"/>
      <c r="G72" s="197"/>
      <c r="H72" s="197"/>
      <c r="I72" s="198"/>
      <c r="J72" s="199">
        <f>J515</f>
        <v>0</v>
      </c>
      <c r="K72" s="127"/>
      <c r="L72" s="200"/>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149"/>
      <c r="J73" s="42"/>
      <c r="K73" s="42"/>
      <c r="L73" s="150"/>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178"/>
      <c r="J74" s="62"/>
      <c r="K74" s="62"/>
      <c r="L74" s="150"/>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181"/>
      <c r="J78" s="64"/>
      <c r="K78" s="64"/>
      <c r="L78" s="150"/>
      <c r="S78" s="40"/>
      <c r="T78" s="40"/>
      <c r="U78" s="40"/>
      <c r="V78" s="40"/>
      <c r="W78" s="40"/>
      <c r="X78" s="40"/>
      <c r="Y78" s="40"/>
      <c r="Z78" s="40"/>
      <c r="AA78" s="40"/>
      <c r="AB78" s="40"/>
      <c r="AC78" s="40"/>
      <c r="AD78" s="40"/>
      <c r="AE78" s="40"/>
    </row>
    <row r="79" spans="1:31" s="2" customFormat="1" ht="24.95" customHeight="1">
      <c r="A79" s="40"/>
      <c r="B79" s="41"/>
      <c r="C79" s="25" t="s">
        <v>179</v>
      </c>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16.5" customHeight="1">
      <c r="A82" s="40"/>
      <c r="B82" s="41"/>
      <c r="C82" s="42"/>
      <c r="D82" s="42"/>
      <c r="E82" s="182" t="str">
        <f>E7</f>
        <v>Rekonstrukce hasičské zbrojnice a přístavba garáží, Kynšperk nad Ohří</v>
      </c>
      <c r="F82" s="34"/>
      <c r="G82" s="34"/>
      <c r="H82" s="34"/>
      <c r="I82" s="149"/>
      <c r="J82" s="42"/>
      <c r="K82" s="42"/>
      <c r="L82" s="150"/>
      <c r="S82" s="40"/>
      <c r="T82" s="40"/>
      <c r="U82" s="40"/>
      <c r="V82" s="40"/>
      <c r="W82" s="40"/>
      <c r="X82" s="40"/>
      <c r="Y82" s="40"/>
      <c r="Z82" s="40"/>
      <c r="AA82" s="40"/>
      <c r="AB82" s="40"/>
      <c r="AC82" s="40"/>
      <c r="AD82" s="40"/>
      <c r="AE82" s="40"/>
    </row>
    <row r="83" spans="1:31" s="2" customFormat="1" ht="12" customHeight="1">
      <c r="A83" s="40"/>
      <c r="B83" s="41"/>
      <c r="C83" s="34" t="s">
        <v>166</v>
      </c>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16.5" customHeight="1">
      <c r="A84" s="40"/>
      <c r="B84" s="41"/>
      <c r="C84" s="42"/>
      <c r="D84" s="42"/>
      <c r="E84" s="71" t="str">
        <f>E9</f>
        <v>EL - Elektroinstalace</v>
      </c>
      <c r="F84" s="42"/>
      <c r="G84" s="42"/>
      <c r="H84" s="42"/>
      <c r="I84" s="149"/>
      <c r="J84" s="42"/>
      <c r="K84" s="42"/>
      <c r="L84" s="150"/>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49"/>
      <c r="J85" s="42"/>
      <c r="K85" s="42"/>
      <c r="L85" s="150"/>
      <c r="S85" s="40"/>
      <c r="T85" s="40"/>
      <c r="U85" s="40"/>
      <c r="V85" s="40"/>
      <c r="W85" s="40"/>
      <c r="X85" s="40"/>
      <c r="Y85" s="40"/>
      <c r="Z85" s="40"/>
      <c r="AA85" s="40"/>
      <c r="AB85" s="40"/>
      <c r="AC85" s="40"/>
      <c r="AD85" s="40"/>
      <c r="AE85" s="40"/>
    </row>
    <row r="86" spans="1:31" s="2" customFormat="1" ht="12" customHeight="1">
      <c r="A86" s="40"/>
      <c r="B86" s="41"/>
      <c r="C86" s="34" t="s">
        <v>22</v>
      </c>
      <c r="D86" s="42"/>
      <c r="E86" s="42"/>
      <c r="F86" s="29" t="str">
        <f>F12</f>
        <v>Kynšperk nad Ohří</v>
      </c>
      <c r="G86" s="42"/>
      <c r="H86" s="42"/>
      <c r="I86" s="152" t="s">
        <v>24</v>
      </c>
      <c r="J86" s="74" t="str">
        <f>IF(J12="","",J12)</f>
        <v>23. 1. 2020</v>
      </c>
      <c r="K86" s="42"/>
      <c r="L86" s="150"/>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49"/>
      <c r="J87" s="42"/>
      <c r="K87" s="42"/>
      <c r="L87" s="150"/>
      <c r="S87" s="40"/>
      <c r="T87" s="40"/>
      <c r="U87" s="40"/>
      <c r="V87" s="40"/>
      <c r="W87" s="40"/>
      <c r="X87" s="40"/>
      <c r="Y87" s="40"/>
      <c r="Z87" s="40"/>
      <c r="AA87" s="40"/>
      <c r="AB87" s="40"/>
      <c r="AC87" s="40"/>
      <c r="AD87" s="40"/>
      <c r="AE87" s="40"/>
    </row>
    <row r="88" spans="1:31" s="2" customFormat="1" ht="15.15" customHeight="1">
      <c r="A88" s="40"/>
      <c r="B88" s="41"/>
      <c r="C88" s="34" t="s">
        <v>26</v>
      </c>
      <c r="D88" s="42"/>
      <c r="E88" s="42"/>
      <c r="F88" s="29" t="str">
        <f>E15</f>
        <v>Město Kynšperk nad Ohří</v>
      </c>
      <c r="G88" s="42"/>
      <c r="H88" s="42"/>
      <c r="I88" s="152" t="s">
        <v>34</v>
      </c>
      <c r="J88" s="38" t="str">
        <f>E21</f>
        <v>BEPRO, Jiří Bednář</v>
      </c>
      <c r="K88" s="42"/>
      <c r="L88" s="150"/>
      <c r="S88" s="40"/>
      <c r="T88" s="40"/>
      <c r="U88" s="40"/>
      <c r="V88" s="40"/>
      <c r="W88" s="40"/>
      <c r="X88" s="40"/>
      <c r="Y88" s="40"/>
      <c r="Z88" s="40"/>
      <c r="AA88" s="40"/>
      <c r="AB88" s="40"/>
      <c r="AC88" s="40"/>
      <c r="AD88" s="40"/>
      <c r="AE88" s="40"/>
    </row>
    <row r="89" spans="1:31" s="2" customFormat="1" ht="15.15" customHeight="1">
      <c r="A89" s="40"/>
      <c r="B89" s="41"/>
      <c r="C89" s="34" t="s">
        <v>32</v>
      </c>
      <c r="D89" s="42"/>
      <c r="E89" s="42"/>
      <c r="F89" s="29" t="str">
        <f>IF(E18="","",E18)</f>
        <v>Vyplň údaj</v>
      </c>
      <c r="G89" s="42"/>
      <c r="H89" s="42"/>
      <c r="I89" s="152" t="s">
        <v>39</v>
      </c>
      <c r="J89" s="38" t="str">
        <f>E24</f>
        <v>BEPRO, Jiří Bednář</v>
      </c>
      <c r="K89" s="42"/>
      <c r="L89" s="150"/>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149"/>
      <c r="J90" s="42"/>
      <c r="K90" s="42"/>
      <c r="L90" s="150"/>
      <c r="S90" s="40"/>
      <c r="T90" s="40"/>
      <c r="U90" s="40"/>
      <c r="V90" s="40"/>
      <c r="W90" s="40"/>
      <c r="X90" s="40"/>
      <c r="Y90" s="40"/>
      <c r="Z90" s="40"/>
      <c r="AA90" s="40"/>
      <c r="AB90" s="40"/>
      <c r="AC90" s="40"/>
      <c r="AD90" s="40"/>
      <c r="AE90" s="40"/>
    </row>
    <row r="91" spans="1:31" s="11" customFormat="1" ht="29.25" customHeight="1">
      <c r="A91" s="201"/>
      <c r="B91" s="202"/>
      <c r="C91" s="203" t="s">
        <v>180</v>
      </c>
      <c r="D91" s="204" t="s">
        <v>61</v>
      </c>
      <c r="E91" s="204" t="s">
        <v>57</v>
      </c>
      <c r="F91" s="204" t="s">
        <v>58</v>
      </c>
      <c r="G91" s="204" t="s">
        <v>181</v>
      </c>
      <c r="H91" s="204" t="s">
        <v>182</v>
      </c>
      <c r="I91" s="205" t="s">
        <v>183</v>
      </c>
      <c r="J91" s="204" t="s">
        <v>170</v>
      </c>
      <c r="K91" s="206" t="s">
        <v>184</v>
      </c>
      <c r="L91" s="207"/>
      <c r="M91" s="94" t="s">
        <v>21</v>
      </c>
      <c r="N91" s="95" t="s">
        <v>46</v>
      </c>
      <c r="O91" s="95" t="s">
        <v>185</v>
      </c>
      <c r="P91" s="95" t="s">
        <v>186</v>
      </c>
      <c r="Q91" s="95" t="s">
        <v>187</v>
      </c>
      <c r="R91" s="95" t="s">
        <v>188</v>
      </c>
      <c r="S91" s="95" t="s">
        <v>189</v>
      </c>
      <c r="T91" s="96" t="s">
        <v>190</v>
      </c>
      <c r="U91" s="201"/>
      <c r="V91" s="201"/>
      <c r="W91" s="201"/>
      <c r="X91" s="201"/>
      <c r="Y91" s="201"/>
      <c r="Z91" s="201"/>
      <c r="AA91" s="201"/>
      <c r="AB91" s="201"/>
      <c r="AC91" s="201"/>
      <c r="AD91" s="201"/>
      <c r="AE91" s="201"/>
    </row>
    <row r="92" spans="1:63" s="2" customFormat="1" ht="22.8" customHeight="1">
      <c r="A92" s="40"/>
      <c r="B92" s="41"/>
      <c r="C92" s="101" t="s">
        <v>191</v>
      </c>
      <c r="D92" s="42"/>
      <c r="E92" s="42"/>
      <c r="F92" s="42"/>
      <c r="G92" s="42"/>
      <c r="H92" s="42"/>
      <c r="I92" s="149"/>
      <c r="J92" s="208">
        <f>BK92</f>
        <v>0</v>
      </c>
      <c r="K92" s="42"/>
      <c r="L92" s="46"/>
      <c r="M92" s="97"/>
      <c r="N92" s="209"/>
      <c r="O92" s="98"/>
      <c r="P92" s="210">
        <f>P93+P102+P155+P500+P509+P514</f>
        <v>0</v>
      </c>
      <c r="Q92" s="98"/>
      <c r="R92" s="210">
        <f>R93+R102+R155+R500+R509+R514</f>
        <v>0</v>
      </c>
      <c r="S92" s="98"/>
      <c r="T92" s="211">
        <f>T93+T102+T155+T500+T509+T514</f>
        <v>0</v>
      </c>
      <c r="U92" s="40"/>
      <c r="V92" s="40"/>
      <c r="W92" s="40"/>
      <c r="X92" s="40"/>
      <c r="Y92" s="40"/>
      <c r="Z92" s="40"/>
      <c r="AA92" s="40"/>
      <c r="AB92" s="40"/>
      <c r="AC92" s="40"/>
      <c r="AD92" s="40"/>
      <c r="AE92" s="40"/>
      <c r="AT92" s="19" t="s">
        <v>75</v>
      </c>
      <c r="AU92" s="19" t="s">
        <v>171</v>
      </c>
      <c r="BK92" s="212">
        <f>BK93+BK102+BK155+BK500+BK509+BK514</f>
        <v>0</v>
      </c>
    </row>
    <row r="93" spans="1:63" s="12" customFormat="1" ht="25.9" customHeight="1">
      <c r="A93" s="12"/>
      <c r="B93" s="213"/>
      <c r="C93" s="214"/>
      <c r="D93" s="215" t="s">
        <v>75</v>
      </c>
      <c r="E93" s="216" t="s">
        <v>192</v>
      </c>
      <c r="F93" s="216" t="s">
        <v>193</v>
      </c>
      <c r="G93" s="214"/>
      <c r="H93" s="214"/>
      <c r="I93" s="217"/>
      <c r="J93" s="218">
        <f>BK93</f>
        <v>0</v>
      </c>
      <c r="K93" s="214"/>
      <c r="L93" s="219"/>
      <c r="M93" s="220"/>
      <c r="N93" s="221"/>
      <c r="O93" s="221"/>
      <c r="P93" s="222">
        <f>P94+P98</f>
        <v>0</v>
      </c>
      <c r="Q93" s="221"/>
      <c r="R93" s="222">
        <f>R94+R98</f>
        <v>0</v>
      </c>
      <c r="S93" s="221"/>
      <c r="T93" s="223">
        <f>T94+T98</f>
        <v>0</v>
      </c>
      <c r="U93" s="12"/>
      <c r="V93" s="12"/>
      <c r="W93" s="12"/>
      <c r="X93" s="12"/>
      <c r="Y93" s="12"/>
      <c r="Z93" s="12"/>
      <c r="AA93" s="12"/>
      <c r="AB93" s="12"/>
      <c r="AC93" s="12"/>
      <c r="AD93" s="12"/>
      <c r="AE93" s="12"/>
      <c r="AR93" s="224" t="s">
        <v>84</v>
      </c>
      <c r="AT93" s="225" t="s">
        <v>75</v>
      </c>
      <c r="AU93" s="225" t="s">
        <v>76</v>
      </c>
      <c r="AY93" s="224" t="s">
        <v>194</v>
      </c>
      <c r="BK93" s="226">
        <f>BK94+BK98</f>
        <v>0</v>
      </c>
    </row>
    <row r="94" spans="1:63" s="12" customFormat="1" ht="22.8" customHeight="1">
      <c r="A94" s="12"/>
      <c r="B94" s="213"/>
      <c r="C94" s="214"/>
      <c r="D94" s="215" t="s">
        <v>75</v>
      </c>
      <c r="E94" s="227" t="s">
        <v>3048</v>
      </c>
      <c r="F94" s="227" t="s">
        <v>3049</v>
      </c>
      <c r="G94" s="214"/>
      <c r="H94" s="214"/>
      <c r="I94" s="217"/>
      <c r="J94" s="228">
        <f>BK94</f>
        <v>0</v>
      </c>
      <c r="K94" s="214"/>
      <c r="L94" s="219"/>
      <c r="M94" s="220"/>
      <c r="N94" s="221"/>
      <c r="O94" s="221"/>
      <c r="P94" s="222">
        <f>SUM(P95:P97)</f>
        <v>0</v>
      </c>
      <c r="Q94" s="221"/>
      <c r="R94" s="222">
        <f>SUM(R95:R97)</f>
        <v>0</v>
      </c>
      <c r="S94" s="221"/>
      <c r="T94" s="223">
        <f>SUM(T95:T97)</f>
        <v>0</v>
      </c>
      <c r="U94" s="12"/>
      <c r="V94" s="12"/>
      <c r="W94" s="12"/>
      <c r="X94" s="12"/>
      <c r="Y94" s="12"/>
      <c r="Z94" s="12"/>
      <c r="AA94" s="12"/>
      <c r="AB94" s="12"/>
      <c r="AC94" s="12"/>
      <c r="AD94" s="12"/>
      <c r="AE94" s="12"/>
      <c r="AR94" s="224" t="s">
        <v>84</v>
      </c>
      <c r="AT94" s="225" t="s">
        <v>75</v>
      </c>
      <c r="AU94" s="225" t="s">
        <v>84</v>
      </c>
      <c r="AY94" s="224" t="s">
        <v>194</v>
      </c>
      <c r="BK94" s="226">
        <f>SUM(BK95:BK97)</f>
        <v>0</v>
      </c>
    </row>
    <row r="95" spans="1:65" s="2" customFormat="1" ht="16.5" customHeight="1">
      <c r="A95" s="40"/>
      <c r="B95" s="41"/>
      <c r="C95" s="229" t="s">
        <v>84</v>
      </c>
      <c r="D95" s="229" t="s">
        <v>197</v>
      </c>
      <c r="E95" s="230" t="s">
        <v>815</v>
      </c>
      <c r="F95" s="231" t="s">
        <v>21</v>
      </c>
      <c r="G95" s="232" t="s">
        <v>3050</v>
      </c>
      <c r="H95" s="233">
        <v>1</v>
      </c>
      <c r="I95" s="234"/>
      <c r="J95" s="235">
        <f>ROUND(I95*H95,2)</f>
        <v>0</v>
      </c>
      <c r="K95" s="231" t="s">
        <v>2566</v>
      </c>
      <c r="L95" s="46"/>
      <c r="M95" s="236" t="s">
        <v>21</v>
      </c>
      <c r="N95" s="237" t="s">
        <v>47</v>
      </c>
      <c r="O95" s="86"/>
      <c r="P95" s="238">
        <f>O95*H95</f>
        <v>0</v>
      </c>
      <c r="Q95" s="238">
        <v>0</v>
      </c>
      <c r="R95" s="238">
        <f>Q95*H95</f>
        <v>0</v>
      </c>
      <c r="S95" s="238">
        <v>0</v>
      </c>
      <c r="T95" s="239">
        <f>S95*H95</f>
        <v>0</v>
      </c>
      <c r="U95" s="40"/>
      <c r="V95" s="40"/>
      <c r="W95" s="40"/>
      <c r="X95" s="40"/>
      <c r="Y95" s="40"/>
      <c r="Z95" s="40"/>
      <c r="AA95" s="40"/>
      <c r="AB95" s="40"/>
      <c r="AC95" s="40"/>
      <c r="AD95" s="40"/>
      <c r="AE95" s="40"/>
      <c r="AR95" s="240" t="s">
        <v>202</v>
      </c>
      <c r="AT95" s="240" t="s">
        <v>197</v>
      </c>
      <c r="AU95" s="240" t="s">
        <v>86</v>
      </c>
      <c r="AY95" s="19" t="s">
        <v>194</v>
      </c>
      <c r="BE95" s="241">
        <f>IF(N95="základní",J95,0)</f>
        <v>0</v>
      </c>
      <c r="BF95" s="241">
        <f>IF(N95="snížená",J95,0)</f>
        <v>0</v>
      </c>
      <c r="BG95" s="241">
        <f>IF(N95="zákl. přenesená",J95,0)</f>
        <v>0</v>
      </c>
      <c r="BH95" s="241">
        <f>IF(N95="sníž. přenesená",J95,0)</f>
        <v>0</v>
      </c>
      <c r="BI95" s="241">
        <f>IF(N95="nulová",J95,0)</f>
        <v>0</v>
      </c>
      <c r="BJ95" s="19" t="s">
        <v>84</v>
      </c>
      <c r="BK95" s="241">
        <f>ROUND(I95*H95,2)</f>
        <v>0</v>
      </c>
      <c r="BL95" s="19" t="s">
        <v>202</v>
      </c>
      <c r="BM95" s="240" t="s">
        <v>3051</v>
      </c>
    </row>
    <row r="96" spans="1:47" s="2" customFormat="1" ht="12">
      <c r="A96" s="40"/>
      <c r="B96" s="41"/>
      <c r="C96" s="42"/>
      <c r="D96" s="242" t="s">
        <v>204</v>
      </c>
      <c r="E96" s="42"/>
      <c r="F96" s="243" t="s">
        <v>3052</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204</v>
      </c>
      <c r="AU96" s="19" t="s">
        <v>86</v>
      </c>
    </row>
    <row r="97" spans="1:47" s="2" customFormat="1" ht="12">
      <c r="A97" s="40"/>
      <c r="B97" s="41"/>
      <c r="C97" s="42"/>
      <c r="D97" s="242" t="s">
        <v>228</v>
      </c>
      <c r="E97" s="42"/>
      <c r="F97" s="246" t="s">
        <v>3053</v>
      </c>
      <c r="G97" s="42"/>
      <c r="H97" s="42"/>
      <c r="I97" s="149"/>
      <c r="J97" s="42"/>
      <c r="K97" s="42"/>
      <c r="L97" s="46"/>
      <c r="M97" s="244"/>
      <c r="N97" s="245"/>
      <c r="O97" s="86"/>
      <c r="P97" s="86"/>
      <c r="Q97" s="86"/>
      <c r="R97" s="86"/>
      <c r="S97" s="86"/>
      <c r="T97" s="87"/>
      <c r="U97" s="40"/>
      <c r="V97" s="40"/>
      <c r="W97" s="40"/>
      <c r="X97" s="40"/>
      <c r="Y97" s="40"/>
      <c r="Z97" s="40"/>
      <c r="AA97" s="40"/>
      <c r="AB97" s="40"/>
      <c r="AC97" s="40"/>
      <c r="AD97" s="40"/>
      <c r="AE97" s="40"/>
      <c r="AT97" s="19" t="s">
        <v>228</v>
      </c>
      <c r="AU97" s="19" t="s">
        <v>86</v>
      </c>
    </row>
    <row r="98" spans="1:63" s="12" customFormat="1" ht="22.8" customHeight="1">
      <c r="A98" s="12"/>
      <c r="B98" s="213"/>
      <c r="C98" s="214"/>
      <c r="D98" s="215" t="s">
        <v>75</v>
      </c>
      <c r="E98" s="227" t="s">
        <v>195</v>
      </c>
      <c r="F98" s="227" t="s">
        <v>196</v>
      </c>
      <c r="G98" s="214"/>
      <c r="H98" s="214"/>
      <c r="I98" s="217"/>
      <c r="J98" s="228">
        <f>BK98</f>
        <v>0</v>
      </c>
      <c r="K98" s="214"/>
      <c r="L98" s="219"/>
      <c r="M98" s="220"/>
      <c r="N98" s="221"/>
      <c r="O98" s="221"/>
      <c r="P98" s="222">
        <f>SUM(P99:P101)</f>
        <v>0</v>
      </c>
      <c r="Q98" s="221"/>
      <c r="R98" s="222">
        <f>SUM(R99:R101)</f>
        <v>0</v>
      </c>
      <c r="S98" s="221"/>
      <c r="T98" s="223">
        <f>SUM(T99:T101)</f>
        <v>0</v>
      </c>
      <c r="U98" s="12"/>
      <c r="V98" s="12"/>
      <c r="W98" s="12"/>
      <c r="X98" s="12"/>
      <c r="Y98" s="12"/>
      <c r="Z98" s="12"/>
      <c r="AA98" s="12"/>
      <c r="AB98" s="12"/>
      <c r="AC98" s="12"/>
      <c r="AD98" s="12"/>
      <c r="AE98" s="12"/>
      <c r="AR98" s="224" t="s">
        <v>84</v>
      </c>
      <c r="AT98" s="225" t="s">
        <v>75</v>
      </c>
      <c r="AU98" s="225" t="s">
        <v>84</v>
      </c>
      <c r="AY98" s="224" t="s">
        <v>194</v>
      </c>
      <c r="BK98" s="226">
        <f>SUM(BK99:BK101)</f>
        <v>0</v>
      </c>
    </row>
    <row r="99" spans="1:65" s="2" customFormat="1" ht="16.5" customHeight="1">
      <c r="A99" s="40"/>
      <c r="B99" s="41"/>
      <c r="C99" s="229" t="s">
        <v>86</v>
      </c>
      <c r="D99" s="229" t="s">
        <v>197</v>
      </c>
      <c r="E99" s="230" t="s">
        <v>810</v>
      </c>
      <c r="F99" s="231" t="s">
        <v>21</v>
      </c>
      <c r="G99" s="232" t="s">
        <v>3050</v>
      </c>
      <c r="H99" s="233">
        <v>1</v>
      </c>
      <c r="I99" s="234"/>
      <c r="J99" s="235">
        <f>ROUND(I99*H99,2)</f>
        <v>0</v>
      </c>
      <c r="K99" s="231" t="s">
        <v>2566</v>
      </c>
      <c r="L99" s="46"/>
      <c r="M99" s="236" t="s">
        <v>21</v>
      </c>
      <c r="N99" s="237" t="s">
        <v>47</v>
      </c>
      <c r="O99" s="86"/>
      <c r="P99" s="238">
        <f>O99*H99</f>
        <v>0</v>
      </c>
      <c r="Q99" s="238">
        <v>0</v>
      </c>
      <c r="R99" s="238">
        <f>Q99*H99</f>
        <v>0</v>
      </c>
      <c r="S99" s="238">
        <v>0</v>
      </c>
      <c r="T99" s="239">
        <f>S99*H99</f>
        <v>0</v>
      </c>
      <c r="U99" s="40"/>
      <c r="V99" s="40"/>
      <c r="W99" s="40"/>
      <c r="X99" s="40"/>
      <c r="Y99" s="40"/>
      <c r="Z99" s="40"/>
      <c r="AA99" s="40"/>
      <c r="AB99" s="40"/>
      <c r="AC99" s="40"/>
      <c r="AD99" s="40"/>
      <c r="AE99" s="40"/>
      <c r="AR99" s="240" t="s">
        <v>202</v>
      </c>
      <c r="AT99" s="240" t="s">
        <v>197</v>
      </c>
      <c r="AU99" s="240" t="s">
        <v>86</v>
      </c>
      <c r="AY99" s="19" t="s">
        <v>194</v>
      </c>
      <c r="BE99" s="241">
        <f>IF(N99="základní",J99,0)</f>
        <v>0</v>
      </c>
      <c r="BF99" s="241">
        <f>IF(N99="snížená",J99,0)</f>
        <v>0</v>
      </c>
      <c r="BG99" s="241">
        <f>IF(N99="zákl. přenesená",J99,0)</f>
        <v>0</v>
      </c>
      <c r="BH99" s="241">
        <f>IF(N99="sníž. přenesená",J99,0)</f>
        <v>0</v>
      </c>
      <c r="BI99" s="241">
        <f>IF(N99="nulová",J99,0)</f>
        <v>0</v>
      </c>
      <c r="BJ99" s="19" t="s">
        <v>84</v>
      </c>
      <c r="BK99" s="241">
        <f>ROUND(I99*H99,2)</f>
        <v>0</v>
      </c>
      <c r="BL99" s="19" t="s">
        <v>202</v>
      </c>
      <c r="BM99" s="240" t="s">
        <v>3054</v>
      </c>
    </row>
    <row r="100" spans="1:47" s="2" customFormat="1" ht="12">
      <c r="A100" s="40"/>
      <c r="B100" s="41"/>
      <c r="C100" s="42"/>
      <c r="D100" s="242" t="s">
        <v>204</v>
      </c>
      <c r="E100" s="42"/>
      <c r="F100" s="243" t="s">
        <v>3055</v>
      </c>
      <c r="G100" s="42"/>
      <c r="H100" s="42"/>
      <c r="I100" s="149"/>
      <c r="J100" s="42"/>
      <c r="K100" s="42"/>
      <c r="L100" s="46"/>
      <c r="M100" s="244"/>
      <c r="N100" s="245"/>
      <c r="O100" s="86"/>
      <c r="P100" s="86"/>
      <c r="Q100" s="86"/>
      <c r="R100" s="86"/>
      <c r="S100" s="86"/>
      <c r="T100" s="87"/>
      <c r="U100" s="40"/>
      <c r="V100" s="40"/>
      <c r="W100" s="40"/>
      <c r="X100" s="40"/>
      <c r="Y100" s="40"/>
      <c r="Z100" s="40"/>
      <c r="AA100" s="40"/>
      <c r="AB100" s="40"/>
      <c r="AC100" s="40"/>
      <c r="AD100" s="40"/>
      <c r="AE100" s="40"/>
      <c r="AT100" s="19" t="s">
        <v>204</v>
      </c>
      <c r="AU100" s="19" t="s">
        <v>86</v>
      </c>
    </row>
    <row r="101" spans="1:47" s="2" customFormat="1" ht="12">
      <c r="A101" s="40"/>
      <c r="B101" s="41"/>
      <c r="C101" s="42"/>
      <c r="D101" s="242" t="s">
        <v>228</v>
      </c>
      <c r="E101" s="42"/>
      <c r="F101" s="246" t="s">
        <v>3056</v>
      </c>
      <c r="G101" s="42"/>
      <c r="H101" s="42"/>
      <c r="I101" s="149"/>
      <c r="J101" s="42"/>
      <c r="K101" s="42"/>
      <c r="L101" s="46"/>
      <c r="M101" s="244"/>
      <c r="N101" s="245"/>
      <c r="O101" s="86"/>
      <c r="P101" s="86"/>
      <c r="Q101" s="86"/>
      <c r="R101" s="86"/>
      <c r="S101" s="86"/>
      <c r="T101" s="87"/>
      <c r="U101" s="40"/>
      <c r="V101" s="40"/>
      <c r="W101" s="40"/>
      <c r="X101" s="40"/>
      <c r="Y101" s="40"/>
      <c r="Z101" s="40"/>
      <c r="AA101" s="40"/>
      <c r="AB101" s="40"/>
      <c r="AC101" s="40"/>
      <c r="AD101" s="40"/>
      <c r="AE101" s="40"/>
      <c r="AT101" s="19" t="s">
        <v>228</v>
      </c>
      <c r="AU101" s="19" t="s">
        <v>86</v>
      </c>
    </row>
    <row r="102" spans="1:63" s="12" customFormat="1" ht="25.9" customHeight="1">
      <c r="A102" s="12"/>
      <c r="B102" s="213"/>
      <c r="C102" s="214"/>
      <c r="D102" s="215" t="s">
        <v>75</v>
      </c>
      <c r="E102" s="216" t="s">
        <v>237</v>
      </c>
      <c r="F102" s="216" t="s">
        <v>238</v>
      </c>
      <c r="G102" s="214"/>
      <c r="H102" s="214"/>
      <c r="I102" s="217"/>
      <c r="J102" s="218">
        <f>BK102</f>
        <v>0</v>
      </c>
      <c r="K102" s="214"/>
      <c r="L102" s="219"/>
      <c r="M102" s="220"/>
      <c r="N102" s="221"/>
      <c r="O102" s="221"/>
      <c r="P102" s="222">
        <f>P103</f>
        <v>0</v>
      </c>
      <c r="Q102" s="221"/>
      <c r="R102" s="222">
        <f>R103</f>
        <v>0</v>
      </c>
      <c r="S102" s="221"/>
      <c r="T102" s="223">
        <f>T103</f>
        <v>0</v>
      </c>
      <c r="U102" s="12"/>
      <c r="V102" s="12"/>
      <c r="W102" s="12"/>
      <c r="X102" s="12"/>
      <c r="Y102" s="12"/>
      <c r="Z102" s="12"/>
      <c r="AA102" s="12"/>
      <c r="AB102" s="12"/>
      <c r="AC102" s="12"/>
      <c r="AD102" s="12"/>
      <c r="AE102" s="12"/>
      <c r="AR102" s="224" t="s">
        <v>86</v>
      </c>
      <c r="AT102" s="225" t="s">
        <v>75</v>
      </c>
      <c r="AU102" s="225" t="s">
        <v>76</v>
      </c>
      <c r="AY102" s="224" t="s">
        <v>194</v>
      </c>
      <c r="BK102" s="226">
        <f>BK103</f>
        <v>0</v>
      </c>
    </row>
    <row r="103" spans="1:63" s="12" customFormat="1" ht="22.8" customHeight="1">
      <c r="A103" s="12"/>
      <c r="B103" s="213"/>
      <c r="C103" s="214"/>
      <c r="D103" s="215" t="s">
        <v>75</v>
      </c>
      <c r="E103" s="227" t="s">
        <v>3057</v>
      </c>
      <c r="F103" s="227" t="s">
        <v>3058</v>
      </c>
      <c r="G103" s="214"/>
      <c r="H103" s="214"/>
      <c r="I103" s="217"/>
      <c r="J103" s="228">
        <f>BK103</f>
        <v>0</v>
      </c>
      <c r="K103" s="214"/>
      <c r="L103" s="219"/>
      <c r="M103" s="220"/>
      <c r="N103" s="221"/>
      <c r="O103" s="221"/>
      <c r="P103" s="222">
        <f>SUM(P104:P154)</f>
        <v>0</v>
      </c>
      <c r="Q103" s="221"/>
      <c r="R103" s="222">
        <f>SUM(R104:R154)</f>
        <v>0</v>
      </c>
      <c r="S103" s="221"/>
      <c r="T103" s="223">
        <f>SUM(T104:T154)</f>
        <v>0</v>
      </c>
      <c r="U103" s="12"/>
      <c r="V103" s="12"/>
      <c r="W103" s="12"/>
      <c r="X103" s="12"/>
      <c r="Y103" s="12"/>
      <c r="Z103" s="12"/>
      <c r="AA103" s="12"/>
      <c r="AB103" s="12"/>
      <c r="AC103" s="12"/>
      <c r="AD103" s="12"/>
      <c r="AE103" s="12"/>
      <c r="AR103" s="224" t="s">
        <v>86</v>
      </c>
      <c r="AT103" s="225" t="s">
        <v>75</v>
      </c>
      <c r="AU103" s="225" t="s">
        <v>84</v>
      </c>
      <c r="AY103" s="224" t="s">
        <v>194</v>
      </c>
      <c r="BK103" s="226">
        <f>SUM(BK104:BK154)</f>
        <v>0</v>
      </c>
    </row>
    <row r="104" spans="1:65" s="2" customFormat="1" ht="16.5" customHeight="1">
      <c r="A104" s="40"/>
      <c r="B104" s="41"/>
      <c r="C104" s="272" t="s">
        <v>97</v>
      </c>
      <c r="D104" s="272" t="s">
        <v>347</v>
      </c>
      <c r="E104" s="273" t="s">
        <v>3059</v>
      </c>
      <c r="F104" s="274" t="s">
        <v>3060</v>
      </c>
      <c r="G104" s="275" t="s">
        <v>2163</v>
      </c>
      <c r="H104" s="276">
        <v>1</v>
      </c>
      <c r="I104" s="277"/>
      <c r="J104" s="278">
        <f>ROUND(I104*H104,2)</f>
        <v>0</v>
      </c>
      <c r="K104" s="274" t="s">
        <v>2566</v>
      </c>
      <c r="L104" s="279"/>
      <c r="M104" s="280" t="s">
        <v>21</v>
      </c>
      <c r="N104" s="281" t="s">
        <v>47</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525</v>
      </c>
      <c r="AT104" s="240" t="s">
        <v>347</v>
      </c>
      <c r="AU104" s="240" t="s">
        <v>86</v>
      </c>
      <c r="AY104" s="19" t="s">
        <v>194</v>
      </c>
      <c r="BE104" s="241">
        <f>IF(N104="základní",J104,0)</f>
        <v>0</v>
      </c>
      <c r="BF104" s="241">
        <f>IF(N104="snížená",J104,0)</f>
        <v>0</v>
      </c>
      <c r="BG104" s="241">
        <f>IF(N104="zákl. přenesená",J104,0)</f>
        <v>0</v>
      </c>
      <c r="BH104" s="241">
        <f>IF(N104="sníž. přenesená",J104,0)</f>
        <v>0</v>
      </c>
      <c r="BI104" s="241">
        <f>IF(N104="nulová",J104,0)</f>
        <v>0</v>
      </c>
      <c r="BJ104" s="19" t="s">
        <v>84</v>
      </c>
      <c r="BK104" s="241">
        <f>ROUND(I104*H104,2)</f>
        <v>0</v>
      </c>
      <c r="BL104" s="19" t="s">
        <v>245</v>
      </c>
      <c r="BM104" s="240" t="s">
        <v>3061</v>
      </c>
    </row>
    <row r="105" spans="1:47" s="2" customFormat="1" ht="12">
      <c r="A105" s="40"/>
      <c r="B105" s="41"/>
      <c r="C105" s="42"/>
      <c r="D105" s="242" t="s">
        <v>204</v>
      </c>
      <c r="E105" s="42"/>
      <c r="F105" s="243" t="s">
        <v>3062</v>
      </c>
      <c r="G105" s="42"/>
      <c r="H105" s="42"/>
      <c r="I105" s="149"/>
      <c r="J105" s="42"/>
      <c r="K105" s="42"/>
      <c r="L105" s="46"/>
      <c r="M105" s="244"/>
      <c r="N105" s="245"/>
      <c r="O105" s="86"/>
      <c r="P105" s="86"/>
      <c r="Q105" s="86"/>
      <c r="R105" s="86"/>
      <c r="S105" s="86"/>
      <c r="T105" s="87"/>
      <c r="U105" s="40"/>
      <c r="V105" s="40"/>
      <c r="W105" s="40"/>
      <c r="X105" s="40"/>
      <c r="Y105" s="40"/>
      <c r="Z105" s="40"/>
      <c r="AA105" s="40"/>
      <c r="AB105" s="40"/>
      <c r="AC105" s="40"/>
      <c r="AD105" s="40"/>
      <c r="AE105" s="40"/>
      <c r="AT105" s="19" t="s">
        <v>204</v>
      </c>
      <c r="AU105" s="19" t="s">
        <v>86</v>
      </c>
    </row>
    <row r="106" spans="1:47" s="2" customFormat="1" ht="12">
      <c r="A106" s="40"/>
      <c r="B106" s="41"/>
      <c r="C106" s="42"/>
      <c r="D106" s="242" t="s">
        <v>228</v>
      </c>
      <c r="E106" s="42"/>
      <c r="F106" s="246" t="s">
        <v>3063</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228</v>
      </c>
      <c r="AU106" s="19" t="s">
        <v>86</v>
      </c>
    </row>
    <row r="107" spans="1:65" s="2" customFormat="1" ht="16.5" customHeight="1">
      <c r="A107" s="40"/>
      <c r="B107" s="41"/>
      <c r="C107" s="272" t="s">
        <v>202</v>
      </c>
      <c r="D107" s="272" t="s">
        <v>347</v>
      </c>
      <c r="E107" s="273" t="s">
        <v>3064</v>
      </c>
      <c r="F107" s="274" t="s">
        <v>21</v>
      </c>
      <c r="G107" s="275" t="s">
        <v>3065</v>
      </c>
      <c r="H107" s="276">
        <v>1</v>
      </c>
      <c r="I107" s="277"/>
      <c r="J107" s="278">
        <f>ROUND(I107*H107,2)</f>
        <v>0</v>
      </c>
      <c r="K107" s="274" t="s">
        <v>2566</v>
      </c>
      <c r="L107" s="279"/>
      <c r="M107" s="280" t="s">
        <v>21</v>
      </c>
      <c r="N107" s="281" t="s">
        <v>47</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525</v>
      </c>
      <c r="AT107" s="240" t="s">
        <v>347</v>
      </c>
      <c r="AU107" s="240" t="s">
        <v>86</v>
      </c>
      <c r="AY107" s="19" t="s">
        <v>194</v>
      </c>
      <c r="BE107" s="241">
        <f>IF(N107="základní",J107,0)</f>
        <v>0</v>
      </c>
      <c r="BF107" s="241">
        <f>IF(N107="snížená",J107,0)</f>
        <v>0</v>
      </c>
      <c r="BG107" s="241">
        <f>IF(N107="zákl. přenesená",J107,0)</f>
        <v>0</v>
      </c>
      <c r="BH107" s="241">
        <f>IF(N107="sníž. přenesená",J107,0)</f>
        <v>0</v>
      </c>
      <c r="BI107" s="241">
        <f>IF(N107="nulová",J107,0)</f>
        <v>0</v>
      </c>
      <c r="BJ107" s="19" t="s">
        <v>84</v>
      </c>
      <c r="BK107" s="241">
        <f>ROUND(I107*H107,2)</f>
        <v>0</v>
      </c>
      <c r="BL107" s="19" t="s">
        <v>245</v>
      </c>
      <c r="BM107" s="240" t="s">
        <v>3066</v>
      </c>
    </row>
    <row r="108" spans="1:47" s="2" customFormat="1" ht="12">
      <c r="A108" s="40"/>
      <c r="B108" s="41"/>
      <c r="C108" s="42"/>
      <c r="D108" s="242" t="s">
        <v>204</v>
      </c>
      <c r="E108" s="42"/>
      <c r="F108" s="243" t="s">
        <v>3067</v>
      </c>
      <c r="G108" s="42"/>
      <c r="H108" s="42"/>
      <c r="I108" s="149"/>
      <c r="J108" s="42"/>
      <c r="K108" s="42"/>
      <c r="L108" s="46"/>
      <c r="M108" s="244"/>
      <c r="N108" s="245"/>
      <c r="O108" s="86"/>
      <c r="P108" s="86"/>
      <c r="Q108" s="86"/>
      <c r="R108" s="86"/>
      <c r="S108" s="86"/>
      <c r="T108" s="87"/>
      <c r="U108" s="40"/>
      <c r="V108" s="40"/>
      <c r="W108" s="40"/>
      <c r="X108" s="40"/>
      <c r="Y108" s="40"/>
      <c r="Z108" s="40"/>
      <c r="AA108" s="40"/>
      <c r="AB108" s="40"/>
      <c r="AC108" s="40"/>
      <c r="AD108" s="40"/>
      <c r="AE108" s="40"/>
      <c r="AT108" s="19" t="s">
        <v>204</v>
      </c>
      <c r="AU108" s="19" t="s">
        <v>86</v>
      </c>
    </row>
    <row r="109" spans="1:47" s="2" customFormat="1" ht="12">
      <c r="A109" s="40"/>
      <c r="B109" s="41"/>
      <c r="C109" s="42"/>
      <c r="D109" s="242" t="s">
        <v>228</v>
      </c>
      <c r="E109" s="42"/>
      <c r="F109" s="246" t="s">
        <v>3068</v>
      </c>
      <c r="G109" s="42"/>
      <c r="H109" s="42"/>
      <c r="I109" s="149"/>
      <c r="J109" s="42"/>
      <c r="K109" s="42"/>
      <c r="L109" s="46"/>
      <c r="M109" s="244"/>
      <c r="N109" s="245"/>
      <c r="O109" s="86"/>
      <c r="P109" s="86"/>
      <c r="Q109" s="86"/>
      <c r="R109" s="86"/>
      <c r="S109" s="86"/>
      <c r="T109" s="87"/>
      <c r="U109" s="40"/>
      <c r="V109" s="40"/>
      <c r="W109" s="40"/>
      <c r="X109" s="40"/>
      <c r="Y109" s="40"/>
      <c r="Z109" s="40"/>
      <c r="AA109" s="40"/>
      <c r="AB109" s="40"/>
      <c r="AC109" s="40"/>
      <c r="AD109" s="40"/>
      <c r="AE109" s="40"/>
      <c r="AT109" s="19" t="s">
        <v>228</v>
      </c>
      <c r="AU109" s="19" t="s">
        <v>86</v>
      </c>
    </row>
    <row r="110" spans="1:65" s="2" customFormat="1" ht="16.5" customHeight="1">
      <c r="A110" s="40"/>
      <c r="B110" s="41"/>
      <c r="C110" s="272" t="s">
        <v>231</v>
      </c>
      <c r="D110" s="272" t="s">
        <v>347</v>
      </c>
      <c r="E110" s="273" t="s">
        <v>3069</v>
      </c>
      <c r="F110" s="274" t="s">
        <v>21</v>
      </c>
      <c r="G110" s="275" t="s">
        <v>2163</v>
      </c>
      <c r="H110" s="276">
        <v>1</v>
      </c>
      <c r="I110" s="277"/>
      <c r="J110" s="278">
        <f>ROUND(I110*H110,2)</f>
        <v>0</v>
      </c>
      <c r="K110" s="274" t="s">
        <v>2566</v>
      </c>
      <c r="L110" s="279"/>
      <c r="M110" s="280" t="s">
        <v>21</v>
      </c>
      <c r="N110" s="281" t="s">
        <v>47</v>
      </c>
      <c r="O110" s="86"/>
      <c r="P110" s="238">
        <f>O110*H110</f>
        <v>0</v>
      </c>
      <c r="Q110" s="238">
        <v>0</v>
      </c>
      <c r="R110" s="238">
        <f>Q110*H110</f>
        <v>0</v>
      </c>
      <c r="S110" s="238">
        <v>0</v>
      </c>
      <c r="T110" s="239">
        <f>S110*H110</f>
        <v>0</v>
      </c>
      <c r="U110" s="40"/>
      <c r="V110" s="40"/>
      <c r="W110" s="40"/>
      <c r="X110" s="40"/>
      <c r="Y110" s="40"/>
      <c r="Z110" s="40"/>
      <c r="AA110" s="40"/>
      <c r="AB110" s="40"/>
      <c r="AC110" s="40"/>
      <c r="AD110" s="40"/>
      <c r="AE110" s="40"/>
      <c r="AR110" s="240" t="s">
        <v>525</v>
      </c>
      <c r="AT110" s="240" t="s">
        <v>347</v>
      </c>
      <c r="AU110" s="240" t="s">
        <v>86</v>
      </c>
      <c r="AY110" s="19" t="s">
        <v>194</v>
      </c>
      <c r="BE110" s="241">
        <f>IF(N110="základní",J110,0)</f>
        <v>0</v>
      </c>
      <c r="BF110" s="241">
        <f>IF(N110="snížená",J110,0)</f>
        <v>0</v>
      </c>
      <c r="BG110" s="241">
        <f>IF(N110="zákl. přenesená",J110,0)</f>
        <v>0</v>
      </c>
      <c r="BH110" s="241">
        <f>IF(N110="sníž. přenesená",J110,0)</f>
        <v>0</v>
      </c>
      <c r="BI110" s="241">
        <f>IF(N110="nulová",J110,0)</f>
        <v>0</v>
      </c>
      <c r="BJ110" s="19" t="s">
        <v>84</v>
      </c>
      <c r="BK110" s="241">
        <f>ROUND(I110*H110,2)</f>
        <v>0</v>
      </c>
      <c r="BL110" s="19" t="s">
        <v>245</v>
      </c>
      <c r="BM110" s="240" t="s">
        <v>3070</v>
      </c>
    </row>
    <row r="111" spans="1:47" s="2" customFormat="1" ht="12">
      <c r="A111" s="40"/>
      <c r="B111" s="41"/>
      <c r="C111" s="42"/>
      <c r="D111" s="242" t="s">
        <v>204</v>
      </c>
      <c r="E111" s="42"/>
      <c r="F111" s="243" t="s">
        <v>3071</v>
      </c>
      <c r="G111" s="42"/>
      <c r="H111" s="42"/>
      <c r="I111" s="149"/>
      <c r="J111" s="42"/>
      <c r="K111" s="42"/>
      <c r="L111" s="46"/>
      <c r="M111" s="244"/>
      <c r="N111" s="245"/>
      <c r="O111" s="86"/>
      <c r="P111" s="86"/>
      <c r="Q111" s="86"/>
      <c r="R111" s="86"/>
      <c r="S111" s="86"/>
      <c r="T111" s="87"/>
      <c r="U111" s="40"/>
      <c r="V111" s="40"/>
      <c r="W111" s="40"/>
      <c r="X111" s="40"/>
      <c r="Y111" s="40"/>
      <c r="Z111" s="40"/>
      <c r="AA111" s="40"/>
      <c r="AB111" s="40"/>
      <c r="AC111" s="40"/>
      <c r="AD111" s="40"/>
      <c r="AE111" s="40"/>
      <c r="AT111" s="19" t="s">
        <v>204</v>
      </c>
      <c r="AU111" s="19" t="s">
        <v>86</v>
      </c>
    </row>
    <row r="112" spans="1:47" s="2" customFormat="1" ht="12">
      <c r="A112" s="40"/>
      <c r="B112" s="41"/>
      <c r="C112" s="42"/>
      <c r="D112" s="242" t="s">
        <v>228</v>
      </c>
      <c r="E112" s="42"/>
      <c r="F112" s="246" t="s">
        <v>3068</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228</v>
      </c>
      <c r="AU112" s="19" t="s">
        <v>86</v>
      </c>
    </row>
    <row r="113" spans="1:65" s="2" customFormat="1" ht="16.5" customHeight="1">
      <c r="A113" s="40"/>
      <c r="B113" s="41"/>
      <c r="C113" s="272" t="s">
        <v>241</v>
      </c>
      <c r="D113" s="272" t="s">
        <v>347</v>
      </c>
      <c r="E113" s="273" t="s">
        <v>3072</v>
      </c>
      <c r="F113" s="274" t="s">
        <v>21</v>
      </c>
      <c r="G113" s="275" t="s">
        <v>2163</v>
      </c>
      <c r="H113" s="276">
        <v>1</v>
      </c>
      <c r="I113" s="277"/>
      <c r="J113" s="278">
        <f>ROUND(I113*H113,2)</f>
        <v>0</v>
      </c>
      <c r="K113" s="274" t="s">
        <v>2566</v>
      </c>
      <c r="L113" s="279"/>
      <c r="M113" s="280" t="s">
        <v>21</v>
      </c>
      <c r="N113" s="281" t="s">
        <v>47</v>
      </c>
      <c r="O113" s="86"/>
      <c r="P113" s="238">
        <f>O113*H113</f>
        <v>0</v>
      </c>
      <c r="Q113" s="238">
        <v>0</v>
      </c>
      <c r="R113" s="238">
        <f>Q113*H113</f>
        <v>0</v>
      </c>
      <c r="S113" s="238">
        <v>0</v>
      </c>
      <c r="T113" s="239">
        <f>S113*H113</f>
        <v>0</v>
      </c>
      <c r="U113" s="40"/>
      <c r="V113" s="40"/>
      <c r="W113" s="40"/>
      <c r="X113" s="40"/>
      <c r="Y113" s="40"/>
      <c r="Z113" s="40"/>
      <c r="AA113" s="40"/>
      <c r="AB113" s="40"/>
      <c r="AC113" s="40"/>
      <c r="AD113" s="40"/>
      <c r="AE113" s="40"/>
      <c r="AR113" s="240" t="s">
        <v>525</v>
      </c>
      <c r="AT113" s="240" t="s">
        <v>347</v>
      </c>
      <c r="AU113" s="240" t="s">
        <v>86</v>
      </c>
      <c r="AY113" s="19" t="s">
        <v>194</v>
      </c>
      <c r="BE113" s="241">
        <f>IF(N113="základní",J113,0)</f>
        <v>0</v>
      </c>
      <c r="BF113" s="241">
        <f>IF(N113="snížená",J113,0)</f>
        <v>0</v>
      </c>
      <c r="BG113" s="241">
        <f>IF(N113="zákl. přenesená",J113,0)</f>
        <v>0</v>
      </c>
      <c r="BH113" s="241">
        <f>IF(N113="sníž. přenesená",J113,0)</f>
        <v>0</v>
      </c>
      <c r="BI113" s="241">
        <f>IF(N113="nulová",J113,0)</f>
        <v>0</v>
      </c>
      <c r="BJ113" s="19" t="s">
        <v>84</v>
      </c>
      <c r="BK113" s="241">
        <f>ROUND(I113*H113,2)</f>
        <v>0</v>
      </c>
      <c r="BL113" s="19" t="s">
        <v>245</v>
      </c>
      <c r="BM113" s="240" t="s">
        <v>3073</v>
      </c>
    </row>
    <row r="114" spans="1:47" s="2" customFormat="1" ht="12">
      <c r="A114" s="40"/>
      <c r="B114" s="41"/>
      <c r="C114" s="42"/>
      <c r="D114" s="242" t="s">
        <v>204</v>
      </c>
      <c r="E114" s="42"/>
      <c r="F114" s="243" t="s">
        <v>3074</v>
      </c>
      <c r="G114" s="42"/>
      <c r="H114" s="42"/>
      <c r="I114" s="149"/>
      <c r="J114" s="42"/>
      <c r="K114" s="42"/>
      <c r="L114" s="46"/>
      <c r="M114" s="244"/>
      <c r="N114" s="245"/>
      <c r="O114" s="86"/>
      <c r="P114" s="86"/>
      <c r="Q114" s="86"/>
      <c r="R114" s="86"/>
      <c r="S114" s="86"/>
      <c r="T114" s="87"/>
      <c r="U114" s="40"/>
      <c r="V114" s="40"/>
      <c r="W114" s="40"/>
      <c r="X114" s="40"/>
      <c r="Y114" s="40"/>
      <c r="Z114" s="40"/>
      <c r="AA114" s="40"/>
      <c r="AB114" s="40"/>
      <c r="AC114" s="40"/>
      <c r="AD114" s="40"/>
      <c r="AE114" s="40"/>
      <c r="AT114" s="19" t="s">
        <v>204</v>
      </c>
      <c r="AU114" s="19" t="s">
        <v>86</v>
      </c>
    </row>
    <row r="115" spans="1:47" s="2" customFormat="1" ht="12">
      <c r="A115" s="40"/>
      <c r="B115" s="41"/>
      <c r="C115" s="42"/>
      <c r="D115" s="242" t="s">
        <v>228</v>
      </c>
      <c r="E115" s="42"/>
      <c r="F115" s="246" t="s">
        <v>3068</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228</v>
      </c>
      <c r="AU115" s="19" t="s">
        <v>86</v>
      </c>
    </row>
    <row r="116" spans="1:65" s="2" customFormat="1" ht="16.5" customHeight="1">
      <c r="A116" s="40"/>
      <c r="B116" s="41"/>
      <c r="C116" s="272" t="s">
        <v>248</v>
      </c>
      <c r="D116" s="272" t="s">
        <v>347</v>
      </c>
      <c r="E116" s="273" t="s">
        <v>3075</v>
      </c>
      <c r="F116" s="274" t="s">
        <v>21</v>
      </c>
      <c r="G116" s="275" t="s">
        <v>2163</v>
      </c>
      <c r="H116" s="276">
        <v>4</v>
      </c>
      <c r="I116" s="277"/>
      <c r="J116" s="278">
        <f>ROUND(I116*H116,2)</f>
        <v>0</v>
      </c>
      <c r="K116" s="274" t="s">
        <v>2566</v>
      </c>
      <c r="L116" s="279"/>
      <c r="M116" s="280" t="s">
        <v>21</v>
      </c>
      <c r="N116" s="281" t="s">
        <v>47</v>
      </c>
      <c r="O116" s="86"/>
      <c r="P116" s="238">
        <f>O116*H116</f>
        <v>0</v>
      </c>
      <c r="Q116" s="238">
        <v>0</v>
      </c>
      <c r="R116" s="238">
        <f>Q116*H116</f>
        <v>0</v>
      </c>
      <c r="S116" s="238">
        <v>0</v>
      </c>
      <c r="T116" s="239">
        <f>S116*H116</f>
        <v>0</v>
      </c>
      <c r="U116" s="40"/>
      <c r="V116" s="40"/>
      <c r="W116" s="40"/>
      <c r="X116" s="40"/>
      <c r="Y116" s="40"/>
      <c r="Z116" s="40"/>
      <c r="AA116" s="40"/>
      <c r="AB116" s="40"/>
      <c r="AC116" s="40"/>
      <c r="AD116" s="40"/>
      <c r="AE116" s="40"/>
      <c r="AR116" s="240" t="s">
        <v>525</v>
      </c>
      <c r="AT116" s="240" t="s">
        <v>347</v>
      </c>
      <c r="AU116" s="240" t="s">
        <v>86</v>
      </c>
      <c r="AY116" s="19" t="s">
        <v>194</v>
      </c>
      <c r="BE116" s="241">
        <f>IF(N116="základní",J116,0)</f>
        <v>0</v>
      </c>
      <c r="BF116" s="241">
        <f>IF(N116="snížená",J116,0)</f>
        <v>0</v>
      </c>
      <c r="BG116" s="241">
        <f>IF(N116="zákl. přenesená",J116,0)</f>
        <v>0</v>
      </c>
      <c r="BH116" s="241">
        <f>IF(N116="sníž. přenesená",J116,0)</f>
        <v>0</v>
      </c>
      <c r="BI116" s="241">
        <f>IF(N116="nulová",J116,0)</f>
        <v>0</v>
      </c>
      <c r="BJ116" s="19" t="s">
        <v>84</v>
      </c>
      <c r="BK116" s="241">
        <f>ROUND(I116*H116,2)</f>
        <v>0</v>
      </c>
      <c r="BL116" s="19" t="s">
        <v>245</v>
      </c>
      <c r="BM116" s="240" t="s">
        <v>3076</v>
      </c>
    </row>
    <row r="117" spans="1:47" s="2" customFormat="1" ht="12">
      <c r="A117" s="40"/>
      <c r="B117" s="41"/>
      <c r="C117" s="42"/>
      <c r="D117" s="242" t="s">
        <v>204</v>
      </c>
      <c r="E117" s="42"/>
      <c r="F117" s="243" t="s">
        <v>3077</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204</v>
      </c>
      <c r="AU117" s="19" t="s">
        <v>86</v>
      </c>
    </row>
    <row r="118" spans="1:47" s="2" customFormat="1" ht="12">
      <c r="A118" s="40"/>
      <c r="B118" s="41"/>
      <c r="C118" s="42"/>
      <c r="D118" s="242" t="s">
        <v>228</v>
      </c>
      <c r="E118" s="42"/>
      <c r="F118" s="246" t="s">
        <v>3068</v>
      </c>
      <c r="G118" s="42"/>
      <c r="H118" s="42"/>
      <c r="I118" s="149"/>
      <c r="J118" s="42"/>
      <c r="K118" s="42"/>
      <c r="L118" s="46"/>
      <c r="M118" s="244"/>
      <c r="N118" s="245"/>
      <c r="O118" s="86"/>
      <c r="P118" s="86"/>
      <c r="Q118" s="86"/>
      <c r="R118" s="86"/>
      <c r="S118" s="86"/>
      <c r="T118" s="87"/>
      <c r="U118" s="40"/>
      <c r="V118" s="40"/>
      <c r="W118" s="40"/>
      <c r="X118" s="40"/>
      <c r="Y118" s="40"/>
      <c r="Z118" s="40"/>
      <c r="AA118" s="40"/>
      <c r="AB118" s="40"/>
      <c r="AC118" s="40"/>
      <c r="AD118" s="40"/>
      <c r="AE118" s="40"/>
      <c r="AT118" s="19" t="s">
        <v>228</v>
      </c>
      <c r="AU118" s="19" t="s">
        <v>86</v>
      </c>
    </row>
    <row r="119" spans="1:65" s="2" customFormat="1" ht="16.5" customHeight="1">
      <c r="A119" s="40"/>
      <c r="B119" s="41"/>
      <c r="C119" s="272" t="s">
        <v>253</v>
      </c>
      <c r="D119" s="272" t="s">
        <v>347</v>
      </c>
      <c r="E119" s="273" t="s">
        <v>3078</v>
      </c>
      <c r="F119" s="274" t="s">
        <v>21</v>
      </c>
      <c r="G119" s="275" t="s">
        <v>2163</v>
      </c>
      <c r="H119" s="276">
        <v>8</v>
      </c>
      <c r="I119" s="277"/>
      <c r="J119" s="278">
        <f>ROUND(I119*H119,2)</f>
        <v>0</v>
      </c>
      <c r="K119" s="274" t="s">
        <v>2566</v>
      </c>
      <c r="L119" s="279"/>
      <c r="M119" s="280" t="s">
        <v>21</v>
      </c>
      <c r="N119" s="281" t="s">
        <v>47</v>
      </c>
      <c r="O119" s="86"/>
      <c r="P119" s="238">
        <f>O119*H119</f>
        <v>0</v>
      </c>
      <c r="Q119" s="238">
        <v>0</v>
      </c>
      <c r="R119" s="238">
        <f>Q119*H119</f>
        <v>0</v>
      </c>
      <c r="S119" s="238">
        <v>0</v>
      </c>
      <c r="T119" s="239">
        <f>S119*H119</f>
        <v>0</v>
      </c>
      <c r="U119" s="40"/>
      <c r="V119" s="40"/>
      <c r="W119" s="40"/>
      <c r="X119" s="40"/>
      <c r="Y119" s="40"/>
      <c r="Z119" s="40"/>
      <c r="AA119" s="40"/>
      <c r="AB119" s="40"/>
      <c r="AC119" s="40"/>
      <c r="AD119" s="40"/>
      <c r="AE119" s="40"/>
      <c r="AR119" s="240" t="s">
        <v>525</v>
      </c>
      <c r="AT119" s="240" t="s">
        <v>347</v>
      </c>
      <c r="AU119" s="240" t="s">
        <v>86</v>
      </c>
      <c r="AY119" s="19" t="s">
        <v>194</v>
      </c>
      <c r="BE119" s="241">
        <f>IF(N119="základní",J119,0)</f>
        <v>0</v>
      </c>
      <c r="BF119" s="241">
        <f>IF(N119="snížená",J119,0)</f>
        <v>0</v>
      </c>
      <c r="BG119" s="241">
        <f>IF(N119="zákl. přenesená",J119,0)</f>
        <v>0</v>
      </c>
      <c r="BH119" s="241">
        <f>IF(N119="sníž. přenesená",J119,0)</f>
        <v>0</v>
      </c>
      <c r="BI119" s="241">
        <f>IF(N119="nulová",J119,0)</f>
        <v>0</v>
      </c>
      <c r="BJ119" s="19" t="s">
        <v>84</v>
      </c>
      <c r="BK119" s="241">
        <f>ROUND(I119*H119,2)</f>
        <v>0</v>
      </c>
      <c r="BL119" s="19" t="s">
        <v>245</v>
      </c>
      <c r="BM119" s="240" t="s">
        <v>3079</v>
      </c>
    </row>
    <row r="120" spans="1:47" s="2" customFormat="1" ht="12">
      <c r="A120" s="40"/>
      <c r="B120" s="41"/>
      <c r="C120" s="42"/>
      <c r="D120" s="242" t="s">
        <v>204</v>
      </c>
      <c r="E120" s="42"/>
      <c r="F120" s="243" t="s">
        <v>3080</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204</v>
      </c>
      <c r="AU120" s="19" t="s">
        <v>86</v>
      </c>
    </row>
    <row r="121" spans="1:47" s="2" customFormat="1" ht="12">
      <c r="A121" s="40"/>
      <c r="B121" s="41"/>
      <c r="C121" s="42"/>
      <c r="D121" s="242" t="s">
        <v>228</v>
      </c>
      <c r="E121" s="42"/>
      <c r="F121" s="246" t="s">
        <v>3068</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228</v>
      </c>
      <c r="AU121" s="19" t="s">
        <v>86</v>
      </c>
    </row>
    <row r="122" spans="1:65" s="2" customFormat="1" ht="16.5" customHeight="1">
      <c r="A122" s="40"/>
      <c r="B122" s="41"/>
      <c r="C122" s="272" t="s">
        <v>195</v>
      </c>
      <c r="D122" s="272" t="s">
        <v>347</v>
      </c>
      <c r="E122" s="273" t="s">
        <v>3081</v>
      </c>
      <c r="F122" s="274" t="s">
        <v>21</v>
      </c>
      <c r="G122" s="275" t="s">
        <v>2163</v>
      </c>
      <c r="H122" s="276">
        <v>15</v>
      </c>
      <c r="I122" s="277"/>
      <c r="J122" s="278">
        <f>ROUND(I122*H122,2)</f>
        <v>0</v>
      </c>
      <c r="K122" s="274" t="s">
        <v>2566</v>
      </c>
      <c r="L122" s="279"/>
      <c r="M122" s="280" t="s">
        <v>21</v>
      </c>
      <c r="N122" s="281" t="s">
        <v>47</v>
      </c>
      <c r="O122" s="86"/>
      <c r="P122" s="238">
        <f>O122*H122</f>
        <v>0</v>
      </c>
      <c r="Q122" s="238">
        <v>0</v>
      </c>
      <c r="R122" s="238">
        <f>Q122*H122</f>
        <v>0</v>
      </c>
      <c r="S122" s="238">
        <v>0</v>
      </c>
      <c r="T122" s="239">
        <f>S122*H122</f>
        <v>0</v>
      </c>
      <c r="U122" s="40"/>
      <c r="V122" s="40"/>
      <c r="W122" s="40"/>
      <c r="X122" s="40"/>
      <c r="Y122" s="40"/>
      <c r="Z122" s="40"/>
      <c r="AA122" s="40"/>
      <c r="AB122" s="40"/>
      <c r="AC122" s="40"/>
      <c r="AD122" s="40"/>
      <c r="AE122" s="40"/>
      <c r="AR122" s="240" t="s">
        <v>525</v>
      </c>
      <c r="AT122" s="240" t="s">
        <v>347</v>
      </c>
      <c r="AU122" s="240" t="s">
        <v>86</v>
      </c>
      <c r="AY122" s="19" t="s">
        <v>194</v>
      </c>
      <c r="BE122" s="241">
        <f>IF(N122="základní",J122,0)</f>
        <v>0</v>
      </c>
      <c r="BF122" s="241">
        <f>IF(N122="snížená",J122,0)</f>
        <v>0</v>
      </c>
      <c r="BG122" s="241">
        <f>IF(N122="zákl. přenesená",J122,0)</f>
        <v>0</v>
      </c>
      <c r="BH122" s="241">
        <f>IF(N122="sníž. přenesená",J122,0)</f>
        <v>0</v>
      </c>
      <c r="BI122" s="241">
        <f>IF(N122="nulová",J122,0)</f>
        <v>0</v>
      </c>
      <c r="BJ122" s="19" t="s">
        <v>84</v>
      </c>
      <c r="BK122" s="241">
        <f>ROUND(I122*H122,2)</f>
        <v>0</v>
      </c>
      <c r="BL122" s="19" t="s">
        <v>245</v>
      </c>
      <c r="BM122" s="240" t="s">
        <v>3082</v>
      </c>
    </row>
    <row r="123" spans="1:47" s="2" customFormat="1" ht="12">
      <c r="A123" s="40"/>
      <c r="B123" s="41"/>
      <c r="C123" s="42"/>
      <c r="D123" s="242" t="s">
        <v>204</v>
      </c>
      <c r="E123" s="42"/>
      <c r="F123" s="243" t="s">
        <v>3083</v>
      </c>
      <c r="G123" s="42"/>
      <c r="H123" s="42"/>
      <c r="I123" s="149"/>
      <c r="J123" s="42"/>
      <c r="K123" s="42"/>
      <c r="L123" s="46"/>
      <c r="M123" s="244"/>
      <c r="N123" s="245"/>
      <c r="O123" s="86"/>
      <c r="P123" s="86"/>
      <c r="Q123" s="86"/>
      <c r="R123" s="86"/>
      <c r="S123" s="86"/>
      <c r="T123" s="87"/>
      <c r="U123" s="40"/>
      <c r="V123" s="40"/>
      <c r="W123" s="40"/>
      <c r="X123" s="40"/>
      <c r="Y123" s="40"/>
      <c r="Z123" s="40"/>
      <c r="AA123" s="40"/>
      <c r="AB123" s="40"/>
      <c r="AC123" s="40"/>
      <c r="AD123" s="40"/>
      <c r="AE123" s="40"/>
      <c r="AT123" s="19" t="s">
        <v>204</v>
      </c>
      <c r="AU123" s="19" t="s">
        <v>86</v>
      </c>
    </row>
    <row r="124" spans="1:47" s="2" customFormat="1" ht="12">
      <c r="A124" s="40"/>
      <c r="B124" s="41"/>
      <c r="C124" s="42"/>
      <c r="D124" s="242" t="s">
        <v>228</v>
      </c>
      <c r="E124" s="42"/>
      <c r="F124" s="246" t="s">
        <v>3068</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228</v>
      </c>
      <c r="AU124" s="19" t="s">
        <v>86</v>
      </c>
    </row>
    <row r="125" spans="1:65" s="2" customFormat="1" ht="16.5" customHeight="1">
      <c r="A125" s="40"/>
      <c r="B125" s="41"/>
      <c r="C125" s="272" t="s">
        <v>265</v>
      </c>
      <c r="D125" s="272" t="s">
        <v>347</v>
      </c>
      <c r="E125" s="273" t="s">
        <v>3084</v>
      </c>
      <c r="F125" s="274" t="s">
        <v>21</v>
      </c>
      <c r="G125" s="275" t="s">
        <v>2163</v>
      </c>
      <c r="H125" s="276">
        <v>1</v>
      </c>
      <c r="I125" s="277"/>
      <c r="J125" s="278">
        <f>ROUND(I125*H125,2)</f>
        <v>0</v>
      </c>
      <c r="K125" s="274" t="s">
        <v>2566</v>
      </c>
      <c r="L125" s="279"/>
      <c r="M125" s="280" t="s">
        <v>21</v>
      </c>
      <c r="N125" s="281" t="s">
        <v>47</v>
      </c>
      <c r="O125" s="86"/>
      <c r="P125" s="238">
        <f>O125*H125</f>
        <v>0</v>
      </c>
      <c r="Q125" s="238">
        <v>0</v>
      </c>
      <c r="R125" s="238">
        <f>Q125*H125</f>
        <v>0</v>
      </c>
      <c r="S125" s="238">
        <v>0</v>
      </c>
      <c r="T125" s="239">
        <f>S125*H125</f>
        <v>0</v>
      </c>
      <c r="U125" s="40"/>
      <c r="V125" s="40"/>
      <c r="W125" s="40"/>
      <c r="X125" s="40"/>
      <c r="Y125" s="40"/>
      <c r="Z125" s="40"/>
      <c r="AA125" s="40"/>
      <c r="AB125" s="40"/>
      <c r="AC125" s="40"/>
      <c r="AD125" s="40"/>
      <c r="AE125" s="40"/>
      <c r="AR125" s="240" t="s">
        <v>525</v>
      </c>
      <c r="AT125" s="240" t="s">
        <v>347</v>
      </c>
      <c r="AU125" s="240" t="s">
        <v>86</v>
      </c>
      <c r="AY125" s="19" t="s">
        <v>194</v>
      </c>
      <c r="BE125" s="241">
        <f>IF(N125="základní",J125,0)</f>
        <v>0</v>
      </c>
      <c r="BF125" s="241">
        <f>IF(N125="snížená",J125,0)</f>
        <v>0</v>
      </c>
      <c r="BG125" s="241">
        <f>IF(N125="zákl. přenesená",J125,0)</f>
        <v>0</v>
      </c>
      <c r="BH125" s="241">
        <f>IF(N125="sníž. přenesená",J125,0)</f>
        <v>0</v>
      </c>
      <c r="BI125" s="241">
        <f>IF(N125="nulová",J125,0)</f>
        <v>0</v>
      </c>
      <c r="BJ125" s="19" t="s">
        <v>84</v>
      </c>
      <c r="BK125" s="241">
        <f>ROUND(I125*H125,2)</f>
        <v>0</v>
      </c>
      <c r="BL125" s="19" t="s">
        <v>245</v>
      </c>
      <c r="BM125" s="240" t="s">
        <v>3085</v>
      </c>
    </row>
    <row r="126" spans="1:47" s="2" customFormat="1" ht="12">
      <c r="A126" s="40"/>
      <c r="B126" s="41"/>
      <c r="C126" s="42"/>
      <c r="D126" s="242" t="s">
        <v>204</v>
      </c>
      <c r="E126" s="42"/>
      <c r="F126" s="243" t="s">
        <v>3086</v>
      </c>
      <c r="G126" s="42"/>
      <c r="H126" s="42"/>
      <c r="I126" s="149"/>
      <c r="J126" s="42"/>
      <c r="K126" s="42"/>
      <c r="L126" s="46"/>
      <c r="M126" s="244"/>
      <c r="N126" s="245"/>
      <c r="O126" s="86"/>
      <c r="P126" s="86"/>
      <c r="Q126" s="86"/>
      <c r="R126" s="86"/>
      <c r="S126" s="86"/>
      <c r="T126" s="87"/>
      <c r="U126" s="40"/>
      <c r="V126" s="40"/>
      <c r="W126" s="40"/>
      <c r="X126" s="40"/>
      <c r="Y126" s="40"/>
      <c r="Z126" s="40"/>
      <c r="AA126" s="40"/>
      <c r="AB126" s="40"/>
      <c r="AC126" s="40"/>
      <c r="AD126" s="40"/>
      <c r="AE126" s="40"/>
      <c r="AT126" s="19" t="s">
        <v>204</v>
      </c>
      <c r="AU126" s="19" t="s">
        <v>86</v>
      </c>
    </row>
    <row r="127" spans="1:47" s="2" customFormat="1" ht="12">
      <c r="A127" s="40"/>
      <c r="B127" s="41"/>
      <c r="C127" s="42"/>
      <c r="D127" s="242" t="s">
        <v>228</v>
      </c>
      <c r="E127" s="42"/>
      <c r="F127" s="246" t="s">
        <v>3068</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228</v>
      </c>
      <c r="AU127" s="19" t="s">
        <v>86</v>
      </c>
    </row>
    <row r="128" spans="1:65" s="2" customFormat="1" ht="16.5" customHeight="1">
      <c r="A128" s="40"/>
      <c r="B128" s="41"/>
      <c r="C128" s="272" t="s">
        <v>274</v>
      </c>
      <c r="D128" s="272" t="s">
        <v>347</v>
      </c>
      <c r="E128" s="273" t="s">
        <v>3087</v>
      </c>
      <c r="F128" s="274" t="s">
        <v>21</v>
      </c>
      <c r="G128" s="275" t="s">
        <v>2163</v>
      </c>
      <c r="H128" s="276">
        <v>5</v>
      </c>
      <c r="I128" s="277"/>
      <c r="J128" s="278">
        <f>ROUND(I128*H128,2)</f>
        <v>0</v>
      </c>
      <c r="K128" s="274" t="s">
        <v>2566</v>
      </c>
      <c r="L128" s="279"/>
      <c r="M128" s="280" t="s">
        <v>21</v>
      </c>
      <c r="N128" s="281" t="s">
        <v>47</v>
      </c>
      <c r="O128" s="86"/>
      <c r="P128" s="238">
        <f>O128*H128</f>
        <v>0</v>
      </c>
      <c r="Q128" s="238">
        <v>0</v>
      </c>
      <c r="R128" s="238">
        <f>Q128*H128</f>
        <v>0</v>
      </c>
      <c r="S128" s="238">
        <v>0</v>
      </c>
      <c r="T128" s="239">
        <f>S128*H128</f>
        <v>0</v>
      </c>
      <c r="U128" s="40"/>
      <c r="V128" s="40"/>
      <c r="W128" s="40"/>
      <c r="X128" s="40"/>
      <c r="Y128" s="40"/>
      <c r="Z128" s="40"/>
      <c r="AA128" s="40"/>
      <c r="AB128" s="40"/>
      <c r="AC128" s="40"/>
      <c r="AD128" s="40"/>
      <c r="AE128" s="40"/>
      <c r="AR128" s="240" t="s">
        <v>525</v>
      </c>
      <c r="AT128" s="240" t="s">
        <v>347</v>
      </c>
      <c r="AU128" s="240" t="s">
        <v>86</v>
      </c>
      <c r="AY128" s="19" t="s">
        <v>194</v>
      </c>
      <c r="BE128" s="241">
        <f>IF(N128="základní",J128,0)</f>
        <v>0</v>
      </c>
      <c r="BF128" s="241">
        <f>IF(N128="snížená",J128,0)</f>
        <v>0</v>
      </c>
      <c r="BG128" s="241">
        <f>IF(N128="zákl. přenesená",J128,0)</f>
        <v>0</v>
      </c>
      <c r="BH128" s="241">
        <f>IF(N128="sníž. přenesená",J128,0)</f>
        <v>0</v>
      </c>
      <c r="BI128" s="241">
        <f>IF(N128="nulová",J128,0)</f>
        <v>0</v>
      </c>
      <c r="BJ128" s="19" t="s">
        <v>84</v>
      </c>
      <c r="BK128" s="241">
        <f>ROUND(I128*H128,2)</f>
        <v>0</v>
      </c>
      <c r="BL128" s="19" t="s">
        <v>245</v>
      </c>
      <c r="BM128" s="240" t="s">
        <v>3088</v>
      </c>
    </row>
    <row r="129" spans="1:47" s="2" customFormat="1" ht="12">
      <c r="A129" s="40"/>
      <c r="B129" s="41"/>
      <c r="C129" s="42"/>
      <c r="D129" s="242" t="s">
        <v>204</v>
      </c>
      <c r="E129" s="42"/>
      <c r="F129" s="243" t="s">
        <v>3089</v>
      </c>
      <c r="G129" s="42"/>
      <c r="H129" s="42"/>
      <c r="I129" s="149"/>
      <c r="J129" s="42"/>
      <c r="K129" s="42"/>
      <c r="L129" s="46"/>
      <c r="M129" s="244"/>
      <c r="N129" s="245"/>
      <c r="O129" s="86"/>
      <c r="P129" s="86"/>
      <c r="Q129" s="86"/>
      <c r="R129" s="86"/>
      <c r="S129" s="86"/>
      <c r="T129" s="87"/>
      <c r="U129" s="40"/>
      <c r="V129" s="40"/>
      <c r="W129" s="40"/>
      <c r="X129" s="40"/>
      <c r="Y129" s="40"/>
      <c r="Z129" s="40"/>
      <c r="AA129" s="40"/>
      <c r="AB129" s="40"/>
      <c r="AC129" s="40"/>
      <c r="AD129" s="40"/>
      <c r="AE129" s="40"/>
      <c r="AT129" s="19" t="s">
        <v>204</v>
      </c>
      <c r="AU129" s="19" t="s">
        <v>86</v>
      </c>
    </row>
    <row r="130" spans="1:47" s="2" customFormat="1" ht="12">
      <c r="A130" s="40"/>
      <c r="B130" s="41"/>
      <c r="C130" s="42"/>
      <c r="D130" s="242" t="s">
        <v>228</v>
      </c>
      <c r="E130" s="42"/>
      <c r="F130" s="246" t="s">
        <v>3068</v>
      </c>
      <c r="G130" s="42"/>
      <c r="H130" s="42"/>
      <c r="I130" s="149"/>
      <c r="J130" s="42"/>
      <c r="K130" s="42"/>
      <c r="L130" s="46"/>
      <c r="M130" s="244"/>
      <c r="N130" s="245"/>
      <c r="O130" s="86"/>
      <c r="P130" s="86"/>
      <c r="Q130" s="86"/>
      <c r="R130" s="86"/>
      <c r="S130" s="86"/>
      <c r="T130" s="87"/>
      <c r="U130" s="40"/>
      <c r="V130" s="40"/>
      <c r="W130" s="40"/>
      <c r="X130" s="40"/>
      <c r="Y130" s="40"/>
      <c r="Z130" s="40"/>
      <c r="AA130" s="40"/>
      <c r="AB130" s="40"/>
      <c r="AC130" s="40"/>
      <c r="AD130" s="40"/>
      <c r="AE130" s="40"/>
      <c r="AT130" s="19" t="s">
        <v>228</v>
      </c>
      <c r="AU130" s="19" t="s">
        <v>86</v>
      </c>
    </row>
    <row r="131" spans="1:65" s="2" customFormat="1" ht="16.5" customHeight="1">
      <c r="A131" s="40"/>
      <c r="B131" s="41"/>
      <c r="C131" s="272" t="s">
        <v>283</v>
      </c>
      <c r="D131" s="272" t="s">
        <v>347</v>
      </c>
      <c r="E131" s="273" t="s">
        <v>3090</v>
      </c>
      <c r="F131" s="274" t="s">
        <v>21</v>
      </c>
      <c r="G131" s="275" t="s">
        <v>2163</v>
      </c>
      <c r="H131" s="276">
        <v>1</v>
      </c>
      <c r="I131" s="277"/>
      <c r="J131" s="278">
        <f>ROUND(I131*H131,2)</f>
        <v>0</v>
      </c>
      <c r="K131" s="274" t="s">
        <v>2566</v>
      </c>
      <c r="L131" s="279"/>
      <c r="M131" s="280" t="s">
        <v>21</v>
      </c>
      <c r="N131" s="281" t="s">
        <v>47</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525</v>
      </c>
      <c r="AT131" s="240" t="s">
        <v>347</v>
      </c>
      <c r="AU131" s="240" t="s">
        <v>86</v>
      </c>
      <c r="AY131" s="19" t="s">
        <v>194</v>
      </c>
      <c r="BE131" s="241">
        <f>IF(N131="základní",J131,0)</f>
        <v>0</v>
      </c>
      <c r="BF131" s="241">
        <f>IF(N131="snížená",J131,0)</f>
        <v>0</v>
      </c>
      <c r="BG131" s="241">
        <f>IF(N131="zákl. přenesená",J131,0)</f>
        <v>0</v>
      </c>
      <c r="BH131" s="241">
        <f>IF(N131="sníž. přenesená",J131,0)</f>
        <v>0</v>
      </c>
      <c r="BI131" s="241">
        <f>IF(N131="nulová",J131,0)</f>
        <v>0</v>
      </c>
      <c r="BJ131" s="19" t="s">
        <v>84</v>
      </c>
      <c r="BK131" s="241">
        <f>ROUND(I131*H131,2)</f>
        <v>0</v>
      </c>
      <c r="BL131" s="19" t="s">
        <v>245</v>
      </c>
      <c r="BM131" s="240" t="s">
        <v>3091</v>
      </c>
    </row>
    <row r="132" spans="1:47" s="2" customFormat="1" ht="12">
      <c r="A132" s="40"/>
      <c r="B132" s="41"/>
      <c r="C132" s="42"/>
      <c r="D132" s="242" t="s">
        <v>204</v>
      </c>
      <c r="E132" s="42"/>
      <c r="F132" s="243" t="s">
        <v>3092</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204</v>
      </c>
      <c r="AU132" s="19" t="s">
        <v>86</v>
      </c>
    </row>
    <row r="133" spans="1:47" s="2" customFormat="1" ht="12">
      <c r="A133" s="40"/>
      <c r="B133" s="41"/>
      <c r="C133" s="42"/>
      <c r="D133" s="242" t="s">
        <v>228</v>
      </c>
      <c r="E133" s="42"/>
      <c r="F133" s="246" t="s">
        <v>3068</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228</v>
      </c>
      <c r="AU133" s="19" t="s">
        <v>86</v>
      </c>
    </row>
    <row r="134" spans="1:65" s="2" customFormat="1" ht="16.5" customHeight="1">
      <c r="A134" s="40"/>
      <c r="B134" s="41"/>
      <c r="C134" s="272" t="s">
        <v>385</v>
      </c>
      <c r="D134" s="272" t="s">
        <v>347</v>
      </c>
      <c r="E134" s="273" t="s">
        <v>3093</v>
      </c>
      <c r="F134" s="274" t="s">
        <v>21</v>
      </c>
      <c r="G134" s="275" t="s">
        <v>2163</v>
      </c>
      <c r="H134" s="276">
        <v>2</v>
      </c>
      <c r="I134" s="277"/>
      <c r="J134" s="278">
        <f>ROUND(I134*H134,2)</f>
        <v>0</v>
      </c>
      <c r="K134" s="274" t="s">
        <v>2566</v>
      </c>
      <c r="L134" s="279"/>
      <c r="M134" s="280" t="s">
        <v>21</v>
      </c>
      <c r="N134" s="281" t="s">
        <v>47</v>
      </c>
      <c r="O134" s="86"/>
      <c r="P134" s="238">
        <f>O134*H134</f>
        <v>0</v>
      </c>
      <c r="Q134" s="238">
        <v>0</v>
      </c>
      <c r="R134" s="238">
        <f>Q134*H134</f>
        <v>0</v>
      </c>
      <c r="S134" s="238">
        <v>0</v>
      </c>
      <c r="T134" s="239">
        <f>S134*H134</f>
        <v>0</v>
      </c>
      <c r="U134" s="40"/>
      <c r="V134" s="40"/>
      <c r="W134" s="40"/>
      <c r="X134" s="40"/>
      <c r="Y134" s="40"/>
      <c r="Z134" s="40"/>
      <c r="AA134" s="40"/>
      <c r="AB134" s="40"/>
      <c r="AC134" s="40"/>
      <c r="AD134" s="40"/>
      <c r="AE134" s="40"/>
      <c r="AR134" s="240" t="s">
        <v>525</v>
      </c>
      <c r="AT134" s="240" t="s">
        <v>347</v>
      </c>
      <c r="AU134" s="240" t="s">
        <v>86</v>
      </c>
      <c r="AY134" s="19" t="s">
        <v>194</v>
      </c>
      <c r="BE134" s="241">
        <f>IF(N134="základní",J134,0)</f>
        <v>0</v>
      </c>
      <c r="BF134" s="241">
        <f>IF(N134="snížená",J134,0)</f>
        <v>0</v>
      </c>
      <c r="BG134" s="241">
        <f>IF(N134="zákl. přenesená",J134,0)</f>
        <v>0</v>
      </c>
      <c r="BH134" s="241">
        <f>IF(N134="sníž. přenesená",J134,0)</f>
        <v>0</v>
      </c>
      <c r="BI134" s="241">
        <f>IF(N134="nulová",J134,0)</f>
        <v>0</v>
      </c>
      <c r="BJ134" s="19" t="s">
        <v>84</v>
      </c>
      <c r="BK134" s="241">
        <f>ROUND(I134*H134,2)</f>
        <v>0</v>
      </c>
      <c r="BL134" s="19" t="s">
        <v>245</v>
      </c>
      <c r="BM134" s="240" t="s">
        <v>3094</v>
      </c>
    </row>
    <row r="135" spans="1:47" s="2" customFormat="1" ht="12">
      <c r="A135" s="40"/>
      <c r="B135" s="41"/>
      <c r="C135" s="42"/>
      <c r="D135" s="242" t="s">
        <v>204</v>
      </c>
      <c r="E135" s="42"/>
      <c r="F135" s="243" t="s">
        <v>3095</v>
      </c>
      <c r="G135" s="42"/>
      <c r="H135" s="42"/>
      <c r="I135" s="149"/>
      <c r="J135" s="42"/>
      <c r="K135" s="42"/>
      <c r="L135" s="46"/>
      <c r="M135" s="244"/>
      <c r="N135" s="245"/>
      <c r="O135" s="86"/>
      <c r="P135" s="86"/>
      <c r="Q135" s="86"/>
      <c r="R135" s="86"/>
      <c r="S135" s="86"/>
      <c r="T135" s="87"/>
      <c r="U135" s="40"/>
      <c r="V135" s="40"/>
      <c r="W135" s="40"/>
      <c r="X135" s="40"/>
      <c r="Y135" s="40"/>
      <c r="Z135" s="40"/>
      <c r="AA135" s="40"/>
      <c r="AB135" s="40"/>
      <c r="AC135" s="40"/>
      <c r="AD135" s="40"/>
      <c r="AE135" s="40"/>
      <c r="AT135" s="19" t="s">
        <v>204</v>
      </c>
      <c r="AU135" s="19" t="s">
        <v>86</v>
      </c>
    </row>
    <row r="136" spans="1:47" s="2" customFormat="1" ht="12">
      <c r="A136" s="40"/>
      <c r="B136" s="41"/>
      <c r="C136" s="42"/>
      <c r="D136" s="242" t="s">
        <v>228</v>
      </c>
      <c r="E136" s="42"/>
      <c r="F136" s="246" t="s">
        <v>3068</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228</v>
      </c>
      <c r="AU136" s="19" t="s">
        <v>86</v>
      </c>
    </row>
    <row r="137" spans="1:65" s="2" customFormat="1" ht="16.5" customHeight="1">
      <c r="A137" s="40"/>
      <c r="B137" s="41"/>
      <c r="C137" s="272" t="s">
        <v>393</v>
      </c>
      <c r="D137" s="272" t="s">
        <v>347</v>
      </c>
      <c r="E137" s="273" t="s">
        <v>3096</v>
      </c>
      <c r="F137" s="274" t="s">
        <v>21</v>
      </c>
      <c r="G137" s="275" t="s">
        <v>2163</v>
      </c>
      <c r="H137" s="276">
        <v>1</v>
      </c>
      <c r="I137" s="277"/>
      <c r="J137" s="278">
        <f>ROUND(I137*H137,2)</f>
        <v>0</v>
      </c>
      <c r="K137" s="274" t="s">
        <v>2566</v>
      </c>
      <c r="L137" s="279"/>
      <c r="M137" s="280" t="s">
        <v>21</v>
      </c>
      <c r="N137" s="281" t="s">
        <v>47</v>
      </c>
      <c r="O137" s="86"/>
      <c r="P137" s="238">
        <f>O137*H137</f>
        <v>0</v>
      </c>
      <c r="Q137" s="238">
        <v>0</v>
      </c>
      <c r="R137" s="238">
        <f>Q137*H137</f>
        <v>0</v>
      </c>
      <c r="S137" s="238">
        <v>0</v>
      </c>
      <c r="T137" s="239">
        <f>S137*H137</f>
        <v>0</v>
      </c>
      <c r="U137" s="40"/>
      <c r="V137" s="40"/>
      <c r="W137" s="40"/>
      <c r="X137" s="40"/>
      <c r="Y137" s="40"/>
      <c r="Z137" s="40"/>
      <c r="AA137" s="40"/>
      <c r="AB137" s="40"/>
      <c r="AC137" s="40"/>
      <c r="AD137" s="40"/>
      <c r="AE137" s="40"/>
      <c r="AR137" s="240" t="s">
        <v>525</v>
      </c>
      <c r="AT137" s="240" t="s">
        <v>347</v>
      </c>
      <c r="AU137" s="240" t="s">
        <v>86</v>
      </c>
      <c r="AY137" s="19" t="s">
        <v>194</v>
      </c>
      <c r="BE137" s="241">
        <f>IF(N137="základní",J137,0)</f>
        <v>0</v>
      </c>
      <c r="BF137" s="241">
        <f>IF(N137="snížená",J137,0)</f>
        <v>0</v>
      </c>
      <c r="BG137" s="241">
        <f>IF(N137="zákl. přenesená",J137,0)</f>
        <v>0</v>
      </c>
      <c r="BH137" s="241">
        <f>IF(N137="sníž. přenesená",J137,0)</f>
        <v>0</v>
      </c>
      <c r="BI137" s="241">
        <f>IF(N137="nulová",J137,0)</f>
        <v>0</v>
      </c>
      <c r="BJ137" s="19" t="s">
        <v>84</v>
      </c>
      <c r="BK137" s="241">
        <f>ROUND(I137*H137,2)</f>
        <v>0</v>
      </c>
      <c r="BL137" s="19" t="s">
        <v>245</v>
      </c>
      <c r="BM137" s="240" t="s">
        <v>3097</v>
      </c>
    </row>
    <row r="138" spans="1:47" s="2" customFormat="1" ht="12">
      <c r="A138" s="40"/>
      <c r="B138" s="41"/>
      <c r="C138" s="42"/>
      <c r="D138" s="242" t="s">
        <v>204</v>
      </c>
      <c r="E138" s="42"/>
      <c r="F138" s="243" t="s">
        <v>3098</v>
      </c>
      <c r="G138" s="42"/>
      <c r="H138" s="42"/>
      <c r="I138" s="149"/>
      <c r="J138" s="42"/>
      <c r="K138" s="42"/>
      <c r="L138" s="46"/>
      <c r="M138" s="244"/>
      <c r="N138" s="245"/>
      <c r="O138" s="86"/>
      <c r="P138" s="86"/>
      <c r="Q138" s="86"/>
      <c r="R138" s="86"/>
      <c r="S138" s="86"/>
      <c r="T138" s="87"/>
      <c r="U138" s="40"/>
      <c r="V138" s="40"/>
      <c r="W138" s="40"/>
      <c r="X138" s="40"/>
      <c r="Y138" s="40"/>
      <c r="Z138" s="40"/>
      <c r="AA138" s="40"/>
      <c r="AB138" s="40"/>
      <c r="AC138" s="40"/>
      <c r="AD138" s="40"/>
      <c r="AE138" s="40"/>
      <c r="AT138" s="19" t="s">
        <v>204</v>
      </c>
      <c r="AU138" s="19" t="s">
        <v>86</v>
      </c>
    </row>
    <row r="139" spans="1:47" s="2" customFormat="1" ht="12">
      <c r="A139" s="40"/>
      <c r="B139" s="41"/>
      <c r="C139" s="42"/>
      <c r="D139" s="242" t="s">
        <v>228</v>
      </c>
      <c r="E139" s="42"/>
      <c r="F139" s="246" t="s">
        <v>3068</v>
      </c>
      <c r="G139" s="42"/>
      <c r="H139" s="42"/>
      <c r="I139" s="149"/>
      <c r="J139" s="42"/>
      <c r="K139" s="42"/>
      <c r="L139" s="46"/>
      <c r="M139" s="244"/>
      <c r="N139" s="245"/>
      <c r="O139" s="86"/>
      <c r="P139" s="86"/>
      <c r="Q139" s="86"/>
      <c r="R139" s="86"/>
      <c r="S139" s="86"/>
      <c r="T139" s="87"/>
      <c r="U139" s="40"/>
      <c r="V139" s="40"/>
      <c r="W139" s="40"/>
      <c r="X139" s="40"/>
      <c r="Y139" s="40"/>
      <c r="Z139" s="40"/>
      <c r="AA139" s="40"/>
      <c r="AB139" s="40"/>
      <c r="AC139" s="40"/>
      <c r="AD139" s="40"/>
      <c r="AE139" s="40"/>
      <c r="AT139" s="19" t="s">
        <v>228</v>
      </c>
      <c r="AU139" s="19" t="s">
        <v>86</v>
      </c>
    </row>
    <row r="140" spans="1:65" s="2" customFormat="1" ht="16.5" customHeight="1">
      <c r="A140" s="40"/>
      <c r="B140" s="41"/>
      <c r="C140" s="272" t="s">
        <v>8</v>
      </c>
      <c r="D140" s="272" t="s">
        <v>347</v>
      </c>
      <c r="E140" s="273" t="s">
        <v>3099</v>
      </c>
      <c r="F140" s="274" t="s">
        <v>21</v>
      </c>
      <c r="G140" s="275" t="s">
        <v>2163</v>
      </c>
      <c r="H140" s="276">
        <v>4</v>
      </c>
      <c r="I140" s="277"/>
      <c r="J140" s="278">
        <f>ROUND(I140*H140,2)</f>
        <v>0</v>
      </c>
      <c r="K140" s="274" t="s">
        <v>2566</v>
      </c>
      <c r="L140" s="279"/>
      <c r="M140" s="280" t="s">
        <v>21</v>
      </c>
      <c r="N140" s="281" t="s">
        <v>47</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525</v>
      </c>
      <c r="AT140" s="240" t="s">
        <v>347</v>
      </c>
      <c r="AU140" s="240" t="s">
        <v>86</v>
      </c>
      <c r="AY140" s="19" t="s">
        <v>194</v>
      </c>
      <c r="BE140" s="241">
        <f>IF(N140="základní",J140,0)</f>
        <v>0</v>
      </c>
      <c r="BF140" s="241">
        <f>IF(N140="snížená",J140,0)</f>
        <v>0</v>
      </c>
      <c r="BG140" s="241">
        <f>IF(N140="zákl. přenesená",J140,0)</f>
        <v>0</v>
      </c>
      <c r="BH140" s="241">
        <f>IF(N140="sníž. přenesená",J140,0)</f>
        <v>0</v>
      </c>
      <c r="BI140" s="241">
        <f>IF(N140="nulová",J140,0)</f>
        <v>0</v>
      </c>
      <c r="BJ140" s="19" t="s">
        <v>84</v>
      </c>
      <c r="BK140" s="241">
        <f>ROUND(I140*H140,2)</f>
        <v>0</v>
      </c>
      <c r="BL140" s="19" t="s">
        <v>245</v>
      </c>
      <c r="BM140" s="240" t="s">
        <v>3100</v>
      </c>
    </row>
    <row r="141" spans="1:47" s="2" customFormat="1" ht="12">
      <c r="A141" s="40"/>
      <c r="B141" s="41"/>
      <c r="C141" s="42"/>
      <c r="D141" s="242" t="s">
        <v>204</v>
      </c>
      <c r="E141" s="42"/>
      <c r="F141" s="243" t="s">
        <v>3101</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204</v>
      </c>
      <c r="AU141" s="19" t="s">
        <v>86</v>
      </c>
    </row>
    <row r="142" spans="1:47" s="2" customFormat="1" ht="12">
      <c r="A142" s="40"/>
      <c r="B142" s="41"/>
      <c r="C142" s="42"/>
      <c r="D142" s="242" t="s">
        <v>228</v>
      </c>
      <c r="E142" s="42"/>
      <c r="F142" s="246" t="s">
        <v>3068</v>
      </c>
      <c r="G142" s="42"/>
      <c r="H142" s="42"/>
      <c r="I142" s="149"/>
      <c r="J142" s="42"/>
      <c r="K142" s="42"/>
      <c r="L142" s="46"/>
      <c r="M142" s="244"/>
      <c r="N142" s="245"/>
      <c r="O142" s="86"/>
      <c r="P142" s="86"/>
      <c r="Q142" s="86"/>
      <c r="R142" s="86"/>
      <c r="S142" s="86"/>
      <c r="T142" s="87"/>
      <c r="U142" s="40"/>
      <c r="V142" s="40"/>
      <c r="W142" s="40"/>
      <c r="X142" s="40"/>
      <c r="Y142" s="40"/>
      <c r="Z142" s="40"/>
      <c r="AA142" s="40"/>
      <c r="AB142" s="40"/>
      <c r="AC142" s="40"/>
      <c r="AD142" s="40"/>
      <c r="AE142" s="40"/>
      <c r="AT142" s="19" t="s">
        <v>228</v>
      </c>
      <c r="AU142" s="19" t="s">
        <v>86</v>
      </c>
    </row>
    <row r="143" spans="1:65" s="2" customFormat="1" ht="16.5" customHeight="1">
      <c r="A143" s="40"/>
      <c r="B143" s="41"/>
      <c r="C143" s="272" t="s">
        <v>245</v>
      </c>
      <c r="D143" s="272" t="s">
        <v>347</v>
      </c>
      <c r="E143" s="273" t="s">
        <v>3102</v>
      </c>
      <c r="F143" s="274" t="s">
        <v>21</v>
      </c>
      <c r="G143" s="275" t="s">
        <v>2163</v>
      </c>
      <c r="H143" s="276">
        <v>2</v>
      </c>
      <c r="I143" s="277"/>
      <c r="J143" s="278">
        <f>ROUND(I143*H143,2)</f>
        <v>0</v>
      </c>
      <c r="K143" s="274" t="s">
        <v>2566</v>
      </c>
      <c r="L143" s="279"/>
      <c r="M143" s="280" t="s">
        <v>21</v>
      </c>
      <c r="N143" s="281" t="s">
        <v>47</v>
      </c>
      <c r="O143" s="86"/>
      <c r="P143" s="238">
        <f>O143*H143</f>
        <v>0</v>
      </c>
      <c r="Q143" s="238">
        <v>0</v>
      </c>
      <c r="R143" s="238">
        <f>Q143*H143</f>
        <v>0</v>
      </c>
      <c r="S143" s="238">
        <v>0</v>
      </c>
      <c r="T143" s="239">
        <f>S143*H143</f>
        <v>0</v>
      </c>
      <c r="U143" s="40"/>
      <c r="V143" s="40"/>
      <c r="W143" s="40"/>
      <c r="X143" s="40"/>
      <c r="Y143" s="40"/>
      <c r="Z143" s="40"/>
      <c r="AA143" s="40"/>
      <c r="AB143" s="40"/>
      <c r="AC143" s="40"/>
      <c r="AD143" s="40"/>
      <c r="AE143" s="40"/>
      <c r="AR143" s="240" t="s">
        <v>525</v>
      </c>
      <c r="AT143" s="240" t="s">
        <v>347</v>
      </c>
      <c r="AU143" s="240" t="s">
        <v>86</v>
      </c>
      <c r="AY143" s="19" t="s">
        <v>194</v>
      </c>
      <c r="BE143" s="241">
        <f>IF(N143="základní",J143,0)</f>
        <v>0</v>
      </c>
      <c r="BF143" s="241">
        <f>IF(N143="snížená",J143,0)</f>
        <v>0</v>
      </c>
      <c r="BG143" s="241">
        <f>IF(N143="zákl. přenesená",J143,0)</f>
        <v>0</v>
      </c>
      <c r="BH143" s="241">
        <f>IF(N143="sníž. přenesená",J143,0)</f>
        <v>0</v>
      </c>
      <c r="BI143" s="241">
        <f>IF(N143="nulová",J143,0)</f>
        <v>0</v>
      </c>
      <c r="BJ143" s="19" t="s">
        <v>84</v>
      </c>
      <c r="BK143" s="241">
        <f>ROUND(I143*H143,2)</f>
        <v>0</v>
      </c>
      <c r="BL143" s="19" t="s">
        <v>245</v>
      </c>
      <c r="BM143" s="240" t="s">
        <v>3103</v>
      </c>
    </row>
    <row r="144" spans="1:47" s="2" customFormat="1" ht="12">
      <c r="A144" s="40"/>
      <c r="B144" s="41"/>
      <c r="C144" s="42"/>
      <c r="D144" s="242" t="s">
        <v>204</v>
      </c>
      <c r="E144" s="42"/>
      <c r="F144" s="243" t="s">
        <v>3104</v>
      </c>
      <c r="G144" s="42"/>
      <c r="H144" s="42"/>
      <c r="I144" s="149"/>
      <c r="J144" s="42"/>
      <c r="K144" s="42"/>
      <c r="L144" s="46"/>
      <c r="M144" s="244"/>
      <c r="N144" s="245"/>
      <c r="O144" s="86"/>
      <c r="P144" s="86"/>
      <c r="Q144" s="86"/>
      <c r="R144" s="86"/>
      <c r="S144" s="86"/>
      <c r="T144" s="87"/>
      <c r="U144" s="40"/>
      <c r="V144" s="40"/>
      <c r="W144" s="40"/>
      <c r="X144" s="40"/>
      <c r="Y144" s="40"/>
      <c r="Z144" s="40"/>
      <c r="AA144" s="40"/>
      <c r="AB144" s="40"/>
      <c r="AC144" s="40"/>
      <c r="AD144" s="40"/>
      <c r="AE144" s="40"/>
      <c r="AT144" s="19" t="s">
        <v>204</v>
      </c>
      <c r="AU144" s="19" t="s">
        <v>86</v>
      </c>
    </row>
    <row r="145" spans="1:47" s="2" customFormat="1" ht="12">
      <c r="A145" s="40"/>
      <c r="B145" s="41"/>
      <c r="C145" s="42"/>
      <c r="D145" s="242" t="s">
        <v>228</v>
      </c>
      <c r="E145" s="42"/>
      <c r="F145" s="246" t="s">
        <v>3068</v>
      </c>
      <c r="G145" s="42"/>
      <c r="H145" s="42"/>
      <c r="I145" s="149"/>
      <c r="J145" s="42"/>
      <c r="K145" s="42"/>
      <c r="L145" s="46"/>
      <c r="M145" s="244"/>
      <c r="N145" s="245"/>
      <c r="O145" s="86"/>
      <c r="P145" s="86"/>
      <c r="Q145" s="86"/>
      <c r="R145" s="86"/>
      <c r="S145" s="86"/>
      <c r="T145" s="87"/>
      <c r="U145" s="40"/>
      <c r="V145" s="40"/>
      <c r="W145" s="40"/>
      <c r="X145" s="40"/>
      <c r="Y145" s="40"/>
      <c r="Z145" s="40"/>
      <c r="AA145" s="40"/>
      <c r="AB145" s="40"/>
      <c r="AC145" s="40"/>
      <c r="AD145" s="40"/>
      <c r="AE145" s="40"/>
      <c r="AT145" s="19" t="s">
        <v>228</v>
      </c>
      <c r="AU145" s="19" t="s">
        <v>86</v>
      </c>
    </row>
    <row r="146" spans="1:65" s="2" customFormat="1" ht="16.5" customHeight="1">
      <c r="A146" s="40"/>
      <c r="B146" s="41"/>
      <c r="C146" s="272" t="s">
        <v>418</v>
      </c>
      <c r="D146" s="272" t="s">
        <v>347</v>
      </c>
      <c r="E146" s="273" t="s">
        <v>3105</v>
      </c>
      <c r="F146" s="274" t="s">
        <v>21</v>
      </c>
      <c r="G146" s="275" t="s">
        <v>2163</v>
      </c>
      <c r="H146" s="276">
        <v>1</v>
      </c>
      <c r="I146" s="277"/>
      <c r="J146" s="278">
        <f>ROUND(I146*H146,2)</f>
        <v>0</v>
      </c>
      <c r="K146" s="274" t="s">
        <v>2566</v>
      </c>
      <c r="L146" s="279"/>
      <c r="M146" s="280" t="s">
        <v>21</v>
      </c>
      <c r="N146" s="281" t="s">
        <v>47</v>
      </c>
      <c r="O146" s="86"/>
      <c r="P146" s="238">
        <f>O146*H146</f>
        <v>0</v>
      </c>
      <c r="Q146" s="238">
        <v>0</v>
      </c>
      <c r="R146" s="238">
        <f>Q146*H146</f>
        <v>0</v>
      </c>
      <c r="S146" s="238">
        <v>0</v>
      </c>
      <c r="T146" s="239">
        <f>S146*H146</f>
        <v>0</v>
      </c>
      <c r="U146" s="40"/>
      <c r="V146" s="40"/>
      <c r="W146" s="40"/>
      <c r="X146" s="40"/>
      <c r="Y146" s="40"/>
      <c r="Z146" s="40"/>
      <c r="AA146" s="40"/>
      <c r="AB146" s="40"/>
      <c r="AC146" s="40"/>
      <c r="AD146" s="40"/>
      <c r="AE146" s="40"/>
      <c r="AR146" s="240" t="s">
        <v>525</v>
      </c>
      <c r="AT146" s="240" t="s">
        <v>347</v>
      </c>
      <c r="AU146" s="240" t="s">
        <v>86</v>
      </c>
      <c r="AY146" s="19" t="s">
        <v>194</v>
      </c>
      <c r="BE146" s="241">
        <f>IF(N146="základní",J146,0)</f>
        <v>0</v>
      </c>
      <c r="BF146" s="241">
        <f>IF(N146="snížená",J146,0)</f>
        <v>0</v>
      </c>
      <c r="BG146" s="241">
        <f>IF(N146="zákl. přenesená",J146,0)</f>
        <v>0</v>
      </c>
      <c r="BH146" s="241">
        <f>IF(N146="sníž. přenesená",J146,0)</f>
        <v>0</v>
      </c>
      <c r="BI146" s="241">
        <f>IF(N146="nulová",J146,0)</f>
        <v>0</v>
      </c>
      <c r="BJ146" s="19" t="s">
        <v>84</v>
      </c>
      <c r="BK146" s="241">
        <f>ROUND(I146*H146,2)</f>
        <v>0</v>
      </c>
      <c r="BL146" s="19" t="s">
        <v>245</v>
      </c>
      <c r="BM146" s="240" t="s">
        <v>3106</v>
      </c>
    </row>
    <row r="147" spans="1:47" s="2" customFormat="1" ht="12">
      <c r="A147" s="40"/>
      <c r="B147" s="41"/>
      <c r="C147" s="42"/>
      <c r="D147" s="242" t="s">
        <v>204</v>
      </c>
      <c r="E147" s="42"/>
      <c r="F147" s="243" t="s">
        <v>3107</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204</v>
      </c>
      <c r="AU147" s="19" t="s">
        <v>86</v>
      </c>
    </row>
    <row r="148" spans="1:47" s="2" customFormat="1" ht="12">
      <c r="A148" s="40"/>
      <c r="B148" s="41"/>
      <c r="C148" s="42"/>
      <c r="D148" s="242" t="s">
        <v>228</v>
      </c>
      <c r="E148" s="42"/>
      <c r="F148" s="246" t="s">
        <v>3068</v>
      </c>
      <c r="G148" s="42"/>
      <c r="H148" s="42"/>
      <c r="I148" s="149"/>
      <c r="J148" s="42"/>
      <c r="K148" s="42"/>
      <c r="L148" s="46"/>
      <c r="M148" s="244"/>
      <c r="N148" s="245"/>
      <c r="O148" s="86"/>
      <c r="P148" s="86"/>
      <c r="Q148" s="86"/>
      <c r="R148" s="86"/>
      <c r="S148" s="86"/>
      <c r="T148" s="87"/>
      <c r="U148" s="40"/>
      <c r="V148" s="40"/>
      <c r="W148" s="40"/>
      <c r="X148" s="40"/>
      <c r="Y148" s="40"/>
      <c r="Z148" s="40"/>
      <c r="AA148" s="40"/>
      <c r="AB148" s="40"/>
      <c r="AC148" s="40"/>
      <c r="AD148" s="40"/>
      <c r="AE148" s="40"/>
      <c r="AT148" s="19" t="s">
        <v>228</v>
      </c>
      <c r="AU148" s="19" t="s">
        <v>86</v>
      </c>
    </row>
    <row r="149" spans="1:65" s="2" customFormat="1" ht="16.5" customHeight="1">
      <c r="A149" s="40"/>
      <c r="B149" s="41"/>
      <c r="C149" s="272" t="s">
        <v>436</v>
      </c>
      <c r="D149" s="272" t="s">
        <v>347</v>
      </c>
      <c r="E149" s="273" t="s">
        <v>3108</v>
      </c>
      <c r="F149" s="274" t="s">
        <v>21</v>
      </c>
      <c r="G149" s="275" t="s">
        <v>2163</v>
      </c>
      <c r="H149" s="276">
        <v>2</v>
      </c>
      <c r="I149" s="277"/>
      <c r="J149" s="278">
        <f>ROUND(I149*H149,2)</f>
        <v>0</v>
      </c>
      <c r="K149" s="274" t="s">
        <v>2566</v>
      </c>
      <c r="L149" s="279"/>
      <c r="M149" s="280" t="s">
        <v>21</v>
      </c>
      <c r="N149" s="281" t="s">
        <v>47</v>
      </c>
      <c r="O149" s="86"/>
      <c r="P149" s="238">
        <f>O149*H149</f>
        <v>0</v>
      </c>
      <c r="Q149" s="238">
        <v>0</v>
      </c>
      <c r="R149" s="238">
        <f>Q149*H149</f>
        <v>0</v>
      </c>
      <c r="S149" s="238">
        <v>0</v>
      </c>
      <c r="T149" s="239">
        <f>S149*H149</f>
        <v>0</v>
      </c>
      <c r="U149" s="40"/>
      <c r="V149" s="40"/>
      <c r="W149" s="40"/>
      <c r="X149" s="40"/>
      <c r="Y149" s="40"/>
      <c r="Z149" s="40"/>
      <c r="AA149" s="40"/>
      <c r="AB149" s="40"/>
      <c r="AC149" s="40"/>
      <c r="AD149" s="40"/>
      <c r="AE149" s="40"/>
      <c r="AR149" s="240" t="s">
        <v>525</v>
      </c>
      <c r="AT149" s="240" t="s">
        <v>347</v>
      </c>
      <c r="AU149" s="240" t="s">
        <v>86</v>
      </c>
      <c r="AY149" s="19" t="s">
        <v>194</v>
      </c>
      <c r="BE149" s="241">
        <f>IF(N149="základní",J149,0)</f>
        <v>0</v>
      </c>
      <c r="BF149" s="241">
        <f>IF(N149="snížená",J149,0)</f>
        <v>0</v>
      </c>
      <c r="BG149" s="241">
        <f>IF(N149="zákl. přenesená",J149,0)</f>
        <v>0</v>
      </c>
      <c r="BH149" s="241">
        <f>IF(N149="sníž. přenesená",J149,0)</f>
        <v>0</v>
      </c>
      <c r="BI149" s="241">
        <f>IF(N149="nulová",J149,0)</f>
        <v>0</v>
      </c>
      <c r="BJ149" s="19" t="s">
        <v>84</v>
      </c>
      <c r="BK149" s="241">
        <f>ROUND(I149*H149,2)</f>
        <v>0</v>
      </c>
      <c r="BL149" s="19" t="s">
        <v>245</v>
      </c>
      <c r="BM149" s="240" t="s">
        <v>3109</v>
      </c>
    </row>
    <row r="150" spans="1:47" s="2" customFormat="1" ht="12">
      <c r="A150" s="40"/>
      <c r="B150" s="41"/>
      <c r="C150" s="42"/>
      <c r="D150" s="242" t="s">
        <v>204</v>
      </c>
      <c r="E150" s="42"/>
      <c r="F150" s="243" t="s">
        <v>3110</v>
      </c>
      <c r="G150" s="42"/>
      <c r="H150" s="42"/>
      <c r="I150" s="149"/>
      <c r="J150" s="42"/>
      <c r="K150" s="42"/>
      <c r="L150" s="46"/>
      <c r="M150" s="244"/>
      <c r="N150" s="245"/>
      <c r="O150" s="86"/>
      <c r="P150" s="86"/>
      <c r="Q150" s="86"/>
      <c r="R150" s="86"/>
      <c r="S150" s="86"/>
      <c r="T150" s="87"/>
      <c r="U150" s="40"/>
      <c r="V150" s="40"/>
      <c r="W150" s="40"/>
      <c r="X150" s="40"/>
      <c r="Y150" s="40"/>
      <c r="Z150" s="40"/>
      <c r="AA150" s="40"/>
      <c r="AB150" s="40"/>
      <c r="AC150" s="40"/>
      <c r="AD150" s="40"/>
      <c r="AE150" s="40"/>
      <c r="AT150" s="19" t="s">
        <v>204</v>
      </c>
      <c r="AU150" s="19" t="s">
        <v>86</v>
      </c>
    </row>
    <row r="151" spans="1:47" s="2" customFormat="1" ht="12">
      <c r="A151" s="40"/>
      <c r="B151" s="41"/>
      <c r="C151" s="42"/>
      <c r="D151" s="242" t="s">
        <v>228</v>
      </c>
      <c r="E151" s="42"/>
      <c r="F151" s="246" t="s">
        <v>3068</v>
      </c>
      <c r="G151" s="42"/>
      <c r="H151" s="42"/>
      <c r="I151" s="149"/>
      <c r="J151" s="42"/>
      <c r="K151" s="42"/>
      <c r="L151" s="46"/>
      <c r="M151" s="244"/>
      <c r="N151" s="245"/>
      <c r="O151" s="86"/>
      <c r="P151" s="86"/>
      <c r="Q151" s="86"/>
      <c r="R151" s="86"/>
      <c r="S151" s="86"/>
      <c r="T151" s="87"/>
      <c r="U151" s="40"/>
      <c r="V151" s="40"/>
      <c r="W151" s="40"/>
      <c r="X151" s="40"/>
      <c r="Y151" s="40"/>
      <c r="Z151" s="40"/>
      <c r="AA151" s="40"/>
      <c r="AB151" s="40"/>
      <c r="AC151" s="40"/>
      <c r="AD151" s="40"/>
      <c r="AE151" s="40"/>
      <c r="AT151" s="19" t="s">
        <v>228</v>
      </c>
      <c r="AU151" s="19" t="s">
        <v>86</v>
      </c>
    </row>
    <row r="152" spans="1:65" s="2" customFormat="1" ht="16.5" customHeight="1">
      <c r="A152" s="40"/>
      <c r="B152" s="41"/>
      <c r="C152" s="229" t="s">
        <v>443</v>
      </c>
      <c r="D152" s="229" t="s">
        <v>197</v>
      </c>
      <c r="E152" s="230" t="s">
        <v>3111</v>
      </c>
      <c r="F152" s="231" t="s">
        <v>21</v>
      </c>
      <c r="G152" s="232" t="s">
        <v>2163</v>
      </c>
      <c r="H152" s="233">
        <v>1</v>
      </c>
      <c r="I152" s="234"/>
      <c r="J152" s="235">
        <f>ROUND(I152*H152,2)</f>
        <v>0</v>
      </c>
      <c r="K152" s="231" t="s">
        <v>2566</v>
      </c>
      <c r="L152" s="46"/>
      <c r="M152" s="236" t="s">
        <v>21</v>
      </c>
      <c r="N152" s="237" t="s">
        <v>47</v>
      </c>
      <c r="O152" s="86"/>
      <c r="P152" s="238">
        <f>O152*H152</f>
        <v>0</v>
      </c>
      <c r="Q152" s="238">
        <v>0</v>
      </c>
      <c r="R152" s="238">
        <f>Q152*H152</f>
        <v>0</v>
      </c>
      <c r="S152" s="238">
        <v>0</v>
      </c>
      <c r="T152" s="239">
        <f>S152*H152</f>
        <v>0</v>
      </c>
      <c r="U152" s="40"/>
      <c r="V152" s="40"/>
      <c r="W152" s="40"/>
      <c r="X152" s="40"/>
      <c r="Y152" s="40"/>
      <c r="Z152" s="40"/>
      <c r="AA152" s="40"/>
      <c r="AB152" s="40"/>
      <c r="AC152" s="40"/>
      <c r="AD152" s="40"/>
      <c r="AE152" s="40"/>
      <c r="AR152" s="240" t="s">
        <v>245</v>
      </c>
      <c r="AT152" s="240" t="s">
        <v>197</v>
      </c>
      <c r="AU152" s="240" t="s">
        <v>86</v>
      </c>
      <c r="AY152" s="19" t="s">
        <v>194</v>
      </c>
      <c r="BE152" s="241">
        <f>IF(N152="základní",J152,0)</f>
        <v>0</v>
      </c>
      <c r="BF152" s="241">
        <f>IF(N152="snížená",J152,0)</f>
        <v>0</v>
      </c>
      <c r="BG152" s="241">
        <f>IF(N152="zákl. přenesená",J152,0)</f>
        <v>0</v>
      </c>
      <c r="BH152" s="241">
        <f>IF(N152="sníž. přenesená",J152,0)</f>
        <v>0</v>
      </c>
      <c r="BI152" s="241">
        <f>IF(N152="nulová",J152,0)</f>
        <v>0</v>
      </c>
      <c r="BJ152" s="19" t="s">
        <v>84</v>
      </c>
      <c r="BK152" s="241">
        <f>ROUND(I152*H152,2)</f>
        <v>0</v>
      </c>
      <c r="BL152" s="19" t="s">
        <v>245</v>
      </c>
      <c r="BM152" s="240" t="s">
        <v>3112</v>
      </c>
    </row>
    <row r="153" spans="1:47" s="2" customFormat="1" ht="12">
      <c r="A153" s="40"/>
      <c r="B153" s="41"/>
      <c r="C153" s="42"/>
      <c r="D153" s="242" t="s">
        <v>204</v>
      </c>
      <c r="E153" s="42"/>
      <c r="F153" s="243" t="s">
        <v>3113</v>
      </c>
      <c r="G153" s="42"/>
      <c r="H153" s="42"/>
      <c r="I153" s="149"/>
      <c r="J153" s="42"/>
      <c r="K153" s="42"/>
      <c r="L153" s="46"/>
      <c r="M153" s="244"/>
      <c r="N153" s="245"/>
      <c r="O153" s="86"/>
      <c r="P153" s="86"/>
      <c r="Q153" s="86"/>
      <c r="R153" s="86"/>
      <c r="S153" s="86"/>
      <c r="T153" s="87"/>
      <c r="U153" s="40"/>
      <c r="V153" s="40"/>
      <c r="W153" s="40"/>
      <c r="X153" s="40"/>
      <c r="Y153" s="40"/>
      <c r="Z153" s="40"/>
      <c r="AA153" s="40"/>
      <c r="AB153" s="40"/>
      <c r="AC153" s="40"/>
      <c r="AD153" s="40"/>
      <c r="AE153" s="40"/>
      <c r="AT153" s="19" t="s">
        <v>204</v>
      </c>
      <c r="AU153" s="19" t="s">
        <v>86</v>
      </c>
    </row>
    <row r="154" spans="1:47" s="2" customFormat="1" ht="12">
      <c r="A154" s="40"/>
      <c r="B154" s="41"/>
      <c r="C154" s="42"/>
      <c r="D154" s="242" t="s">
        <v>228</v>
      </c>
      <c r="E154" s="42"/>
      <c r="F154" s="246" t="s">
        <v>3068</v>
      </c>
      <c r="G154" s="42"/>
      <c r="H154" s="42"/>
      <c r="I154" s="149"/>
      <c r="J154" s="42"/>
      <c r="K154" s="42"/>
      <c r="L154" s="46"/>
      <c r="M154" s="244"/>
      <c r="N154" s="245"/>
      <c r="O154" s="86"/>
      <c r="P154" s="86"/>
      <c r="Q154" s="86"/>
      <c r="R154" s="86"/>
      <c r="S154" s="86"/>
      <c r="T154" s="87"/>
      <c r="U154" s="40"/>
      <c r="V154" s="40"/>
      <c r="W154" s="40"/>
      <c r="X154" s="40"/>
      <c r="Y154" s="40"/>
      <c r="Z154" s="40"/>
      <c r="AA154" s="40"/>
      <c r="AB154" s="40"/>
      <c r="AC154" s="40"/>
      <c r="AD154" s="40"/>
      <c r="AE154" s="40"/>
      <c r="AT154" s="19" t="s">
        <v>228</v>
      </c>
      <c r="AU154" s="19" t="s">
        <v>86</v>
      </c>
    </row>
    <row r="155" spans="1:63" s="12" customFormat="1" ht="25.9" customHeight="1">
      <c r="A155" s="12"/>
      <c r="B155" s="213"/>
      <c r="C155" s="214"/>
      <c r="D155" s="215" t="s">
        <v>75</v>
      </c>
      <c r="E155" s="216" t="s">
        <v>347</v>
      </c>
      <c r="F155" s="216" t="s">
        <v>2159</v>
      </c>
      <c r="G155" s="214"/>
      <c r="H155" s="214"/>
      <c r="I155" s="217"/>
      <c r="J155" s="218">
        <f>BK155</f>
        <v>0</v>
      </c>
      <c r="K155" s="214"/>
      <c r="L155" s="219"/>
      <c r="M155" s="220"/>
      <c r="N155" s="221"/>
      <c r="O155" s="221"/>
      <c r="P155" s="222">
        <f>P156+P164+P497</f>
        <v>0</v>
      </c>
      <c r="Q155" s="221"/>
      <c r="R155" s="222">
        <f>R156+R164+R497</f>
        <v>0</v>
      </c>
      <c r="S155" s="221"/>
      <c r="T155" s="223">
        <f>T156+T164+T497</f>
        <v>0</v>
      </c>
      <c r="U155" s="12"/>
      <c r="V155" s="12"/>
      <c r="W155" s="12"/>
      <c r="X155" s="12"/>
      <c r="Y155" s="12"/>
      <c r="Z155" s="12"/>
      <c r="AA155" s="12"/>
      <c r="AB155" s="12"/>
      <c r="AC155" s="12"/>
      <c r="AD155" s="12"/>
      <c r="AE155" s="12"/>
      <c r="AR155" s="224" t="s">
        <v>97</v>
      </c>
      <c r="AT155" s="225" t="s">
        <v>75</v>
      </c>
      <c r="AU155" s="225" t="s">
        <v>76</v>
      </c>
      <c r="AY155" s="224" t="s">
        <v>194</v>
      </c>
      <c r="BK155" s="226">
        <f>BK156+BK164+BK497</f>
        <v>0</v>
      </c>
    </row>
    <row r="156" spans="1:63" s="12" customFormat="1" ht="22.8" customHeight="1">
      <c r="A156" s="12"/>
      <c r="B156" s="213"/>
      <c r="C156" s="214"/>
      <c r="D156" s="215" t="s">
        <v>75</v>
      </c>
      <c r="E156" s="227" t="s">
        <v>3114</v>
      </c>
      <c r="F156" s="227" t="s">
        <v>3115</v>
      </c>
      <c r="G156" s="214"/>
      <c r="H156" s="214"/>
      <c r="I156" s="217"/>
      <c r="J156" s="228">
        <f>BK156</f>
        <v>0</v>
      </c>
      <c r="K156" s="214"/>
      <c r="L156" s="219"/>
      <c r="M156" s="220"/>
      <c r="N156" s="221"/>
      <c r="O156" s="221"/>
      <c r="P156" s="222">
        <f>SUM(P157:P163)</f>
        <v>0</v>
      </c>
      <c r="Q156" s="221"/>
      <c r="R156" s="222">
        <f>SUM(R157:R163)</f>
        <v>0</v>
      </c>
      <c r="S156" s="221"/>
      <c r="T156" s="223">
        <f>SUM(T157:T163)</f>
        <v>0</v>
      </c>
      <c r="U156" s="12"/>
      <c r="V156" s="12"/>
      <c r="W156" s="12"/>
      <c r="X156" s="12"/>
      <c r="Y156" s="12"/>
      <c r="Z156" s="12"/>
      <c r="AA156" s="12"/>
      <c r="AB156" s="12"/>
      <c r="AC156" s="12"/>
      <c r="AD156" s="12"/>
      <c r="AE156" s="12"/>
      <c r="AR156" s="224" t="s">
        <v>84</v>
      </c>
      <c r="AT156" s="225" t="s">
        <v>75</v>
      </c>
      <c r="AU156" s="225" t="s">
        <v>84</v>
      </c>
      <c r="AY156" s="224" t="s">
        <v>194</v>
      </c>
      <c r="BK156" s="226">
        <f>SUM(BK157:BK163)</f>
        <v>0</v>
      </c>
    </row>
    <row r="157" spans="1:65" s="2" customFormat="1" ht="16.5" customHeight="1">
      <c r="A157" s="40"/>
      <c r="B157" s="41"/>
      <c r="C157" s="229" t="s">
        <v>450</v>
      </c>
      <c r="D157" s="229" t="s">
        <v>197</v>
      </c>
      <c r="E157" s="230" t="s">
        <v>3116</v>
      </c>
      <c r="F157" s="231" t="s">
        <v>3117</v>
      </c>
      <c r="G157" s="232" t="s">
        <v>277</v>
      </c>
      <c r="H157" s="233">
        <v>150</v>
      </c>
      <c r="I157" s="234"/>
      <c r="J157" s="235">
        <f>ROUND(I157*H157,2)</f>
        <v>0</v>
      </c>
      <c r="K157" s="231" t="s">
        <v>2566</v>
      </c>
      <c r="L157" s="46"/>
      <c r="M157" s="236" t="s">
        <v>21</v>
      </c>
      <c r="N157" s="237" t="s">
        <v>47</v>
      </c>
      <c r="O157" s="86"/>
      <c r="P157" s="238">
        <f>O157*H157</f>
        <v>0</v>
      </c>
      <c r="Q157" s="238">
        <v>0</v>
      </c>
      <c r="R157" s="238">
        <f>Q157*H157</f>
        <v>0</v>
      </c>
      <c r="S157" s="238">
        <v>0</v>
      </c>
      <c r="T157" s="239">
        <f>S157*H157</f>
        <v>0</v>
      </c>
      <c r="U157" s="40"/>
      <c r="V157" s="40"/>
      <c r="W157" s="40"/>
      <c r="X157" s="40"/>
      <c r="Y157" s="40"/>
      <c r="Z157" s="40"/>
      <c r="AA157" s="40"/>
      <c r="AB157" s="40"/>
      <c r="AC157" s="40"/>
      <c r="AD157" s="40"/>
      <c r="AE157" s="40"/>
      <c r="AR157" s="240" t="s">
        <v>759</v>
      </c>
      <c r="AT157" s="240" t="s">
        <v>197</v>
      </c>
      <c r="AU157" s="240" t="s">
        <v>86</v>
      </c>
      <c r="AY157" s="19" t="s">
        <v>194</v>
      </c>
      <c r="BE157" s="241">
        <f>IF(N157="základní",J157,0)</f>
        <v>0</v>
      </c>
      <c r="BF157" s="241">
        <f>IF(N157="snížená",J157,0)</f>
        <v>0</v>
      </c>
      <c r="BG157" s="241">
        <f>IF(N157="zákl. přenesená",J157,0)</f>
        <v>0</v>
      </c>
      <c r="BH157" s="241">
        <f>IF(N157="sníž. přenesená",J157,0)</f>
        <v>0</v>
      </c>
      <c r="BI157" s="241">
        <f>IF(N157="nulová",J157,0)</f>
        <v>0</v>
      </c>
      <c r="BJ157" s="19" t="s">
        <v>84</v>
      </c>
      <c r="BK157" s="241">
        <f>ROUND(I157*H157,2)</f>
        <v>0</v>
      </c>
      <c r="BL157" s="19" t="s">
        <v>759</v>
      </c>
      <c r="BM157" s="240" t="s">
        <v>3118</v>
      </c>
    </row>
    <row r="158" spans="1:47" s="2" customFormat="1" ht="12">
      <c r="A158" s="40"/>
      <c r="B158" s="41"/>
      <c r="C158" s="42"/>
      <c r="D158" s="242" t="s">
        <v>204</v>
      </c>
      <c r="E158" s="42"/>
      <c r="F158" s="243" t="s">
        <v>3119</v>
      </c>
      <c r="G158" s="42"/>
      <c r="H158" s="42"/>
      <c r="I158" s="149"/>
      <c r="J158" s="42"/>
      <c r="K158" s="42"/>
      <c r="L158" s="46"/>
      <c r="M158" s="244"/>
      <c r="N158" s="245"/>
      <c r="O158" s="86"/>
      <c r="P158" s="86"/>
      <c r="Q158" s="86"/>
      <c r="R158" s="86"/>
      <c r="S158" s="86"/>
      <c r="T158" s="87"/>
      <c r="U158" s="40"/>
      <c r="V158" s="40"/>
      <c r="W158" s="40"/>
      <c r="X158" s="40"/>
      <c r="Y158" s="40"/>
      <c r="Z158" s="40"/>
      <c r="AA158" s="40"/>
      <c r="AB158" s="40"/>
      <c r="AC158" s="40"/>
      <c r="AD158" s="40"/>
      <c r="AE158" s="40"/>
      <c r="AT158" s="19" t="s">
        <v>204</v>
      </c>
      <c r="AU158" s="19" t="s">
        <v>86</v>
      </c>
    </row>
    <row r="159" spans="1:65" s="2" customFormat="1" ht="16.5" customHeight="1">
      <c r="A159" s="40"/>
      <c r="B159" s="41"/>
      <c r="C159" s="229" t="s">
        <v>7</v>
      </c>
      <c r="D159" s="229" t="s">
        <v>197</v>
      </c>
      <c r="E159" s="230" t="s">
        <v>3120</v>
      </c>
      <c r="F159" s="231" t="s">
        <v>3121</v>
      </c>
      <c r="G159" s="232" t="s">
        <v>3050</v>
      </c>
      <c r="H159" s="233">
        <v>1</v>
      </c>
      <c r="I159" s="234"/>
      <c r="J159" s="235">
        <f>ROUND(I159*H159,2)</f>
        <v>0</v>
      </c>
      <c r="K159" s="231" t="s">
        <v>2566</v>
      </c>
      <c r="L159" s="46"/>
      <c r="M159" s="236" t="s">
        <v>21</v>
      </c>
      <c r="N159" s="237" t="s">
        <v>47</v>
      </c>
      <c r="O159" s="86"/>
      <c r="P159" s="238">
        <f>O159*H159</f>
        <v>0</v>
      </c>
      <c r="Q159" s="238">
        <v>0</v>
      </c>
      <c r="R159" s="238">
        <f>Q159*H159</f>
        <v>0</v>
      </c>
      <c r="S159" s="238">
        <v>0</v>
      </c>
      <c r="T159" s="239">
        <f>S159*H159</f>
        <v>0</v>
      </c>
      <c r="U159" s="40"/>
      <c r="V159" s="40"/>
      <c r="W159" s="40"/>
      <c r="X159" s="40"/>
      <c r="Y159" s="40"/>
      <c r="Z159" s="40"/>
      <c r="AA159" s="40"/>
      <c r="AB159" s="40"/>
      <c r="AC159" s="40"/>
      <c r="AD159" s="40"/>
      <c r="AE159" s="40"/>
      <c r="AR159" s="240" t="s">
        <v>759</v>
      </c>
      <c r="AT159" s="240" t="s">
        <v>197</v>
      </c>
      <c r="AU159" s="240" t="s">
        <v>86</v>
      </c>
      <c r="AY159" s="19" t="s">
        <v>194</v>
      </c>
      <c r="BE159" s="241">
        <f>IF(N159="základní",J159,0)</f>
        <v>0</v>
      </c>
      <c r="BF159" s="241">
        <f>IF(N159="snížená",J159,0)</f>
        <v>0</v>
      </c>
      <c r="BG159" s="241">
        <f>IF(N159="zákl. přenesená",J159,0)</f>
        <v>0</v>
      </c>
      <c r="BH159" s="241">
        <f>IF(N159="sníž. přenesená",J159,0)</f>
        <v>0</v>
      </c>
      <c r="BI159" s="241">
        <f>IF(N159="nulová",J159,0)</f>
        <v>0</v>
      </c>
      <c r="BJ159" s="19" t="s">
        <v>84</v>
      </c>
      <c r="BK159" s="241">
        <f>ROUND(I159*H159,2)</f>
        <v>0</v>
      </c>
      <c r="BL159" s="19" t="s">
        <v>759</v>
      </c>
      <c r="BM159" s="240" t="s">
        <v>3122</v>
      </c>
    </row>
    <row r="160" spans="1:47" s="2" customFormat="1" ht="12">
      <c r="A160" s="40"/>
      <c r="B160" s="41"/>
      <c r="C160" s="42"/>
      <c r="D160" s="242" t="s">
        <v>204</v>
      </c>
      <c r="E160" s="42"/>
      <c r="F160" s="243" t="s">
        <v>3121</v>
      </c>
      <c r="G160" s="42"/>
      <c r="H160" s="42"/>
      <c r="I160" s="149"/>
      <c r="J160" s="42"/>
      <c r="K160" s="42"/>
      <c r="L160" s="46"/>
      <c r="M160" s="244"/>
      <c r="N160" s="245"/>
      <c r="O160" s="86"/>
      <c r="P160" s="86"/>
      <c r="Q160" s="86"/>
      <c r="R160" s="86"/>
      <c r="S160" s="86"/>
      <c r="T160" s="87"/>
      <c r="U160" s="40"/>
      <c r="V160" s="40"/>
      <c r="W160" s="40"/>
      <c r="X160" s="40"/>
      <c r="Y160" s="40"/>
      <c r="Z160" s="40"/>
      <c r="AA160" s="40"/>
      <c r="AB160" s="40"/>
      <c r="AC160" s="40"/>
      <c r="AD160" s="40"/>
      <c r="AE160" s="40"/>
      <c r="AT160" s="19" t="s">
        <v>204</v>
      </c>
      <c r="AU160" s="19" t="s">
        <v>86</v>
      </c>
    </row>
    <row r="161" spans="1:65" s="2" customFormat="1" ht="16.5" customHeight="1">
      <c r="A161" s="40"/>
      <c r="B161" s="41"/>
      <c r="C161" s="229" t="s">
        <v>461</v>
      </c>
      <c r="D161" s="229" t="s">
        <v>197</v>
      </c>
      <c r="E161" s="230" t="s">
        <v>3123</v>
      </c>
      <c r="F161" s="231" t="s">
        <v>3124</v>
      </c>
      <c r="G161" s="232" t="s">
        <v>3050</v>
      </c>
      <c r="H161" s="233">
        <v>1</v>
      </c>
      <c r="I161" s="234"/>
      <c r="J161" s="235">
        <f>ROUND(I161*H161,2)</f>
        <v>0</v>
      </c>
      <c r="K161" s="231" t="s">
        <v>2566</v>
      </c>
      <c r="L161" s="46"/>
      <c r="M161" s="236" t="s">
        <v>21</v>
      </c>
      <c r="N161" s="237" t="s">
        <v>47</v>
      </c>
      <c r="O161" s="86"/>
      <c r="P161" s="238">
        <f>O161*H161</f>
        <v>0</v>
      </c>
      <c r="Q161" s="238">
        <v>0</v>
      </c>
      <c r="R161" s="238">
        <f>Q161*H161</f>
        <v>0</v>
      </c>
      <c r="S161" s="238">
        <v>0</v>
      </c>
      <c r="T161" s="239">
        <f>S161*H161</f>
        <v>0</v>
      </c>
      <c r="U161" s="40"/>
      <c r="V161" s="40"/>
      <c r="W161" s="40"/>
      <c r="X161" s="40"/>
      <c r="Y161" s="40"/>
      <c r="Z161" s="40"/>
      <c r="AA161" s="40"/>
      <c r="AB161" s="40"/>
      <c r="AC161" s="40"/>
      <c r="AD161" s="40"/>
      <c r="AE161" s="40"/>
      <c r="AR161" s="240" t="s">
        <v>759</v>
      </c>
      <c r="AT161" s="240" t="s">
        <v>197</v>
      </c>
      <c r="AU161" s="240" t="s">
        <v>86</v>
      </c>
      <c r="AY161" s="19" t="s">
        <v>194</v>
      </c>
      <c r="BE161" s="241">
        <f>IF(N161="základní",J161,0)</f>
        <v>0</v>
      </c>
      <c r="BF161" s="241">
        <f>IF(N161="snížená",J161,0)</f>
        <v>0</v>
      </c>
      <c r="BG161" s="241">
        <f>IF(N161="zákl. přenesená",J161,0)</f>
        <v>0</v>
      </c>
      <c r="BH161" s="241">
        <f>IF(N161="sníž. přenesená",J161,0)</f>
        <v>0</v>
      </c>
      <c r="BI161" s="241">
        <f>IF(N161="nulová",J161,0)</f>
        <v>0</v>
      </c>
      <c r="BJ161" s="19" t="s">
        <v>84</v>
      </c>
      <c r="BK161" s="241">
        <f>ROUND(I161*H161,2)</f>
        <v>0</v>
      </c>
      <c r="BL161" s="19" t="s">
        <v>759</v>
      </c>
      <c r="BM161" s="240" t="s">
        <v>3125</v>
      </c>
    </row>
    <row r="162" spans="1:47" s="2" customFormat="1" ht="12">
      <c r="A162" s="40"/>
      <c r="B162" s="41"/>
      <c r="C162" s="42"/>
      <c r="D162" s="242" t="s">
        <v>204</v>
      </c>
      <c r="E162" s="42"/>
      <c r="F162" s="243" t="s">
        <v>719</v>
      </c>
      <c r="G162" s="42"/>
      <c r="H162" s="42"/>
      <c r="I162" s="149"/>
      <c r="J162" s="42"/>
      <c r="K162" s="42"/>
      <c r="L162" s="46"/>
      <c r="M162" s="244"/>
      <c r="N162" s="245"/>
      <c r="O162" s="86"/>
      <c r="P162" s="86"/>
      <c r="Q162" s="86"/>
      <c r="R162" s="86"/>
      <c r="S162" s="86"/>
      <c r="T162" s="87"/>
      <c r="U162" s="40"/>
      <c r="V162" s="40"/>
      <c r="W162" s="40"/>
      <c r="X162" s="40"/>
      <c r="Y162" s="40"/>
      <c r="Z162" s="40"/>
      <c r="AA162" s="40"/>
      <c r="AB162" s="40"/>
      <c r="AC162" s="40"/>
      <c r="AD162" s="40"/>
      <c r="AE162" s="40"/>
      <c r="AT162" s="19" t="s">
        <v>204</v>
      </c>
      <c r="AU162" s="19" t="s">
        <v>86</v>
      </c>
    </row>
    <row r="163" spans="1:47" s="2" customFormat="1" ht="12">
      <c r="A163" s="40"/>
      <c r="B163" s="41"/>
      <c r="C163" s="42"/>
      <c r="D163" s="242" t="s">
        <v>228</v>
      </c>
      <c r="E163" s="42"/>
      <c r="F163" s="246" t="s">
        <v>3126</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228</v>
      </c>
      <c r="AU163" s="19" t="s">
        <v>86</v>
      </c>
    </row>
    <row r="164" spans="1:63" s="12" customFormat="1" ht="22.8" customHeight="1">
      <c r="A164" s="12"/>
      <c r="B164" s="213"/>
      <c r="C164" s="214"/>
      <c r="D164" s="215" t="s">
        <v>75</v>
      </c>
      <c r="E164" s="227" t="s">
        <v>3127</v>
      </c>
      <c r="F164" s="227" t="s">
        <v>3128</v>
      </c>
      <c r="G164" s="214"/>
      <c r="H164" s="214"/>
      <c r="I164" s="217"/>
      <c r="J164" s="228">
        <f>BK164</f>
        <v>0</v>
      </c>
      <c r="K164" s="214"/>
      <c r="L164" s="219"/>
      <c r="M164" s="220"/>
      <c r="N164" s="221"/>
      <c r="O164" s="221"/>
      <c r="P164" s="222">
        <f>SUM(P165:P496)</f>
        <v>0</v>
      </c>
      <c r="Q164" s="221"/>
      <c r="R164" s="222">
        <f>SUM(R165:R496)</f>
        <v>0</v>
      </c>
      <c r="S164" s="221"/>
      <c r="T164" s="223">
        <f>SUM(T165:T496)</f>
        <v>0</v>
      </c>
      <c r="U164" s="12"/>
      <c r="V164" s="12"/>
      <c r="W164" s="12"/>
      <c r="X164" s="12"/>
      <c r="Y164" s="12"/>
      <c r="Z164" s="12"/>
      <c r="AA164" s="12"/>
      <c r="AB164" s="12"/>
      <c r="AC164" s="12"/>
      <c r="AD164" s="12"/>
      <c r="AE164" s="12"/>
      <c r="AR164" s="224" t="s">
        <v>97</v>
      </c>
      <c r="AT164" s="225" t="s">
        <v>75</v>
      </c>
      <c r="AU164" s="225" t="s">
        <v>84</v>
      </c>
      <c r="AY164" s="224" t="s">
        <v>194</v>
      </c>
      <c r="BK164" s="226">
        <f>SUM(BK165:BK496)</f>
        <v>0</v>
      </c>
    </row>
    <row r="165" spans="1:65" s="2" customFormat="1" ht="16.5" customHeight="1">
      <c r="A165" s="40"/>
      <c r="B165" s="41"/>
      <c r="C165" s="229" t="s">
        <v>467</v>
      </c>
      <c r="D165" s="229" t="s">
        <v>197</v>
      </c>
      <c r="E165" s="230" t="s">
        <v>3129</v>
      </c>
      <c r="F165" s="231" t="s">
        <v>3130</v>
      </c>
      <c r="G165" s="232" t="s">
        <v>2163</v>
      </c>
      <c r="H165" s="233">
        <v>19</v>
      </c>
      <c r="I165" s="234"/>
      <c r="J165" s="235">
        <f>ROUND(I165*H165,2)</f>
        <v>0</v>
      </c>
      <c r="K165" s="231" t="s">
        <v>2566</v>
      </c>
      <c r="L165" s="46"/>
      <c r="M165" s="236" t="s">
        <v>21</v>
      </c>
      <c r="N165" s="237" t="s">
        <v>47</v>
      </c>
      <c r="O165" s="86"/>
      <c r="P165" s="238">
        <f>O165*H165</f>
        <v>0</v>
      </c>
      <c r="Q165" s="238">
        <v>0</v>
      </c>
      <c r="R165" s="238">
        <f>Q165*H165</f>
        <v>0</v>
      </c>
      <c r="S165" s="238">
        <v>0</v>
      </c>
      <c r="T165" s="239">
        <f>S165*H165</f>
        <v>0</v>
      </c>
      <c r="U165" s="40"/>
      <c r="V165" s="40"/>
      <c r="W165" s="40"/>
      <c r="X165" s="40"/>
      <c r="Y165" s="40"/>
      <c r="Z165" s="40"/>
      <c r="AA165" s="40"/>
      <c r="AB165" s="40"/>
      <c r="AC165" s="40"/>
      <c r="AD165" s="40"/>
      <c r="AE165" s="40"/>
      <c r="AR165" s="240" t="s">
        <v>759</v>
      </c>
      <c r="AT165" s="240" t="s">
        <v>197</v>
      </c>
      <c r="AU165" s="240" t="s">
        <v>86</v>
      </c>
      <c r="AY165" s="19" t="s">
        <v>194</v>
      </c>
      <c r="BE165" s="241">
        <f>IF(N165="základní",J165,0)</f>
        <v>0</v>
      </c>
      <c r="BF165" s="241">
        <f>IF(N165="snížená",J165,0)</f>
        <v>0</v>
      </c>
      <c r="BG165" s="241">
        <f>IF(N165="zákl. přenesená",J165,0)</f>
        <v>0</v>
      </c>
      <c r="BH165" s="241">
        <f>IF(N165="sníž. přenesená",J165,0)</f>
        <v>0</v>
      </c>
      <c r="BI165" s="241">
        <f>IF(N165="nulová",J165,0)</f>
        <v>0</v>
      </c>
      <c r="BJ165" s="19" t="s">
        <v>84</v>
      </c>
      <c r="BK165" s="241">
        <f>ROUND(I165*H165,2)</f>
        <v>0</v>
      </c>
      <c r="BL165" s="19" t="s">
        <v>759</v>
      </c>
      <c r="BM165" s="240" t="s">
        <v>3131</v>
      </c>
    </row>
    <row r="166" spans="1:47" s="2" customFormat="1" ht="12">
      <c r="A166" s="40"/>
      <c r="B166" s="41"/>
      <c r="C166" s="42"/>
      <c r="D166" s="242" t="s">
        <v>204</v>
      </c>
      <c r="E166" s="42"/>
      <c r="F166" s="243" t="s">
        <v>3132</v>
      </c>
      <c r="G166" s="42"/>
      <c r="H166" s="42"/>
      <c r="I166" s="149"/>
      <c r="J166" s="42"/>
      <c r="K166" s="42"/>
      <c r="L166" s="46"/>
      <c r="M166" s="244"/>
      <c r="N166" s="245"/>
      <c r="O166" s="86"/>
      <c r="P166" s="86"/>
      <c r="Q166" s="86"/>
      <c r="R166" s="86"/>
      <c r="S166" s="86"/>
      <c r="T166" s="87"/>
      <c r="U166" s="40"/>
      <c r="V166" s="40"/>
      <c r="W166" s="40"/>
      <c r="X166" s="40"/>
      <c r="Y166" s="40"/>
      <c r="Z166" s="40"/>
      <c r="AA166" s="40"/>
      <c r="AB166" s="40"/>
      <c r="AC166" s="40"/>
      <c r="AD166" s="40"/>
      <c r="AE166" s="40"/>
      <c r="AT166" s="19" t="s">
        <v>204</v>
      </c>
      <c r="AU166" s="19" t="s">
        <v>86</v>
      </c>
    </row>
    <row r="167" spans="1:65" s="2" customFormat="1" ht="16.5" customHeight="1">
      <c r="A167" s="40"/>
      <c r="B167" s="41"/>
      <c r="C167" s="272" t="s">
        <v>474</v>
      </c>
      <c r="D167" s="272" t="s">
        <v>347</v>
      </c>
      <c r="E167" s="273" t="s">
        <v>3133</v>
      </c>
      <c r="F167" s="274" t="s">
        <v>3134</v>
      </c>
      <c r="G167" s="275" t="s">
        <v>3135</v>
      </c>
      <c r="H167" s="276">
        <v>19</v>
      </c>
      <c r="I167" s="277"/>
      <c r="J167" s="278">
        <f>ROUND(I167*H167,2)</f>
        <v>0</v>
      </c>
      <c r="K167" s="274" t="s">
        <v>2566</v>
      </c>
      <c r="L167" s="279"/>
      <c r="M167" s="280" t="s">
        <v>21</v>
      </c>
      <c r="N167" s="281" t="s">
        <v>47</v>
      </c>
      <c r="O167" s="86"/>
      <c r="P167" s="238">
        <f>O167*H167</f>
        <v>0</v>
      </c>
      <c r="Q167" s="238">
        <v>0</v>
      </c>
      <c r="R167" s="238">
        <f>Q167*H167</f>
        <v>0</v>
      </c>
      <c r="S167" s="238">
        <v>0</v>
      </c>
      <c r="T167" s="239">
        <f>S167*H167</f>
        <v>0</v>
      </c>
      <c r="U167" s="40"/>
      <c r="V167" s="40"/>
      <c r="W167" s="40"/>
      <c r="X167" s="40"/>
      <c r="Y167" s="40"/>
      <c r="Z167" s="40"/>
      <c r="AA167" s="40"/>
      <c r="AB167" s="40"/>
      <c r="AC167" s="40"/>
      <c r="AD167" s="40"/>
      <c r="AE167" s="40"/>
      <c r="AR167" s="240" t="s">
        <v>2171</v>
      </c>
      <c r="AT167" s="240" t="s">
        <v>347</v>
      </c>
      <c r="AU167" s="240" t="s">
        <v>86</v>
      </c>
      <c r="AY167" s="19" t="s">
        <v>194</v>
      </c>
      <c r="BE167" s="241">
        <f>IF(N167="základní",J167,0)</f>
        <v>0</v>
      </c>
      <c r="BF167" s="241">
        <f>IF(N167="snížená",J167,0)</f>
        <v>0</v>
      </c>
      <c r="BG167" s="241">
        <f>IF(N167="zákl. přenesená",J167,0)</f>
        <v>0</v>
      </c>
      <c r="BH167" s="241">
        <f>IF(N167="sníž. přenesená",J167,0)</f>
        <v>0</v>
      </c>
      <c r="BI167" s="241">
        <f>IF(N167="nulová",J167,0)</f>
        <v>0</v>
      </c>
      <c r="BJ167" s="19" t="s">
        <v>84</v>
      </c>
      <c r="BK167" s="241">
        <f>ROUND(I167*H167,2)</f>
        <v>0</v>
      </c>
      <c r="BL167" s="19" t="s">
        <v>759</v>
      </c>
      <c r="BM167" s="240" t="s">
        <v>3136</v>
      </c>
    </row>
    <row r="168" spans="1:47" s="2" customFormat="1" ht="12">
      <c r="A168" s="40"/>
      <c r="B168" s="41"/>
      <c r="C168" s="42"/>
      <c r="D168" s="242" t="s">
        <v>204</v>
      </c>
      <c r="E168" s="42"/>
      <c r="F168" s="243" t="s">
        <v>3134</v>
      </c>
      <c r="G168" s="42"/>
      <c r="H168" s="42"/>
      <c r="I168" s="149"/>
      <c r="J168" s="42"/>
      <c r="K168" s="42"/>
      <c r="L168" s="46"/>
      <c r="M168" s="244"/>
      <c r="N168" s="245"/>
      <c r="O168" s="86"/>
      <c r="P168" s="86"/>
      <c r="Q168" s="86"/>
      <c r="R168" s="86"/>
      <c r="S168" s="86"/>
      <c r="T168" s="87"/>
      <c r="U168" s="40"/>
      <c r="V168" s="40"/>
      <c r="W168" s="40"/>
      <c r="X168" s="40"/>
      <c r="Y168" s="40"/>
      <c r="Z168" s="40"/>
      <c r="AA168" s="40"/>
      <c r="AB168" s="40"/>
      <c r="AC168" s="40"/>
      <c r="AD168" s="40"/>
      <c r="AE168" s="40"/>
      <c r="AT168" s="19" t="s">
        <v>204</v>
      </c>
      <c r="AU168" s="19" t="s">
        <v>86</v>
      </c>
    </row>
    <row r="169" spans="1:65" s="2" customFormat="1" ht="16.5" customHeight="1">
      <c r="A169" s="40"/>
      <c r="B169" s="41"/>
      <c r="C169" s="272" t="s">
        <v>478</v>
      </c>
      <c r="D169" s="272" t="s">
        <v>347</v>
      </c>
      <c r="E169" s="273" t="s">
        <v>3137</v>
      </c>
      <c r="F169" s="274" t="s">
        <v>3138</v>
      </c>
      <c r="G169" s="275" t="s">
        <v>3135</v>
      </c>
      <c r="H169" s="276">
        <v>19</v>
      </c>
      <c r="I169" s="277"/>
      <c r="J169" s="278">
        <f>ROUND(I169*H169,2)</f>
        <v>0</v>
      </c>
      <c r="K169" s="274" t="s">
        <v>2566</v>
      </c>
      <c r="L169" s="279"/>
      <c r="M169" s="280" t="s">
        <v>21</v>
      </c>
      <c r="N169" s="281" t="s">
        <v>47</v>
      </c>
      <c r="O169" s="86"/>
      <c r="P169" s="238">
        <f>O169*H169</f>
        <v>0</v>
      </c>
      <c r="Q169" s="238">
        <v>0</v>
      </c>
      <c r="R169" s="238">
        <f>Q169*H169</f>
        <v>0</v>
      </c>
      <c r="S169" s="238">
        <v>0</v>
      </c>
      <c r="T169" s="239">
        <f>S169*H169</f>
        <v>0</v>
      </c>
      <c r="U169" s="40"/>
      <c r="V169" s="40"/>
      <c r="W169" s="40"/>
      <c r="X169" s="40"/>
      <c r="Y169" s="40"/>
      <c r="Z169" s="40"/>
      <c r="AA169" s="40"/>
      <c r="AB169" s="40"/>
      <c r="AC169" s="40"/>
      <c r="AD169" s="40"/>
      <c r="AE169" s="40"/>
      <c r="AR169" s="240" t="s">
        <v>2171</v>
      </c>
      <c r="AT169" s="240" t="s">
        <v>347</v>
      </c>
      <c r="AU169" s="240" t="s">
        <v>86</v>
      </c>
      <c r="AY169" s="19" t="s">
        <v>194</v>
      </c>
      <c r="BE169" s="241">
        <f>IF(N169="základní",J169,0)</f>
        <v>0</v>
      </c>
      <c r="BF169" s="241">
        <f>IF(N169="snížená",J169,0)</f>
        <v>0</v>
      </c>
      <c r="BG169" s="241">
        <f>IF(N169="zákl. přenesená",J169,0)</f>
        <v>0</v>
      </c>
      <c r="BH169" s="241">
        <f>IF(N169="sníž. přenesená",J169,0)</f>
        <v>0</v>
      </c>
      <c r="BI169" s="241">
        <f>IF(N169="nulová",J169,0)</f>
        <v>0</v>
      </c>
      <c r="BJ169" s="19" t="s">
        <v>84</v>
      </c>
      <c r="BK169" s="241">
        <f>ROUND(I169*H169,2)</f>
        <v>0</v>
      </c>
      <c r="BL169" s="19" t="s">
        <v>759</v>
      </c>
      <c r="BM169" s="240" t="s">
        <v>3139</v>
      </c>
    </row>
    <row r="170" spans="1:47" s="2" customFormat="1" ht="12">
      <c r="A170" s="40"/>
      <c r="B170" s="41"/>
      <c r="C170" s="42"/>
      <c r="D170" s="242" t="s">
        <v>204</v>
      </c>
      <c r="E170" s="42"/>
      <c r="F170" s="243" t="s">
        <v>3138</v>
      </c>
      <c r="G170" s="42"/>
      <c r="H170" s="42"/>
      <c r="I170" s="149"/>
      <c r="J170" s="42"/>
      <c r="K170" s="42"/>
      <c r="L170" s="46"/>
      <c r="M170" s="244"/>
      <c r="N170" s="245"/>
      <c r="O170" s="86"/>
      <c r="P170" s="86"/>
      <c r="Q170" s="86"/>
      <c r="R170" s="86"/>
      <c r="S170" s="86"/>
      <c r="T170" s="87"/>
      <c r="U170" s="40"/>
      <c r="V170" s="40"/>
      <c r="W170" s="40"/>
      <c r="X170" s="40"/>
      <c r="Y170" s="40"/>
      <c r="Z170" s="40"/>
      <c r="AA170" s="40"/>
      <c r="AB170" s="40"/>
      <c r="AC170" s="40"/>
      <c r="AD170" s="40"/>
      <c r="AE170" s="40"/>
      <c r="AT170" s="19" t="s">
        <v>204</v>
      </c>
      <c r="AU170" s="19" t="s">
        <v>86</v>
      </c>
    </row>
    <row r="171" spans="1:65" s="2" customFormat="1" ht="16.5" customHeight="1">
      <c r="A171" s="40"/>
      <c r="B171" s="41"/>
      <c r="C171" s="272" t="s">
        <v>485</v>
      </c>
      <c r="D171" s="272" t="s">
        <v>347</v>
      </c>
      <c r="E171" s="273" t="s">
        <v>3140</v>
      </c>
      <c r="F171" s="274" t="s">
        <v>3141</v>
      </c>
      <c r="G171" s="275" t="s">
        <v>3135</v>
      </c>
      <c r="H171" s="276">
        <v>38</v>
      </c>
      <c r="I171" s="277"/>
      <c r="J171" s="278">
        <f>ROUND(I171*H171,2)</f>
        <v>0</v>
      </c>
      <c r="K171" s="274" t="s">
        <v>2566</v>
      </c>
      <c r="L171" s="279"/>
      <c r="M171" s="280" t="s">
        <v>21</v>
      </c>
      <c r="N171" s="281" t="s">
        <v>47</v>
      </c>
      <c r="O171" s="86"/>
      <c r="P171" s="238">
        <f>O171*H171</f>
        <v>0</v>
      </c>
      <c r="Q171" s="238">
        <v>0</v>
      </c>
      <c r="R171" s="238">
        <f>Q171*H171</f>
        <v>0</v>
      </c>
      <c r="S171" s="238">
        <v>0</v>
      </c>
      <c r="T171" s="239">
        <f>S171*H171</f>
        <v>0</v>
      </c>
      <c r="U171" s="40"/>
      <c r="V171" s="40"/>
      <c r="W171" s="40"/>
      <c r="X171" s="40"/>
      <c r="Y171" s="40"/>
      <c r="Z171" s="40"/>
      <c r="AA171" s="40"/>
      <c r="AB171" s="40"/>
      <c r="AC171" s="40"/>
      <c r="AD171" s="40"/>
      <c r="AE171" s="40"/>
      <c r="AR171" s="240" t="s">
        <v>2171</v>
      </c>
      <c r="AT171" s="240" t="s">
        <v>347</v>
      </c>
      <c r="AU171" s="240" t="s">
        <v>86</v>
      </c>
      <c r="AY171" s="19" t="s">
        <v>194</v>
      </c>
      <c r="BE171" s="241">
        <f>IF(N171="základní",J171,0)</f>
        <v>0</v>
      </c>
      <c r="BF171" s="241">
        <f>IF(N171="snížená",J171,0)</f>
        <v>0</v>
      </c>
      <c r="BG171" s="241">
        <f>IF(N171="zákl. přenesená",J171,0)</f>
        <v>0</v>
      </c>
      <c r="BH171" s="241">
        <f>IF(N171="sníž. přenesená",J171,0)</f>
        <v>0</v>
      </c>
      <c r="BI171" s="241">
        <f>IF(N171="nulová",J171,0)</f>
        <v>0</v>
      </c>
      <c r="BJ171" s="19" t="s">
        <v>84</v>
      </c>
      <c r="BK171" s="241">
        <f>ROUND(I171*H171,2)</f>
        <v>0</v>
      </c>
      <c r="BL171" s="19" t="s">
        <v>759</v>
      </c>
      <c r="BM171" s="240" t="s">
        <v>3142</v>
      </c>
    </row>
    <row r="172" spans="1:47" s="2" customFormat="1" ht="12">
      <c r="A172" s="40"/>
      <c r="B172" s="41"/>
      <c r="C172" s="42"/>
      <c r="D172" s="242" t="s">
        <v>204</v>
      </c>
      <c r="E172" s="42"/>
      <c r="F172" s="243" t="s">
        <v>3141</v>
      </c>
      <c r="G172" s="42"/>
      <c r="H172" s="42"/>
      <c r="I172" s="149"/>
      <c r="J172" s="42"/>
      <c r="K172" s="42"/>
      <c r="L172" s="46"/>
      <c r="M172" s="244"/>
      <c r="N172" s="245"/>
      <c r="O172" s="86"/>
      <c r="P172" s="86"/>
      <c r="Q172" s="86"/>
      <c r="R172" s="86"/>
      <c r="S172" s="86"/>
      <c r="T172" s="87"/>
      <c r="U172" s="40"/>
      <c r="V172" s="40"/>
      <c r="W172" s="40"/>
      <c r="X172" s="40"/>
      <c r="Y172" s="40"/>
      <c r="Z172" s="40"/>
      <c r="AA172" s="40"/>
      <c r="AB172" s="40"/>
      <c r="AC172" s="40"/>
      <c r="AD172" s="40"/>
      <c r="AE172" s="40"/>
      <c r="AT172" s="19" t="s">
        <v>204</v>
      </c>
      <c r="AU172" s="19" t="s">
        <v>86</v>
      </c>
    </row>
    <row r="173" spans="1:65" s="2" customFormat="1" ht="16.5" customHeight="1">
      <c r="A173" s="40"/>
      <c r="B173" s="41"/>
      <c r="C173" s="272" t="s">
        <v>491</v>
      </c>
      <c r="D173" s="272" t="s">
        <v>347</v>
      </c>
      <c r="E173" s="273" t="s">
        <v>3143</v>
      </c>
      <c r="F173" s="274" t="s">
        <v>3144</v>
      </c>
      <c r="G173" s="275" t="s">
        <v>3135</v>
      </c>
      <c r="H173" s="276">
        <v>19</v>
      </c>
      <c r="I173" s="277"/>
      <c r="J173" s="278">
        <f>ROUND(I173*H173,2)</f>
        <v>0</v>
      </c>
      <c r="K173" s="274" t="s">
        <v>2566</v>
      </c>
      <c r="L173" s="279"/>
      <c r="M173" s="280" t="s">
        <v>21</v>
      </c>
      <c r="N173" s="281" t="s">
        <v>47</v>
      </c>
      <c r="O173" s="86"/>
      <c r="P173" s="238">
        <f>O173*H173</f>
        <v>0</v>
      </c>
      <c r="Q173" s="238">
        <v>0</v>
      </c>
      <c r="R173" s="238">
        <f>Q173*H173</f>
        <v>0</v>
      </c>
      <c r="S173" s="238">
        <v>0</v>
      </c>
      <c r="T173" s="239">
        <f>S173*H173</f>
        <v>0</v>
      </c>
      <c r="U173" s="40"/>
      <c r="V173" s="40"/>
      <c r="W173" s="40"/>
      <c r="X173" s="40"/>
      <c r="Y173" s="40"/>
      <c r="Z173" s="40"/>
      <c r="AA173" s="40"/>
      <c r="AB173" s="40"/>
      <c r="AC173" s="40"/>
      <c r="AD173" s="40"/>
      <c r="AE173" s="40"/>
      <c r="AR173" s="240" t="s">
        <v>2171</v>
      </c>
      <c r="AT173" s="240" t="s">
        <v>347</v>
      </c>
      <c r="AU173" s="240" t="s">
        <v>86</v>
      </c>
      <c r="AY173" s="19" t="s">
        <v>194</v>
      </c>
      <c r="BE173" s="241">
        <f>IF(N173="základní",J173,0)</f>
        <v>0</v>
      </c>
      <c r="BF173" s="241">
        <f>IF(N173="snížená",J173,0)</f>
        <v>0</v>
      </c>
      <c r="BG173" s="241">
        <f>IF(N173="zákl. přenesená",J173,0)</f>
        <v>0</v>
      </c>
      <c r="BH173" s="241">
        <f>IF(N173="sníž. přenesená",J173,0)</f>
        <v>0</v>
      </c>
      <c r="BI173" s="241">
        <f>IF(N173="nulová",J173,0)</f>
        <v>0</v>
      </c>
      <c r="BJ173" s="19" t="s">
        <v>84</v>
      </c>
      <c r="BK173" s="241">
        <f>ROUND(I173*H173,2)</f>
        <v>0</v>
      </c>
      <c r="BL173" s="19" t="s">
        <v>759</v>
      </c>
      <c r="BM173" s="240" t="s">
        <v>3145</v>
      </c>
    </row>
    <row r="174" spans="1:47" s="2" customFormat="1" ht="12">
      <c r="A174" s="40"/>
      <c r="B174" s="41"/>
      <c r="C174" s="42"/>
      <c r="D174" s="242" t="s">
        <v>204</v>
      </c>
      <c r="E174" s="42"/>
      <c r="F174" s="243" t="s">
        <v>3144</v>
      </c>
      <c r="G174" s="42"/>
      <c r="H174" s="42"/>
      <c r="I174" s="149"/>
      <c r="J174" s="42"/>
      <c r="K174" s="42"/>
      <c r="L174" s="46"/>
      <c r="M174" s="244"/>
      <c r="N174" s="245"/>
      <c r="O174" s="86"/>
      <c r="P174" s="86"/>
      <c r="Q174" s="86"/>
      <c r="R174" s="86"/>
      <c r="S174" s="86"/>
      <c r="T174" s="87"/>
      <c r="U174" s="40"/>
      <c r="V174" s="40"/>
      <c r="W174" s="40"/>
      <c r="X174" s="40"/>
      <c r="Y174" s="40"/>
      <c r="Z174" s="40"/>
      <c r="AA174" s="40"/>
      <c r="AB174" s="40"/>
      <c r="AC174" s="40"/>
      <c r="AD174" s="40"/>
      <c r="AE174" s="40"/>
      <c r="AT174" s="19" t="s">
        <v>204</v>
      </c>
      <c r="AU174" s="19" t="s">
        <v>86</v>
      </c>
    </row>
    <row r="175" spans="1:65" s="2" customFormat="1" ht="16.5" customHeight="1">
      <c r="A175" s="40"/>
      <c r="B175" s="41"/>
      <c r="C175" s="229" t="s">
        <v>497</v>
      </c>
      <c r="D175" s="229" t="s">
        <v>197</v>
      </c>
      <c r="E175" s="230" t="s">
        <v>3146</v>
      </c>
      <c r="F175" s="231" t="s">
        <v>3147</v>
      </c>
      <c r="G175" s="232" t="s">
        <v>481</v>
      </c>
      <c r="H175" s="233">
        <v>43</v>
      </c>
      <c r="I175" s="234"/>
      <c r="J175" s="235">
        <f>ROUND(I175*H175,2)</f>
        <v>0</v>
      </c>
      <c r="K175" s="231" t="s">
        <v>2566</v>
      </c>
      <c r="L175" s="46"/>
      <c r="M175" s="236" t="s">
        <v>21</v>
      </c>
      <c r="N175" s="237" t="s">
        <v>47</v>
      </c>
      <c r="O175" s="86"/>
      <c r="P175" s="238">
        <f>O175*H175</f>
        <v>0</v>
      </c>
      <c r="Q175" s="238">
        <v>0</v>
      </c>
      <c r="R175" s="238">
        <f>Q175*H175</f>
        <v>0</v>
      </c>
      <c r="S175" s="238">
        <v>0</v>
      </c>
      <c r="T175" s="239">
        <f>S175*H175</f>
        <v>0</v>
      </c>
      <c r="U175" s="40"/>
      <c r="V175" s="40"/>
      <c r="W175" s="40"/>
      <c r="X175" s="40"/>
      <c r="Y175" s="40"/>
      <c r="Z175" s="40"/>
      <c r="AA175" s="40"/>
      <c r="AB175" s="40"/>
      <c r="AC175" s="40"/>
      <c r="AD175" s="40"/>
      <c r="AE175" s="40"/>
      <c r="AR175" s="240" t="s">
        <v>759</v>
      </c>
      <c r="AT175" s="240" t="s">
        <v>197</v>
      </c>
      <c r="AU175" s="240" t="s">
        <v>86</v>
      </c>
      <c r="AY175" s="19" t="s">
        <v>194</v>
      </c>
      <c r="BE175" s="241">
        <f>IF(N175="základní",J175,0)</f>
        <v>0</v>
      </c>
      <c r="BF175" s="241">
        <f>IF(N175="snížená",J175,0)</f>
        <v>0</v>
      </c>
      <c r="BG175" s="241">
        <f>IF(N175="zákl. přenesená",J175,0)</f>
        <v>0</v>
      </c>
      <c r="BH175" s="241">
        <f>IF(N175="sníž. přenesená",J175,0)</f>
        <v>0</v>
      </c>
      <c r="BI175" s="241">
        <f>IF(N175="nulová",J175,0)</f>
        <v>0</v>
      </c>
      <c r="BJ175" s="19" t="s">
        <v>84</v>
      </c>
      <c r="BK175" s="241">
        <f>ROUND(I175*H175,2)</f>
        <v>0</v>
      </c>
      <c r="BL175" s="19" t="s">
        <v>759</v>
      </c>
      <c r="BM175" s="240" t="s">
        <v>3148</v>
      </c>
    </row>
    <row r="176" spans="1:47" s="2" customFormat="1" ht="12">
      <c r="A176" s="40"/>
      <c r="B176" s="41"/>
      <c r="C176" s="42"/>
      <c r="D176" s="242" t="s">
        <v>204</v>
      </c>
      <c r="E176" s="42"/>
      <c r="F176" s="243" t="s">
        <v>3149</v>
      </c>
      <c r="G176" s="42"/>
      <c r="H176" s="42"/>
      <c r="I176" s="149"/>
      <c r="J176" s="42"/>
      <c r="K176" s="42"/>
      <c r="L176" s="46"/>
      <c r="M176" s="244"/>
      <c r="N176" s="245"/>
      <c r="O176" s="86"/>
      <c r="P176" s="86"/>
      <c r="Q176" s="86"/>
      <c r="R176" s="86"/>
      <c r="S176" s="86"/>
      <c r="T176" s="87"/>
      <c r="U176" s="40"/>
      <c r="V176" s="40"/>
      <c r="W176" s="40"/>
      <c r="X176" s="40"/>
      <c r="Y176" s="40"/>
      <c r="Z176" s="40"/>
      <c r="AA176" s="40"/>
      <c r="AB176" s="40"/>
      <c r="AC176" s="40"/>
      <c r="AD176" s="40"/>
      <c r="AE176" s="40"/>
      <c r="AT176" s="19" t="s">
        <v>204</v>
      </c>
      <c r="AU176" s="19" t="s">
        <v>86</v>
      </c>
    </row>
    <row r="177" spans="1:65" s="2" customFormat="1" ht="16.5" customHeight="1">
      <c r="A177" s="40"/>
      <c r="B177" s="41"/>
      <c r="C177" s="272" t="s">
        <v>505</v>
      </c>
      <c r="D177" s="272" t="s">
        <v>347</v>
      </c>
      <c r="E177" s="273" t="s">
        <v>3150</v>
      </c>
      <c r="F177" s="274" t="s">
        <v>3151</v>
      </c>
      <c r="G177" s="275" t="s">
        <v>347</v>
      </c>
      <c r="H177" s="276">
        <v>43</v>
      </c>
      <c r="I177" s="277"/>
      <c r="J177" s="278">
        <f>ROUND(I177*H177,2)</f>
        <v>0</v>
      </c>
      <c r="K177" s="274" t="s">
        <v>2566</v>
      </c>
      <c r="L177" s="279"/>
      <c r="M177" s="280" t="s">
        <v>21</v>
      </c>
      <c r="N177" s="281" t="s">
        <v>47</v>
      </c>
      <c r="O177" s="86"/>
      <c r="P177" s="238">
        <f>O177*H177</f>
        <v>0</v>
      </c>
      <c r="Q177" s="238">
        <v>0</v>
      </c>
      <c r="R177" s="238">
        <f>Q177*H177</f>
        <v>0</v>
      </c>
      <c r="S177" s="238">
        <v>0</v>
      </c>
      <c r="T177" s="239">
        <f>S177*H177</f>
        <v>0</v>
      </c>
      <c r="U177" s="40"/>
      <c r="V177" s="40"/>
      <c r="W177" s="40"/>
      <c r="X177" s="40"/>
      <c r="Y177" s="40"/>
      <c r="Z177" s="40"/>
      <c r="AA177" s="40"/>
      <c r="AB177" s="40"/>
      <c r="AC177" s="40"/>
      <c r="AD177" s="40"/>
      <c r="AE177" s="40"/>
      <c r="AR177" s="240" t="s">
        <v>2171</v>
      </c>
      <c r="AT177" s="240" t="s">
        <v>347</v>
      </c>
      <c r="AU177" s="240" t="s">
        <v>86</v>
      </c>
      <c r="AY177" s="19" t="s">
        <v>194</v>
      </c>
      <c r="BE177" s="241">
        <f>IF(N177="základní",J177,0)</f>
        <v>0</v>
      </c>
      <c r="BF177" s="241">
        <f>IF(N177="snížená",J177,0)</f>
        <v>0</v>
      </c>
      <c r="BG177" s="241">
        <f>IF(N177="zákl. přenesená",J177,0)</f>
        <v>0</v>
      </c>
      <c r="BH177" s="241">
        <f>IF(N177="sníž. přenesená",J177,0)</f>
        <v>0</v>
      </c>
      <c r="BI177" s="241">
        <f>IF(N177="nulová",J177,0)</f>
        <v>0</v>
      </c>
      <c r="BJ177" s="19" t="s">
        <v>84</v>
      </c>
      <c r="BK177" s="241">
        <f>ROUND(I177*H177,2)</f>
        <v>0</v>
      </c>
      <c r="BL177" s="19" t="s">
        <v>759</v>
      </c>
      <c r="BM177" s="240" t="s">
        <v>3152</v>
      </c>
    </row>
    <row r="178" spans="1:47" s="2" customFormat="1" ht="12">
      <c r="A178" s="40"/>
      <c r="B178" s="41"/>
      <c r="C178" s="42"/>
      <c r="D178" s="242" t="s">
        <v>204</v>
      </c>
      <c r="E178" s="42"/>
      <c r="F178" s="243" t="s">
        <v>3153</v>
      </c>
      <c r="G178" s="42"/>
      <c r="H178" s="42"/>
      <c r="I178" s="149"/>
      <c r="J178" s="42"/>
      <c r="K178" s="42"/>
      <c r="L178" s="46"/>
      <c r="M178" s="244"/>
      <c r="N178" s="245"/>
      <c r="O178" s="86"/>
      <c r="P178" s="86"/>
      <c r="Q178" s="86"/>
      <c r="R178" s="86"/>
      <c r="S178" s="86"/>
      <c r="T178" s="87"/>
      <c r="U178" s="40"/>
      <c r="V178" s="40"/>
      <c r="W178" s="40"/>
      <c r="X178" s="40"/>
      <c r="Y178" s="40"/>
      <c r="Z178" s="40"/>
      <c r="AA178" s="40"/>
      <c r="AB178" s="40"/>
      <c r="AC178" s="40"/>
      <c r="AD178" s="40"/>
      <c r="AE178" s="40"/>
      <c r="AT178" s="19" t="s">
        <v>204</v>
      </c>
      <c r="AU178" s="19" t="s">
        <v>86</v>
      </c>
    </row>
    <row r="179" spans="1:65" s="2" customFormat="1" ht="16.5" customHeight="1">
      <c r="A179" s="40"/>
      <c r="B179" s="41"/>
      <c r="C179" s="229" t="s">
        <v>511</v>
      </c>
      <c r="D179" s="229" t="s">
        <v>197</v>
      </c>
      <c r="E179" s="230" t="s">
        <v>3154</v>
      </c>
      <c r="F179" s="231" t="s">
        <v>3155</v>
      </c>
      <c r="G179" s="232" t="s">
        <v>481</v>
      </c>
      <c r="H179" s="233">
        <v>11</v>
      </c>
      <c r="I179" s="234"/>
      <c r="J179" s="235">
        <f>ROUND(I179*H179,2)</f>
        <v>0</v>
      </c>
      <c r="K179" s="231" t="s">
        <v>2566</v>
      </c>
      <c r="L179" s="46"/>
      <c r="M179" s="236" t="s">
        <v>21</v>
      </c>
      <c r="N179" s="237" t="s">
        <v>47</v>
      </c>
      <c r="O179" s="86"/>
      <c r="P179" s="238">
        <f>O179*H179</f>
        <v>0</v>
      </c>
      <c r="Q179" s="238">
        <v>0</v>
      </c>
      <c r="R179" s="238">
        <f>Q179*H179</f>
        <v>0</v>
      </c>
      <c r="S179" s="238">
        <v>0</v>
      </c>
      <c r="T179" s="239">
        <f>S179*H179</f>
        <v>0</v>
      </c>
      <c r="U179" s="40"/>
      <c r="V179" s="40"/>
      <c r="W179" s="40"/>
      <c r="X179" s="40"/>
      <c r="Y179" s="40"/>
      <c r="Z179" s="40"/>
      <c r="AA179" s="40"/>
      <c r="AB179" s="40"/>
      <c r="AC179" s="40"/>
      <c r="AD179" s="40"/>
      <c r="AE179" s="40"/>
      <c r="AR179" s="240" t="s">
        <v>759</v>
      </c>
      <c r="AT179" s="240" t="s">
        <v>197</v>
      </c>
      <c r="AU179" s="240" t="s">
        <v>86</v>
      </c>
      <c r="AY179" s="19" t="s">
        <v>194</v>
      </c>
      <c r="BE179" s="241">
        <f>IF(N179="základní",J179,0)</f>
        <v>0</v>
      </c>
      <c r="BF179" s="241">
        <f>IF(N179="snížená",J179,0)</f>
        <v>0</v>
      </c>
      <c r="BG179" s="241">
        <f>IF(N179="zákl. přenesená",J179,0)</f>
        <v>0</v>
      </c>
      <c r="BH179" s="241">
        <f>IF(N179="sníž. přenesená",J179,0)</f>
        <v>0</v>
      </c>
      <c r="BI179" s="241">
        <f>IF(N179="nulová",J179,0)</f>
        <v>0</v>
      </c>
      <c r="BJ179" s="19" t="s">
        <v>84</v>
      </c>
      <c r="BK179" s="241">
        <f>ROUND(I179*H179,2)</f>
        <v>0</v>
      </c>
      <c r="BL179" s="19" t="s">
        <v>759</v>
      </c>
      <c r="BM179" s="240" t="s">
        <v>3156</v>
      </c>
    </row>
    <row r="180" spans="1:47" s="2" customFormat="1" ht="12">
      <c r="A180" s="40"/>
      <c r="B180" s="41"/>
      <c r="C180" s="42"/>
      <c r="D180" s="242" t="s">
        <v>204</v>
      </c>
      <c r="E180" s="42"/>
      <c r="F180" s="243" t="s">
        <v>3157</v>
      </c>
      <c r="G180" s="42"/>
      <c r="H180" s="42"/>
      <c r="I180" s="149"/>
      <c r="J180" s="42"/>
      <c r="K180" s="42"/>
      <c r="L180" s="46"/>
      <c r="M180" s="244"/>
      <c r="N180" s="245"/>
      <c r="O180" s="86"/>
      <c r="P180" s="86"/>
      <c r="Q180" s="86"/>
      <c r="R180" s="86"/>
      <c r="S180" s="86"/>
      <c r="T180" s="87"/>
      <c r="U180" s="40"/>
      <c r="V180" s="40"/>
      <c r="W180" s="40"/>
      <c r="X180" s="40"/>
      <c r="Y180" s="40"/>
      <c r="Z180" s="40"/>
      <c r="AA180" s="40"/>
      <c r="AB180" s="40"/>
      <c r="AC180" s="40"/>
      <c r="AD180" s="40"/>
      <c r="AE180" s="40"/>
      <c r="AT180" s="19" t="s">
        <v>204</v>
      </c>
      <c r="AU180" s="19" t="s">
        <v>86</v>
      </c>
    </row>
    <row r="181" spans="1:65" s="2" customFormat="1" ht="16.5" customHeight="1">
      <c r="A181" s="40"/>
      <c r="B181" s="41"/>
      <c r="C181" s="272" t="s">
        <v>519</v>
      </c>
      <c r="D181" s="272" t="s">
        <v>347</v>
      </c>
      <c r="E181" s="273" t="s">
        <v>3158</v>
      </c>
      <c r="F181" s="274" t="s">
        <v>3159</v>
      </c>
      <c r="G181" s="275" t="s">
        <v>347</v>
      </c>
      <c r="H181" s="276">
        <v>11</v>
      </c>
      <c r="I181" s="277"/>
      <c r="J181" s="278">
        <f>ROUND(I181*H181,2)</f>
        <v>0</v>
      </c>
      <c r="K181" s="274" t="s">
        <v>2566</v>
      </c>
      <c r="L181" s="279"/>
      <c r="M181" s="280" t="s">
        <v>21</v>
      </c>
      <c r="N181" s="281" t="s">
        <v>47</v>
      </c>
      <c r="O181" s="86"/>
      <c r="P181" s="238">
        <f>O181*H181</f>
        <v>0</v>
      </c>
      <c r="Q181" s="238">
        <v>0</v>
      </c>
      <c r="R181" s="238">
        <f>Q181*H181</f>
        <v>0</v>
      </c>
      <c r="S181" s="238">
        <v>0</v>
      </c>
      <c r="T181" s="239">
        <f>S181*H181</f>
        <v>0</v>
      </c>
      <c r="U181" s="40"/>
      <c r="V181" s="40"/>
      <c r="W181" s="40"/>
      <c r="X181" s="40"/>
      <c r="Y181" s="40"/>
      <c r="Z181" s="40"/>
      <c r="AA181" s="40"/>
      <c r="AB181" s="40"/>
      <c r="AC181" s="40"/>
      <c r="AD181" s="40"/>
      <c r="AE181" s="40"/>
      <c r="AR181" s="240" t="s">
        <v>2171</v>
      </c>
      <c r="AT181" s="240" t="s">
        <v>347</v>
      </c>
      <c r="AU181" s="240" t="s">
        <v>86</v>
      </c>
      <c r="AY181" s="19" t="s">
        <v>194</v>
      </c>
      <c r="BE181" s="241">
        <f>IF(N181="základní",J181,0)</f>
        <v>0</v>
      </c>
      <c r="BF181" s="241">
        <f>IF(N181="snížená",J181,0)</f>
        <v>0</v>
      </c>
      <c r="BG181" s="241">
        <f>IF(N181="zákl. přenesená",J181,0)</f>
        <v>0</v>
      </c>
      <c r="BH181" s="241">
        <f>IF(N181="sníž. přenesená",J181,0)</f>
        <v>0</v>
      </c>
      <c r="BI181" s="241">
        <f>IF(N181="nulová",J181,0)</f>
        <v>0</v>
      </c>
      <c r="BJ181" s="19" t="s">
        <v>84</v>
      </c>
      <c r="BK181" s="241">
        <f>ROUND(I181*H181,2)</f>
        <v>0</v>
      </c>
      <c r="BL181" s="19" t="s">
        <v>759</v>
      </c>
      <c r="BM181" s="240" t="s">
        <v>3160</v>
      </c>
    </row>
    <row r="182" spans="1:47" s="2" customFormat="1" ht="12">
      <c r="A182" s="40"/>
      <c r="B182" s="41"/>
      <c r="C182" s="42"/>
      <c r="D182" s="242" t="s">
        <v>204</v>
      </c>
      <c r="E182" s="42"/>
      <c r="F182" s="243" t="s">
        <v>3159</v>
      </c>
      <c r="G182" s="42"/>
      <c r="H182" s="42"/>
      <c r="I182" s="149"/>
      <c r="J182" s="42"/>
      <c r="K182" s="42"/>
      <c r="L182" s="46"/>
      <c r="M182" s="244"/>
      <c r="N182" s="245"/>
      <c r="O182" s="86"/>
      <c r="P182" s="86"/>
      <c r="Q182" s="86"/>
      <c r="R182" s="86"/>
      <c r="S182" s="86"/>
      <c r="T182" s="87"/>
      <c r="U182" s="40"/>
      <c r="V182" s="40"/>
      <c r="W182" s="40"/>
      <c r="X182" s="40"/>
      <c r="Y182" s="40"/>
      <c r="Z182" s="40"/>
      <c r="AA182" s="40"/>
      <c r="AB182" s="40"/>
      <c r="AC182" s="40"/>
      <c r="AD182" s="40"/>
      <c r="AE182" s="40"/>
      <c r="AT182" s="19" t="s">
        <v>204</v>
      </c>
      <c r="AU182" s="19" t="s">
        <v>86</v>
      </c>
    </row>
    <row r="183" spans="1:65" s="2" customFormat="1" ht="16.5" customHeight="1">
      <c r="A183" s="40"/>
      <c r="B183" s="41"/>
      <c r="C183" s="229" t="s">
        <v>525</v>
      </c>
      <c r="D183" s="229" t="s">
        <v>197</v>
      </c>
      <c r="E183" s="230" t="s">
        <v>3161</v>
      </c>
      <c r="F183" s="231" t="s">
        <v>3162</v>
      </c>
      <c r="G183" s="232" t="s">
        <v>481</v>
      </c>
      <c r="H183" s="233">
        <v>130</v>
      </c>
      <c r="I183" s="234"/>
      <c r="J183" s="235">
        <f>ROUND(I183*H183,2)</f>
        <v>0</v>
      </c>
      <c r="K183" s="231" t="s">
        <v>2566</v>
      </c>
      <c r="L183" s="46"/>
      <c r="M183" s="236" t="s">
        <v>21</v>
      </c>
      <c r="N183" s="237" t="s">
        <v>47</v>
      </c>
      <c r="O183" s="86"/>
      <c r="P183" s="238">
        <f>O183*H183</f>
        <v>0</v>
      </c>
      <c r="Q183" s="238">
        <v>0</v>
      </c>
      <c r="R183" s="238">
        <f>Q183*H183</f>
        <v>0</v>
      </c>
      <c r="S183" s="238">
        <v>0</v>
      </c>
      <c r="T183" s="239">
        <f>S183*H183</f>
        <v>0</v>
      </c>
      <c r="U183" s="40"/>
      <c r="V183" s="40"/>
      <c r="W183" s="40"/>
      <c r="X183" s="40"/>
      <c r="Y183" s="40"/>
      <c r="Z183" s="40"/>
      <c r="AA183" s="40"/>
      <c r="AB183" s="40"/>
      <c r="AC183" s="40"/>
      <c r="AD183" s="40"/>
      <c r="AE183" s="40"/>
      <c r="AR183" s="240" t="s">
        <v>759</v>
      </c>
      <c r="AT183" s="240" t="s">
        <v>197</v>
      </c>
      <c r="AU183" s="240" t="s">
        <v>86</v>
      </c>
      <c r="AY183" s="19" t="s">
        <v>194</v>
      </c>
      <c r="BE183" s="241">
        <f>IF(N183="základní",J183,0)</f>
        <v>0</v>
      </c>
      <c r="BF183" s="241">
        <f>IF(N183="snížená",J183,0)</f>
        <v>0</v>
      </c>
      <c r="BG183" s="241">
        <f>IF(N183="zákl. přenesená",J183,0)</f>
        <v>0</v>
      </c>
      <c r="BH183" s="241">
        <f>IF(N183="sníž. přenesená",J183,0)</f>
        <v>0</v>
      </c>
      <c r="BI183" s="241">
        <f>IF(N183="nulová",J183,0)</f>
        <v>0</v>
      </c>
      <c r="BJ183" s="19" t="s">
        <v>84</v>
      </c>
      <c r="BK183" s="241">
        <f>ROUND(I183*H183,2)</f>
        <v>0</v>
      </c>
      <c r="BL183" s="19" t="s">
        <v>759</v>
      </c>
      <c r="BM183" s="240" t="s">
        <v>3163</v>
      </c>
    </row>
    <row r="184" spans="1:47" s="2" customFormat="1" ht="12">
      <c r="A184" s="40"/>
      <c r="B184" s="41"/>
      <c r="C184" s="42"/>
      <c r="D184" s="242" t="s">
        <v>204</v>
      </c>
      <c r="E184" s="42"/>
      <c r="F184" s="243" t="s">
        <v>3164</v>
      </c>
      <c r="G184" s="42"/>
      <c r="H184" s="42"/>
      <c r="I184" s="149"/>
      <c r="J184" s="42"/>
      <c r="K184" s="42"/>
      <c r="L184" s="46"/>
      <c r="M184" s="244"/>
      <c r="N184" s="245"/>
      <c r="O184" s="86"/>
      <c r="P184" s="86"/>
      <c r="Q184" s="86"/>
      <c r="R184" s="86"/>
      <c r="S184" s="86"/>
      <c r="T184" s="87"/>
      <c r="U184" s="40"/>
      <c r="V184" s="40"/>
      <c r="W184" s="40"/>
      <c r="X184" s="40"/>
      <c r="Y184" s="40"/>
      <c r="Z184" s="40"/>
      <c r="AA184" s="40"/>
      <c r="AB184" s="40"/>
      <c r="AC184" s="40"/>
      <c r="AD184" s="40"/>
      <c r="AE184" s="40"/>
      <c r="AT184" s="19" t="s">
        <v>204</v>
      </c>
      <c r="AU184" s="19" t="s">
        <v>86</v>
      </c>
    </row>
    <row r="185" spans="1:65" s="2" customFormat="1" ht="16.5" customHeight="1">
      <c r="A185" s="40"/>
      <c r="B185" s="41"/>
      <c r="C185" s="272" t="s">
        <v>532</v>
      </c>
      <c r="D185" s="272" t="s">
        <v>347</v>
      </c>
      <c r="E185" s="273" t="s">
        <v>3165</v>
      </c>
      <c r="F185" s="274" t="s">
        <v>3166</v>
      </c>
      <c r="G185" s="275" t="s">
        <v>3135</v>
      </c>
      <c r="H185" s="276">
        <v>130</v>
      </c>
      <c r="I185" s="277"/>
      <c r="J185" s="278">
        <f>ROUND(I185*H185,2)</f>
        <v>0</v>
      </c>
      <c r="K185" s="274" t="s">
        <v>2566</v>
      </c>
      <c r="L185" s="279"/>
      <c r="M185" s="280" t="s">
        <v>21</v>
      </c>
      <c r="N185" s="281" t="s">
        <v>47</v>
      </c>
      <c r="O185" s="86"/>
      <c r="P185" s="238">
        <f>O185*H185</f>
        <v>0</v>
      </c>
      <c r="Q185" s="238">
        <v>0</v>
      </c>
      <c r="R185" s="238">
        <f>Q185*H185</f>
        <v>0</v>
      </c>
      <c r="S185" s="238">
        <v>0</v>
      </c>
      <c r="T185" s="239">
        <f>S185*H185</f>
        <v>0</v>
      </c>
      <c r="U185" s="40"/>
      <c r="V185" s="40"/>
      <c r="W185" s="40"/>
      <c r="X185" s="40"/>
      <c r="Y185" s="40"/>
      <c r="Z185" s="40"/>
      <c r="AA185" s="40"/>
      <c r="AB185" s="40"/>
      <c r="AC185" s="40"/>
      <c r="AD185" s="40"/>
      <c r="AE185" s="40"/>
      <c r="AR185" s="240" t="s">
        <v>2171</v>
      </c>
      <c r="AT185" s="240" t="s">
        <v>347</v>
      </c>
      <c r="AU185" s="240" t="s">
        <v>86</v>
      </c>
      <c r="AY185" s="19" t="s">
        <v>194</v>
      </c>
      <c r="BE185" s="241">
        <f>IF(N185="základní",J185,0)</f>
        <v>0</v>
      </c>
      <c r="BF185" s="241">
        <f>IF(N185="snížená",J185,0)</f>
        <v>0</v>
      </c>
      <c r="BG185" s="241">
        <f>IF(N185="zákl. přenesená",J185,0)</f>
        <v>0</v>
      </c>
      <c r="BH185" s="241">
        <f>IF(N185="sníž. přenesená",J185,0)</f>
        <v>0</v>
      </c>
      <c r="BI185" s="241">
        <f>IF(N185="nulová",J185,0)</f>
        <v>0</v>
      </c>
      <c r="BJ185" s="19" t="s">
        <v>84</v>
      </c>
      <c r="BK185" s="241">
        <f>ROUND(I185*H185,2)</f>
        <v>0</v>
      </c>
      <c r="BL185" s="19" t="s">
        <v>759</v>
      </c>
      <c r="BM185" s="240" t="s">
        <v>3167</v>
      </c>
    </row>
    <row r="186" spans="1:47" s="2" customFormat="1" ht="12">
      <c r="A186" s="40"/>
      <c r="B186" s="41"/>
      <c r="C186" s="42"/>
      <c r="D186" s="242" t="s">
        <v>204</v>
      </c>
      <c r="E186" s="42"/>
      <c r="F186" s="243" t="s">
        <v>3166</v>
      </c>
      <c r="G186" s="42"/>
      <c r="H186" s="42"/>
      <c r="I186" s="149"/>
      <c r="J186" s="42"/>
      <c r="K186" s="42"/>
      <c r="L186" s="46"/>
      <c r="M186" s="244"/>
      <c r="N186" s="245"/>
      <c r="O186" s="86"/>
      <c r="P186" s="86"/>
      <c r="Q186" s="86"/>
      <c r="R186" s="86"/>
      <c r="S186" s="86"/>
      <c r="T186" s="87"/>
      <c r="U186" s="40"/>
      <c r="V186" s="40"/>
      <c r="W186" s="40"/>
      <c r="X186" s="40"/>
      <c r="Y186" s="40"/>
      <c r="Z186" s="40"/>
      <c r="AA186" s="40"/>
      <c r="AB186" s="40"/>
      <c r="AC186" s="40"/>
      <c r="AD186" s="40"/>
      <c r="AE186" s="40"/>
      <c r="AT186" s="19" t="s">
        <v>204</v>
      </c>
      <c r="AU186" s="19" t="s">
        <v>86</v>
      </c>
    </row>
    <row r="187" spans="1:65" s="2" customFormat="1" ht="16.5" customHeight="1">
      <c r="A187" s="40"/>
      <c r="B187" s="41"/>
      <c r="C187" s="272" t="s">
        <v>538</v>
      </c>
      <c r="D187" s="272" t="s">
        <v>347</v>
      </c>
      <c r="E187" s="273" t="s">
        <v>3168</v>
      </c>
      <c r="F187" s="274" t="s">
        <v>3169</v>
      </c>
      <c r="G187" s="275" t="s">
        <v>347</v>
      </c>
      <c r="H187" s="276">
        <v>130</v>
      </c>
      <c r="I187" s="277"/>
      <c r="J187" s="278">
        <f>ROUND(I187*H187,2)</f>
        <v>0</v>
      </c>
      <c r="K187" s="274" t="s">
        <v>2566</v>
      </c>
      <c r="L187" s="279"/>
      <c r="M187" s="280" t="s">
        <v>21</v>
      </c>
      <c r="N187" s="281" t="s">
        <v>47</v>
      </c>
      <c r="O187" s="86"/>
      <c r="P187" s="238">
        <f>O187*H187</f>
        <v>0</v>
      </c>
      <c r="Q187" s="238">
        <v>0</v>
      </c>
      <c r="R187" s="238">
        <f>Q187*H187</f>
        <v>0</v>
      </c>
      <c r="S187" s="238">
        <v>0</v>
      </c>
      <c r="T187" s="239">
        <f>S187*H187</f>
        <v>0</v>
      </c>
      <c r="U187" s="40"/>
      <c r="V187" s="40"/>
      <c r="W187" s="40"/>
      <c r="X187" s="40"/>
      <c r="Y187" s="40"/>
      <c r="Z187" s="40"/>
      <c r="AA187" s="40"/>
      <c r="AB187" s="40"/>
      <c r="AC187" s="40"/>
      <c r="AD187" s="40"/>
      <c r="AE187" s="40"/>
      <c r="AR187" s="240" t="s">
        <v>2171</v>
      </c>
      <c r="AT187" s="240" t="s">
        <v>347</v>
      </c>
      <c r="AU187" s="240" t="s">
        <v>86</v>
      </c>
      <c r="AY187" s="19" t="s">
        <v>194</v>
      </c>
      <c r="BE187" s="241">
        <f>IF(N187="základní",J187,0)</f>
        <v>0</v>
      </c>
      <c r="BF187" s="241">
        <f>IF(N187="snížená",J187,0)</f>
        <v>0</v>
      </c>
      <c r="BG187" s="241">
        <f>IF(N187="zákl. přenesená",J187,0)</f>
        <v>0</v>
      </c>
      <c r="BH187" s="241">
        <f>IF(N187="sníž. přenesená",J187,0)</f>
        <v>0</v>
      </c>
      <c r="BI187" s="241">
        <f>IF(N187="nulová",J187,0)</f>
        <v>0</v>
      </c>
      <c r="BJ187" s="19" t="s">
        <v>84</v>
      </c>
      <c r="BK187" s="241">
        <f>ROUND(I187*H187,2)</f>
        <v>0</v>
      </c>
      <c r="BL187" s="19" t="s">
        <v>759</v>
      </c>
      <c r="BM187" s="240" t="s">
        <v>3170</v>
      </c>
    </row>
    <row r="188" spans="1:47" s="2" customFormat="1" ht="12">
      <c r="A188" s="40"/>
      <c r="B188" s="41"/>
      <c r="C188" s="42"/>
      <c r="D188" s="242" t="s">
        <v>204</v>
      </c>
      <c r="E188" s="42"/>
      <c r="F188" s="243" t="s">
        <v>3169</v>
      </c>
      <c r="G188" s="42"/>
      <c r="H188" s="42"/>
      <c r="I188" s="149"/>
      <c r="J188" s="42"/>
      <c r="K188" s="42"/>
      <c r="L188" s="46"/>
      <c r="M188" s="244"/>
      <c r="N188" s="245"/>
      <c r="O188" s="86"/>
      <c r="P188" s="86"/>
      <c r="Q188" s="86"/>
      <c r="R188" s="86"/>
      <c r="S188" s="86"/>
      <c r="T188" s="87"/>
      <c r="U188" s="40"/>
      <c r="V188" s="40"/>
      <c r="W188" s="40"/>
      <c r="X188" s="40"/>
      <c r="Y188" s="40"/>
      <c r="Z188" s="40"/>
      <c r="AA188" s="40"/>
      <c r="AB188" s="40"/>
      <c r="AC188" s="40"/>
      <c r="AD188" s="40"/>
      <c r="AE188" s="40"/>
      <c r="AT188" s="19" t="s">
        <v>204</v>
      </c>
      <c r="AU188" s="19" t="s">
        <v>86</v>
      </c>
    </row>
    <row r="189" spans="1:65" s="2" customFormat="1" ht="16.5" customHeight="1">
      <c r="A189" s="40"/>
      <c r="B189" s="41"/>
      <c r="C189" s="229" t="s">
        <v>543</v>
      </c>
      <c r="D189" s="229" t="s">
        <v>197</v>
      </c>
      <c r="E189" s="230" t="s">
        <v>3171</v>
      </c>
      <c r="F189" s="231" t="s">
        <v>3172</v>
      </c>
      <c r="G189" s="232" t="s">
        <v>481</v>
      </c>
      <c r="H189" s="233">
        <v>80</v>
      </c>
      <c r="I189" s="234"/>
      <c r="J189" s="235">
        <f>ROUND(I189*H189,2)</f>
        <v>0</v>
      </c>
      <c r="K189" s="231" t="s">
        <v>2566</v>
      </c>
      <c r="L189" s="46"/>
      <c r="M189" s="236" t="s">
        <v>21</v>
      </c>
      <c r="N189" s="237" t="s">
        <v>47</v>
      </c>
      <c r="O189" s="86"/>
      <c r="P189" s="238">
        <f>O189*H189</f>
        <v>0</v>
      </c>
      <c r="Q189" s="238">
        <v>0</v>
      </c>
      <c r="R189" s="238">
        <f>Q189*H189</f>
        <v>0</v>
      </c>
      <c r="S189" s="238">
        <v>0</v>
      </c>
      <c r="T189" s="239">
        <f>S189*H189</f>
        <v>0</v>
      </c>
      <c r="U189" s="40"/>
      <c r="V189" s="40"/>
      <c r="W189" s="40"/>
      <c r="X189" s="40"/>
      <c r="Y189" s="40"/>
      <c r="Z189" s="40"/>
      <c r="AA189" s="40"/>
      <c r="AB189" s="40"/>
      <c r="AC189" s="40"/>
      <c r="AD189" s="40"/>
      <c r="AE189" s="40"/>
      <c r="AR189" s="240" t="s">
        <v>759</v>
      </c>
      <c r="AT189" s="240" t="s">
        <v>197</v>
      </c>
      <c r="AU189" s="240" t="s">
        <v>86</v>
      </c>
      <c r="AY189" s="19" t="s">
        <v>194</v>
      </c>
      <c r="BE189" s="241">
        <f>IF(N189="základní",J189,0)</f>
        <v>0</v>
      </c>
      <c r="BF189" s="241">
        <f>IF(N189="snížená",J189,0)</f>
        <v>0</v>
      </c>
      <c r="BG189" s="241">
        <f>IF(N189="zákl. přenesená",J189,0)</f>
        <v>0</v>
      </c>
      <c r="BH189" s="241">
        <f>IF(N189="sníž. přenesená",J189,0)</f>
        <v>0</v>
      </c>
      <c r="BI189" s="241">
        <f>IF(N189="nulová",J189,0)</f>
        <v>0</v>
      </c>
      <c r="BJ189" s="19" t="s">
        <v>84</v>
      </c>
      <c r="BK189" s="241">
        <f>ROUND(I189*H189,2)</f>
        <v>0</v>
      </c>
      <c r="BL189" s="19" t="s">
        <v>759</v>
      </c>
      <c r="BM189" s="240" t="s">
        <v>3173</v>
      </c>
    </row>
    <row r="190" spans="1:47" s="2" customFormat="1" ht="12">
      <c r="A190" s="40"/>
      <c r="B190" s="41"/>
      <c r="C190" s="42"/>
      <c r="D190" s="242" t="s">
        <v>204</v>
      </c>
      <c r="E190" s="42"/>
      <c r="F190" s="243" t="s">
        <v>3174</v>
      </c>
      <c r="G190" s="42"/>
      <c r="H190" s="42"/>
      <c r="I190" s="149"/>
      <c r="J190" s="42"/>
      <c r="K190" s="42"/>
      <c r="L190" s="46"/>
      <c r="M190" s="244"/>
      <c r="N190" s="245"/>
      <c r="O190" s="86"/>
      <c r="P190" s="86"/>
      <c r="Q190" s="86"/>
      <c r="R190" s="86"/>
      <c r="S190" s="86"/>
      <c r="T190" s="87"/>
      <c r="U190" s="40"/>
      <c r="V190" s="40"/>
      <c r="W190" s="40"/>
      <c r="X190" s="40"/>
      <c r="Y190" s="40"/>
      <c r="Z190" s="40"/>
      <c r="AA190" s="40"/>
      <c r="AB190" s="40"/>
      <c r="AC190" s="40"/>
      <c r="AD190" s="40"/>
      <c r="AE190" s="40"/>
      <c r="AT190" s="19" t="s">
        <v>204</v>
      </c>
      <c r="AU190" s="19" t="s">
        <v>86</v>
      </c>
    </row>
    <row r="191" spans="1:65" s="2" customFormat="1" ht="16.5" customHeight="1">
      <c r="A191" s="40"/>
      <c r="B191" s="41"/>
      <c r="C191" s="272" t="s">
        <v>550</v>
      </c>
      <c r="D191" s="272" t="s">
        <v>347</v>
      </c>
      <c r="E191" s="273" t="s">
        <v>3175</v>
      </c>
      <c r="F191" s="274" t="s">
        <v>3166</v>
      </c>
      <c r="G191" s="275" t="s">
        <v>3135</v>
      </c>
      <c r="H191" s="276">
        <v>80</v>
      </c>
      <c r="I191" s="277"/>
      <c r="J191" s="278">
        <f>ROUND(I191*H191,2)</f>
        <v>0</v>
      </c>
      <c r="K191" s="274" t="s">
        <v>2566</v>
      </c>
      <c r="L191" s="279"/>
      <c r="M191" s="280" t="s">
        <v>21</v>
      </c>
      <c r="N191" s="281" t="s">
        <v>47</v>
      </c>
      <c r="O191" s="86"/>
      <c r="P191" s="238">
        <f>O191*H191</f>
        <v>0</v>
      </c>
      <c r="Q191" s="238">
        <v>0</v>
      </c>
      <c r="R191" s="238">
        <f>Q191*H191</f>
        <v>0</v>
      </c>
      <c r="S191" s="238">
        <v>0</v>
      </c>
      <c r="T191" s="239">
        <f>S191*H191</f>
        <v>0</v>
      </c>
      <c r="U191" s="40"/>
      <c r="V191" s="40"/>
      <c r="W191" s="40"/>
      <c r="X191" s="40"/>
      <c r="Y191" s="40"/>
      <c r="Z191" s="40"/>
      <c r="AA191" s="40"/>
      <c r="AB191" s="40"/>
      <c r="AC191" s="40"/>
      <c r="AD191" s="40"/>
      <c r="AE191" s="40"/>
      <c r="AR191" s="240" t="s">
        <v>2171</v>
      </c>
      <c r="AT191" s="240" t="s">
        <v>347</v>
      </c>
      <c r="AU191" s="240" t="s">
        <v>86</v>
      </c>
      <c r="AY191" s="19" t="s">
        <v>194</v>
      </c>
      <c r="BE191" s="241">
        <f>IF(N191="základní",J191,0)</f>
        <v>0</v>
      </c>
      <c r="BF191" s="241">
        <f>IF(N191="snížená",J191,0)</f>
        <v>0</v>
      </c>
      <c r="BG191" s="241">
        <f>IF(N191="zákl. přenesená",J191,0)</f>
        <v>0</v>
      </c>
      <c r="BH191" s="241">
        <f>IF(N191="sníž. přenesená",J191,0)</f>
        <v>0</v>
      </c>
      <c r="BI191" s="241">
        <f>IF(N191="nulová",J191,0)</f>
        <v>0</v>
      </c>
      <c r="BJ191" s="19" t="s">
        <v>84</v>
      </c>
      <c r="BK191" s="241">
        <f>ROUND(I191*H191,2)</f>
        <v>0</v>
      </c>
      <c r="BL191" s="19" t="s">
        <v>759</v>
      </c>
      <c r="BM191" s="240" t="s">
        <v>3176</v>
      </c>
    </row>
    <row r="192" spans="1:47" s="2" customFormat="1" ht="12">
      <c r="A192" s="40"/>
      <c r="B192" s="41"/>
      <c r="C192" s="42"/>
      <c r="D192" s="242" t="s">
        <v>204</v>
      </c>
      <c r="E192" s="42"/>
      <c r="F192" s="243" t="s">
        <v>3166</v>
      </c>
      <c r="G192" s="42"/>
      <c r="H192" s="42"/>
      <c r="I192" s="149"/>
      <c r="J192" s="42"/>
      <c r="K192" s="42"/>
      <c r="L192" s="46"/>
      <c r="M192" s="244"/>
      <c r="N192" s="245"/>
      <c r="O192" s="86"/>
      <c r="P192" s="86"/>
      <c r="Q192" s="86"/>
      <c r="R192" s="86"/>
      <c r="S192" s="86"/>
      <c r="T192" s="87"/>
      <c r="U192" s="40"/>
      <c r="V192" s="40"/>
      <c r="W192" s="40"/>
      <c r="X192" s="40"/>
      <c r="Y192" s="40"/>
      <c r="Z192" s="40"/>
      <c r="AA192" s="40"/>
      <c r="AB192" s="40"/>
      <c r="AC192" s="40"/>
      <c r="AD192" s="40"/>
      <c r="AE192" s="40"/>
      <c r="AT192" s="19" t="s">
        <v>204</v>
      </c>
      <c r="AU192" s="19" t="s">
        <v>86</v>
      </c>
    </row>
    <row r="193" spans="1:65" s="2" customFormat="1" ht="16.5" customHeight="1">
      <c r="A193" s="40"/>
      <c r="B193" s="41"/>
      <c r="C193" s="272" t="s">
        <v>557</v>
      </c>
      <c r="D193" s="272" t="s">
        <v>347</v>
      </c>
      <c r="E193" s="273" t="s">
        <v>3177</v>
      </c>
      <c r="F193" s="274" t="s">
        <v>3178</v>
      </c>
      <c r="G193" s="275" t="s">
        <v>347</v>
      </c>
      <c r="H193" s="276">
        <v>80</v>
      </c>
      <c r="I193" s="277"/>
      <c r="J193" s="278">
        <f>ROUND(I193*H193,2)</f>
        <v>0</v>
      </c>
      <c r="K193" s="274" t="s">
        <v>2566</v>
      </c>
      <c r="L193" s="279"/>
      <c r="M193" s="280" t="s">
        <v>21</v>
      </c>
      <c r="N193" s="281" t="s">
        <v>47</v>
      </c>
      <c r="O193" s="86"/>
      <c r="P193" s="238">
        <f>O193*H193</f>
        <v>0</v>
      </c>
      <c r="Q193" s="238">
        <v>0</v>
      </c>
      <c r="R193" s="238">
        <f>Q193*H193</f>
        <v>0</v>
      </c>
      <c r="S193" s="238">
        <v>0</v>
      </c>
      <c r="T193" s="239">
        <f>S193*H193</f>
        <v>0</v>
      </c>
      <c r="U193" s="40"/>
      <c r="V193" s="40"/>
      <c r="W193" s="40"/>
      <c r="X193" s="40"/>
      <c r="Y193" s="40"/>
      <c r="Z193" s="40"/>
      <c r="AA193" s="40"/>
      <c r="AB193" s="40"/>
      <c r="AC193" s="40"/>
      <c r="AD193" s="40"/>
      <c r="AE193" s="40"/>
      <c r="AR193" s="240" t="s">
        <v>2171</v>
      </c>
      <c r="AT193" s="240" t="s">
        <v>347</v>
      </c>
      <c r="AU193" s="240" t="s">
        <v>86</v>
      </c>
      <c r="AY193" s="19" t="s">
        <v>194</v>
      </c>
      <c r="BE193" s="241">
        <f>IF(N193="základní",J193,0)</f>
        <v>0</v>
      </c>
      <c r="BF193" s="241">
        <f>IF(N193="snížená",J193,0)</f>
        <v>0</v>
      </c>
      <c r="BG193" s="241">
        <f>IF(N193="zákl. přenesená",J193,0)</f>
        <v>0</v>
      </c>
      <c r="BH193" s="241">
        <f>IF(N193="sníž. přenesená",J193,0)</f>
        <v>0</v>
      </c>
      <c r="BI193" s="241">
        <f>IF(N193="nulová",J193,0)</f>
        <v>0</v>
      </c>
      <c r="BJ193" s="19" t="s">
        <v>84</v>
      </c>
      <c r="BK193" s="241">
        <f>ROUND(I193*H193,2)</f>
        <v>0</v>
      </c>
      <c r="BL193" s="19" t="s">
        <v>759</v>
      </c>
      <c r="BM193" s="240" t="s">
        <v>3179</v>
      </c>
    </row>
    <row r="194" spans="1:47" s="2" customFormat="1" ht="12">
      <c r="A194" s="40"/>
      <c r="B194" s="41"/>
      <c r="C194" s="42"/>
      <c r="D194" s="242" t="s">
        <v>204</v>
      </c>
      <c r="E194" s="42"/>
      <c r="F194" s="243" t="s">
        <v>3178</v>
      </c>
      <c r="G194" s="42"/>
      <c r="H194" s="42"/>
      <c r="I194" s="149"/>
      <c r="J194" s="42"/>
      <c r="K194" s="42"/>
      <c r="L194" s="46"/>
      <c r="M194" s="244"/>
      <c r="N194" s="245"/>
      <c r="O194" s="86"/>
      <c r="P194" s="86"/>
      <c r="Q194" s="86"/>
      <c r="R194" s="86"/>
      <c r="S194" s="86"/>
      <c r="T194" s="87"/>
      <c r="U194" s="40"/>
      <c r="V194" s="40"/>
      <c r="W194" s="40"/>
      <c r="X194" s="40"/>
      <c r="Y194" s="40"/>
      <c r="Z194" s="40"/>
      <c r="AA194" s="40"/>
      <c r="AB194" s="40"/>
      <c r="AC194" s="40"/>
      <c r="AD194" s="40"/>
      <c r="AE194" s="40"/>
      <c r="AT194" s="19" t="s">
        <v>204</v>
      </c>
      <c r="AU194" s="19" t="s">
        <v>86</v>
      </c>
    </row>
    <row r="195" spans="1:65" s="2" customFormat="1" ht="16.5" customHeight="1">
      <c r="A195" s="40"/>
      <c r="B195" s="41"/>
      <c r="C195" s="229" t="s">
        <v>564</v>
      </c>
      <c r="D195" s="229" t="s">
        <v>197</v>
      </c>
      <c r="E195" s="230" t="s">
        <v>3180</v>
      </c>
      <c r="F195" s="231" t="s">
        <v>3181</v>
      </c>
      <c r="G195" s="232" t="s">
        <v>2163</v>
      </c>
      <c r="H195" s="233">
        <v>23</v>
      </c>
      <c r="I195" s="234"/>
      <c r="J195" s="235">
        <f>ROUND(I195*H195,2)</f>
        <v>0</v>
      </c>
      <c r="K195" s="231" t="s">
        <v>2566</v>
      </c>
      <c r="L195" s="46"/>
      <c r="M195" s="236" t="s">
        <v>21</v>
      </c>
      <c r="N195" s="237" t="s">
        <v>47</v>
      </c>
      <c r="O195" s="86"/>
      <c r="P195" s="238">
        <f>O195*H195</f>
        <v>0</v>
      </c>
      <c r="Q195" s="238">
        <v>0</v>
      </c>
      <c r="R195" s="238">
        <f>Q195*H195</f>
        <v>0</v>
      </c>
      <c r="S195" s="238">
        <v>0</v>
      </c>
      <c r="T195" s="239">
        <f>S195*H195</f>
        <v>0</v>
      </c>
      <c r="U195" s="40"/>
      <c r="V195" s="40"/>
      <c r="W195" s="40"/>
      <c r="X195" s="40"/>
      <c r="Y195" s="40"/>
      <c r="Z195" s="40"/>
      <c r="AA195" s="40"/>
      <c r="AB195" s="40"/>
      <c r="AC195" s="40"/>
      <c r="AD195" s="40"/>
      <c r="AE195" s="40"/>
      <c r="AR195" s="240" t="s">
        <v>759</v>
      </c>
      <c r="AT195" s="240" t="s">
        <v>197</v>
      </c>
      <c r="AU195" s="240" t="s">
        <v>86</v>
      </c>
      <c r="AY195" s="19" t="s">
        <v>194</v>
      </c>
      <c r="BE195" s="241">
        <f>IF(N195="základní",J195,0)</f>
        <v>0</v>
      </c>
      <c r="BF195" s="241">
        <f>IF(N195="snížená",J195,0)</f>
        <v>0</v>
      </c>
      <c r="BG195" s="241">
        <f>IF(N195="zákl. přenesená",J195,0)</f>
        <v>0</v>
      </c>
      <c r="BH195" s="241">
        <f>IF(N195="sníž. přenesená",J195,0)</f>
        <v>0</v>
      </c>
      <c r="BI195" s="241">
        <f>IF(N195="nulová",J195,0)</f>
        <v>0</v>
      </c>
      <c r="BJ195" s="19" t="s">
        <v>84</v>
      </c>
      <c r="BK195" s="241">
        <f>ROUND(I195*H195,2)</f>
        <v>0</v>
      </c>
      <c r="BL195" s="19" t="s">
        <v>759</v>
      </c>
      <c r="BM195" s="240" t="s">
        <v>3182</v>
      </c>
    </row>
    <row r="196" spans="1:47" s="2" customFormat="1" ht="12">
      <c r="A196" s="40"/>
      <c r="B196" s="41"/>
      <c r="C196" s="42"/>
      <c r="D196" s="242" t="s">
        <v>204</v>
      </c>
      <c r="E196" s="42"/>
      <c r="F196" s="243" t="s">
        <v>3183</v>
      </c>
      <c r="G196" s="42"/>
      <c r="H196" s="42"/>
      <c r="I196" s="149"/>
      <c r="J196" s="42"/>
      <c r="K196" s="42"/>
      <c r="L196" s="46"/>
      <c r="M196" s="244"/>
      <c r="N196" s="245"/>
      <c r="O196" s="86"/>
      <c r="P196" s="86"/>
      <c r="Q196" s="86"/>
      <c r="R196" s="86"/>
      <c r="S196" s="86"/>
      <c r="T196" s="87"/>
      <c r="U196" s="40"/>
      <c r="V196" s="40"/>
      <c r="W196" s="40"/>
      <c r="X196" s="40"/>
      <c r="Y196" s="40"/>
      <c r="Z196" s="40"/>
      <c r="AA196" s="40"/>
      <c r="AB196" s="40"/>
      <c r="AC196" s="40"/>
      <c r="AD196" s="40"/>
      <c r="AE196" s="40"/>
      <c r="AT196" s="19" t="s">
        <v>204</v>
      </c>
      <c r="AU196" s="19" t="s">
        <v>86</v>
      </c>
    </row>
    <row r="197" spans="1:65" s="2" customFormat="1" ht="16.5" customHeight="1">
      <c r="A197" s="40"/>
      <c r="B197" s="41"/>
      <c r="C197" s="272" t="s">
        <v>569</v>
      </c>
      <c r="D197" s="272" t="s">
        <v>347</v>
      </c>
      <c r="E197" s="273" t="s">
        <v>3184</v>
      </c>
      <c r="F197" s="274" t="s">
        <v>3185</v>
      </c>
      <c r="G197" s="275" t="s">
        <v>3135</v>
      </c>
      <c r="H197" s="276">
        <v>23</v>
      </c>
      <c r="I197" s="277"/>
      <c r="J197" s="278">
        <f>ROUND(I197*H197,2)</f>
        <v>0</v>
      </c>
      <c r="K197" s="274" t="s">
        <v>2566</v>
      </c>
      <c r="L197" s="279"/>
      <c r="M197" s="280" t="s">
        <v>21</v>
      </c>
      <c r="N197" s="281" t="s">
        <v>47</v>
      </c>
      <c r="O197" s="86"/>
      <c r="P197" s="238">
        <f>O197*H197</f>
        <v>0</v>
      </c>
      <c r="Q197" s="238">
        <v>0</v>
      </c>
      <c r="R197" s="238">
        <f>Q197*H197</f>
        <v>0</v>
      </c>
      <c r="S197" s="238">
        <v>0</v>
      </c>
      <c r="T197" s="239">
        <f>S197*H197</f>
        <v>0</v>
      </c>
      <c r="U197" s="40"/>
      <c r="V197" s="40"/>
      <c r="W197" s="40"/>
      <c r="X197" s="40"/>
      <c r="Y197" s="40"/>
      <c r="Z197" s="40"/>
      <c r="AA197" s="40"/>
      <c r="AB197" s="40"/>
      <c r="AC197" s="40"/>
      <c r="AD197" s="40"/>
      <c r="AE197" s="40"/>
      <c r="AR197" s="240" t="s">
        <v>2171</v>
      </c>
      <c r="AT197" s="240" t="s">
        <v>347</v>
      </c>
      <c r="AU197" s="240" t="s">
        <v>86</v>
      </c>
      <c r="AY197" s="19" t="s">
        <v>194</v>
      </c>
      <c r="BE197" s="241">
        <f>IF(N197="základní",J197,0)</f>
        <v>0</v>
      </c>
      <c r="BF197" s="241">
        <f>IF(N197="snížená",J197,0)</f>
        <v>0</v>
      </c>
      <c r="BG197" s="241">
        <f>IF(N197="zákl. přenesená",J197,0)</f>
        <v>0</v>
      </c>
      <c r="BH197" s="241">
        <f>IF(N197="sníž. přenesená",J197,0)</f>
        <v>0</v>
      </c>
      <c r="BI197" s="241">
        <f>IF(N197="nulová",J197,0)</f>
        <v>0</v>
      </c>
      <c r="BJ197" s="19" t="s">
        <v>84</v>
      </c>
      <c r="BK197" s="241">
        <f>ROUND(I197*H197,2)</f>
        <v>0</v>
      </c>
      <c r="BL197" s="19" t="s">
        <v>759</v>
      </c>
      <c r="BM197" s="240" t="s">
        <v>3186</v>
      </c>
    </row>
    <row r="198" spans="1:47" s="2" customFormat="1" ht="12">
      <c r="A198" s="40"/>
      <c r="B198" s="41"/>
      <c r="C198" s="42"/>
      <c r="D198" s="242" t="s">
        <v>204</v>
      </c>
      <c r="E198" s="42"/>
      <c r="F198" s="243" t="s">
        <v>3185</v>
      </c>
      <c r="G198" s="42"/>
      <c r="H198" s="42"/>
      <c r="I198" s="149"/>
      <c r="J198" s="42"/>
      <c r="K198" s="42"/>
      <c r="L198" s="46"/>
      <c r="M198" s="244"/>
      <c r="N198" s="245"/>
      <c r="O198" s="86"/>
      <c r="P198" s="86"/>
      <c r="Q198" s="86"/>
      <c r="R198" s="86"/>
      <c r="S198" s="86"/>
      <c r="T198" s="87"/>
      <c r="U198" s="40"/>
      <c r="V198" s="40"/>
      <c r="W198" s="40"/>
      <c r="X198" s="40"/>
      <c r="Y198" s="40"/>
      <c r="Z198" s="40"/>
      <c r="AA198" s="40"/>
      <c r="AB198" s="40"/>
      <c r="AC198" s="40"/>
      <c r="AD198" s="40"/>
      <c r="AE198" s="40"/>
      <c r="AT198" s="19" t="s">
        <v>204</v>
      </c>
      <c r="AU198" s="19" t="s">
        <v>86</v>
      </c>
    </row>
    <row r="199" spans="1:65" s="2" customFormat="1" ht="16.5" customHeight="1">
      <c r="A199" s="40"/>
      <c r="B199" s="41"/>
      <c r="C199" s="229" t="s">
        <v>575</v>
      </c>
      <c r="D199" s="229" t="s">
        <v>197</v>
      </c>
      <c r="E199" s="230" t="s">
        <v>3187</v>
      </c>
      <c r="F199" s="231" t="s">
        <v>3188</v>
      </c>
      <c r="G199" s="232" t="s">
        <v>481</v>
      </c>
      <c r="H199" s="233">
        <v>50</v>
      </c>
      <c r="I199" s="234"/>
      <c r="J199" s="235">
        <f>ROUND(I199*H199,2)</f>
        <v>0</v>
      </c>
      <c r="K199" s="231" t="s">
        <v>2566</v>
      </c>
      <c r="L199" s="46"/>
      <c r="M199" s="236" t="s">
        <v>21</v>
      </c>
      <c r="N199" s="237" t="s">
        <v>47</v>
      </c>
      <c r="O199" s="86"/>
      <c r="P199" s="238">
        <f>O199*H199</f>
        <v>0</v>
      </c>
      <c r="Q199" s="238">
        <v>0</v>
      </c>
      <c r="R199" s="238">
        <f>Q199*H199</f>
        <v>0</v>
      </c>
      <c r="S199" s="238">
        <v>0</v>
      </c>
      <c r="T199" s="239">
        <f>S199*H199</f>
        <v>0</v>
      </c>
      <c r="U199" s="40"/>
      <c r="V199" s="40"/>
      <c r="W199" s="40"/>
      <c r="X199" s="40"/>
      <c r="Y199" s="40"/>
      <c r="Z199" s="40"/>
      <c r="AA199" s="40"/>
      <c r="AB199" s="40"/>
      <c r="AC199" s="40"/>
      <c r="AD199" s="40"/>
      <c r="AE199" s="40"/>
      <c r="AR199" s="240" t="s">
        <v>759</v>
      </c>
      <c r="AT199" s="240" t="s">
        <v>197</v>
      </c>
      <c r="AU199" s="240" t="s">
        <v>86</v>
      </c>
      <c r="AY199" s="19" t="s">
        <v>194</v>
      </c>
      <c r="BE199" s="241">
        <f>IF(N199="základní",J199,0)</f>
        <v>0</v>
      </c>
      <c r="BF199" s="241">
        <f>IF(N199="snížená",J199,0)</f>
        <v>0</v>
      </c>
      <c r="BG199" s="241">
        <f>IF(N199="zákl. přenesená",J199,0)</f>
        <v>0</v>
      </c>
      <c r="BH199" s="241">
        <f>IF(N199="sníž. přenesená",J199,0)</f>
        <v>0</v>
      </c>
      <c r="BI199" s="241">
        <f>IF(N199="nulová",J199,0)</f>
        <v>0</v>
      </c>
      <c r="BJ199" s="19" t="s">
        <v>84</v>
      </c>
      <c r="BK199" s="241">
        <f>ROUND(I199*H199,2)</f>
        <v>0</v>
      </c>
      <c r="BL199" s="19" t="s">
        <v>759</v>
      </c>
      <c r="BM199" s="240" t="s">
        <v>3189</v>
      </c>
    </row>
    <row r="200" spans="1:47" s="2" customFormat="1" ht="12">
      <c r="A200" s="40"/>
      <c r="B200" s="41"/>
      <c r="C200" s="42"/>
      <c r="D200" s="242" t="s">
        <v>204</v>
      </c>
      <c r="E200" s="42"/>
      <c r="F200" s="243" t="s">
        <v>3190</v>
      </c>
      <c r="G200" s="42"/>
      <c r="H200" s="42"/>
      <c r="I200" s="149"/>
      <c r="J200" s="42"/>
      <c r="K200" s="42"/>
      <c r="L200" s="46"/>
      <c r="M200" s="244"/>
      <c r="N200" s="245"/>
      <c r="O200" s="86"/>
      <c r="P200" s="86"/>
      <c r="Q200" s="86"/>
      <c r="R200" s="86"/>
      <c r="S200" s="86"/>
      <c r="T200" s="87"/>
      <c r="U200" s="40"/>
      <c r="V200" s="40"/>
      <c r="W200" s="40"/>
      <c r="X200" s="40"/>
      <c r="Y200" s="40"/>
      <c r="Z200" s="40"/>
      <c r="AA200" s="40"/>
      <c r="AB200" s="40"/>
      <c r="AC200" s="40"/>
      <c r="AD200" s="40"/>
      <c r="AE200" s="40"/>
      <c r="AT200" s="19" t="s">
        <v>204</v>
      </c>
      <c r="AU200" s="19" t="s">
        <v>86</v>
      </c>
    </row>
    <row r="201" spans="1:65" s="2" customFormat="1" ht="16.5" customHeight="1">
      <c r="A201" s="40"/>
      <c r="B201" s="41"/>
      <c r="C201" s="272" t="s">
        <v>582</v>
      </c>
      <c r="D201" s="272" t="s">
        <v>347</v>
      </c>
      <c r="E201" s="273" t="s">
        <v>3191</v>
      </c>
      <c r="F201" s="274" t="s">
        <v>3192</v>
      </c>
      <c r="G201" s="275" t="s">
        <v>347</v>
      </c>
      <c r="H201" s="276">
        <v>50</v>
      </c>
      <c r="I201" s="277"/>
      <c r="J201" s="278">
        <f>ROUND(I201*H201,2)</f>
        <v>0</v>
      </c>
      <c r="K201" s="274" t="s">
        <v>2566</v>
      </c>
      <c r="L201" s="279"/>
      <c r="M201" s="280" t="s">
        <v>21</v>
      </c>
      <c r="N201" s="281" t="s">
        <v>47</v>
      </c>
      <c r="O201" s="86"/>
      <c r="P201" s="238">
        <f>O201*H201</f>
        <v>0</v>
      </c>
      <c r="Q201" s="238">
        <v>0</v>
      </c>
      <c r="R201" s="238">
        <f>Q201*H201</f>
        <v>0</v>
      </c>
      <c r="S201" s="238">
        <v>0</v>
      </c>
      <c r="T201" s="239">
        <f>S201*H201</f>
        <v>0</v>
      </c>
      <c r="U201" s="40"/>
      <c r="V201" s="40"/>
      <c r="W201" s="40"/>
      <c r="X201" s="40"/>
      <c r="Y201" s="40"/>
      <c r="Z201" s="40"/>
      <c r="AA201" s="40"/>
      <c r="AB201" s="40"/>
      <c r="AC201" s="40"/>
      <c r="AD201" s="40"/>
      <c r="AE201" s="40"/>
      <c r="AR201" s="240" t="s">
        <v>2171</v>
      </c>
      <c r="AT201" s="240" t="s">
        <v>347</v>
      </c>
      <c r="AU201" s="240" t="s">
        <v>86</v>
      </c>
      <c r="AY201" s="19" t="s">
        <v>194</v>
      </c>
      <c r="BE201" s="241">
        <f>IF(N201="základní",J201,0)</f>
        <v>0</v>
      </c>
      <c r="BF201" s="241">
        <f>IF(N201="snížená",J201,0)</f>
        <v>0</v>
      </c>
      <c r="BG201" s="241">
        <f>IF(N201="zákl. přenesená",J201,0)</f>
        <v>0</v>
      </c>
      <c r="BH201" s="241">
        <f>IF(N201="sníž. přenesená",J201,0)</f>
        <v>0</v>
      </c>
      <c r="BI201" s="241">
        <f>IF(N201="nulová",J201,0)</f>
        <v>0</v>
      </c>
      <c r="BJ201" s="19" t="s">
        <v>84</v>
      </c>
      <c r="BK201" s="241">
        <f>ROUND(I201*H201,2)</f>
        <v>0</v>
      </c>
      <c r="BL201" s="19" t="s">
        <v>759</v>
      </c>
      <c r="BM201" s="240" t="s">
        <v>3193</v>
      </c>
    </row>
    <row r="202" spans="1:47" s="2" customFormat="1" ht="12">
      <c r="A202" s="40"/>
      <c r="B202" s="41"/>
      <c r="C202" s="42"/>
      <c r="D202" s="242" t="s">
        <v>204</v>
      </c>
      <c r="E202" s="42"/>
      <c r="F202" s="243" t="s">
        <v>3192</v>
      </c>
      <c r="G202" s="42"/>
      <c r="H202" s="42"/>
      <c r="I202" s="149"/>
      <c r="J202" s="42"/>
      <c r="K202" s="42"/>
      <c r="L202" s="46"/>
      <c r="M202" s="244"/>
      <c r="N202" s="245"/>
      <c r="O202" s="86"/>
      <c r="P202" s="86"/>
      <c r="Q202" s="86"/>
      <c r="R202" s="86"/>
      <c r="S202" s="86"/>
      <c r="T202" s="87"/>
      <c r="U202" s="40"/>
      <c r="V202" s="40"/>
      <c r="W202" s="40"/>
      <c r="X202" s="40"/>
      <c r="Y202" s="40"/>
      <c r="Z202" s="40"/>
      <c r="AA202" s="40"/>
      <c r="AB202" s="40"/>
      <c r="AC202" s="40"/>
      <c r="AD202" s="40"/>
      <c r="AE202" s="40"/>
      <c r="AT202" s="19" t="s">
        <v>204</v>
      </c>
      <c r="AU202" s="19" t="s">
        <v>86</v>
      </c>
    </row>
    <row r="203" spans="1:65" s="2" customFormat="1" ht="16.5" customHeight="1">
      <c r="A203" s="40"/>
      <c r="B203" s="41"/>
      <c r="C203" s="272" t="s">
        <v>594</v>
      </c>
      <c r="D203" s="272" t="s">
        <v>347</v>
      </c>
      <c r="E203" s="273" t="s">
        <v>3194</v>
      </c>
      <c r="F203" s="274" t="s">
        <v>3195</v>
      </c>
      <c r="G203" s="275" t="s">
        <v>3135</v>
      </c>
      <c r="H203" s="276">
        <v>50</v>
      </c>
      <c r="I203" s="277"/>
      <c r="J203" s="278">
        <f>ROUND(I203*H203,2)</f>
        <v>0</v>
      </c>
      <c r="K203" s="274" t="s">
        <v>2566</v>
      </c>
      <c r="L203" s="279"/>
      <c r="M203" s="280" t="s">
        <v>21</v>
      </c>
      <c r="N203" s="281" t="s">
        <v>47</v>
      </c>
      <c r="O203" s="86"/>
      <c r="P203" s="238">
        <f>O203*H203</f>
        <v>0</v>
      </c>
      <c r="Q203" s="238">
        <v>0</v>
      </c>
      <c r="R203" s="238">
        <f>Q203*H203</f>
        <v>0</v>
      </c>
      <c r="S203" s="238">
        <v>0</v>
      </c>
      <c r="T203" s="239">
        <f>S203*H203</f>
        <v>0</v>
      </c>
      <c r="U203" s="40"/>
      <c r="V203" s="40"/>
      <c r="W203" s="40"/>
      <c r="X203" s="40"/>
      <c r="Y203" s="40"/>
      <c r="Z203" s="40"/>
      <c r="AA203" s="40"/>
      <c r="AB203" s="40"/>
      <c r="AC203" s="40"/>
      <c r="AD203" s="40"/>
      <c r="AE203" s="40"/>
      <c r="AR203" s="240" t="s">
        <v>2171</v>
      </c>
      <c r="AT203" s="240" t="s">
        <v>347</v>
      </c>
      <c r="AU203" s="240" t="s">
        <v>86</v>
      </c>
      <c r="AY203" s="19" t="s">
        <v>194</v>
      </c>
      <c r="BE203" s="241">
        <f>IF(N203="základní",J203,0)</f>
        <v>0</v>
      </c>
      <c r="BF203" s="241">
        <f>IF(N203="snížená",J203,0)</f>
        <v>0</v>
      </c>
      <c r="BG203" s="241">
        <f>IF(N203="zákl. přenesená",J203,0)</f>
        <v>0</v>
      </c>
      <c r="BH203" s="241">
        <f>IF(N203="sníž. přenesená",J203,0)</f>
        <v>0</v>
      </c>
      <c r="BI203" s="241">
        <f>IF(N203="nulová",J203,0)</f>
        <v>0</v>
      </c>
      <c r="BJ203" s="19" t="s">
        <v>84</v>
      </c>
      <c r="BK203" s="241">
        <f>ROUND(I203*H203,2)</f>
        <v>0</v>
      </c>
      <c r="BL203" s="19" t="s">
        <v>759</v>
      </c>
      <c r="BM203" s="240" t="s">
        <v>3196</v>
      </c>
    </row>
    <row r="204" spans="1:47" s="2" customFormat="1" ht="12">
      <c r="A204" s="40"/>
      <c r="B204" s="41"/>
      <c r="C204" s="42"/>
      <c r="D204" s="242" t="s">
        <v>204</v>
      </c>
      <c r="E204" s="42"/>
      <c r="F204" s="243" t="s">
        <v>3195</v>
      </c>
      <c r="G204" s="42"/>
      <c r="H204" s="42"/>
      <c r="I204" s="149"/>
      <c r="J204" s="42"/>
      <c r="K204" s="42"/>
      <c r="L204" s="46"/>
      <c r="M204" s="244"/>
      <c r="N204" s="245"/>
      <c r="O204" s="86"/>
      <c r="P204" s="86"/>
      <c r="Q204" s="86"/>
      <c r="R204" s="86"/>
      <c r="S204" s="86"/>
      <c r="T204" s="87"/>
      <c r="U204" s="40"/>
      <c r="V204" s="40"/>
      <c r="W204" s="40"/>
      <c r="X204" s="40"/>
      <c r="Y204" s="40"/>
      <c r="Z204" s="40"/>
      <c r="AA204" s="40"/>
      <c r="AB204" s="40"/>
      <c r="AC204" s="40"/>
      <c r="AD204" s="40"/>
      <c r="AE204" s="40"/>
      <c r="AT204" s="19" t="s">
        <v>204</v>
      </c>
      <c r="AU204" s="19" t="s">
        <v>86</v>
      </c>
    </row>
    <row r="205" spans="1:65" s="2" customFormat="1" ht="16.5" customHeight="1">
      <c r="A205" s="40"/>
      <c r="B205" s="41"/>
      <c r="C205" s="272" t="s">
        <v>608</v>
      </c>
      <c r="D205" s="272" t="s">
        <v>347</v>
      </c>
      <c r="E205" s="273" t="s">
        <v>3197</v>
      </c>
      <c r="F205" s="274" t="s">
        <v>3198</v>
      </c>
      <c r="G205" s="275" t="s">
        <v>3135</v>
      </c>
      <c r="H205" s="276">
        <v>50</v>
      </c>
      <c r="I205" s="277"/>
      <c r="J205" s="278">
        <f>ROUND(I205*H205,2)</f>
        <v>0</v>
      </c>
      <c r="K205" s="274" t="s">
        <v>2566</v>
      </c>
      <c r="L205" s="279"/>
      <c r="M205" s="280" t="s">
        <v>21</v>
      </c>
      <c r="N205" s="281" t="s">
        <v>47</v>
      </c>
      <c r="O205" s="86"/>
      <c r="P205" s="238">
        <f>O205*H205</f>
        <v>0</v>
      </c>
      <c r="Q205" s="238">
        <v>0</v>
      </c>
      <c r="R205" s="238">
        <f>Q205*H205</f>
        <v>0</v>
      </c>
      <c r="S205" s="238">
        <v>0</v>
      </c>
      <c r="T205" s="239">
        <f>S205*H205</f>
        <v>0</v>
      </c>
      <c r="U205" s="40"/>
      <c r="V205" s="40"/>
      <c r="W205" s="40"/>
      <c r="X205" s="40"/>
      <c r="Y205" s="40"/>
      <c r="Z205" s="40"/>
      <c r="AA205" s="40"/>
      <c r="AB205" s="40"/>
      <c r="AC205" s="40"/>
      <c r="AD205" s="40"/>
      <c r="AE205" s="40"/>
      <c r="AR205" s="240" t="s">
        <v>2171</v>
      </c>
      <c r="AT205" s="240" t="s">
        <v>347</v>
      </c>
      <c r="AU205" s="240" t="s">
        <v>86</v>
      </c>
      <c r="AY205" s="19" t="s">
        <v>194</v>
      </c>
      <c r="BE205" s="241">
        <f>IF(N205="základní",J205,0)</f>
        <v>0</v>
      </c>
      <c r="BF205" s="241">
        <f>IF(N205="snížená",J205,0)</f>
        <v>0</v>
      </c>
      <c r="BG205" s="241">
        <f>IF(N205="zákl. přenesená",J205,0)</f>
        <v>0</v>
      </c>
      <c r="BH205" s="241">
        <f>IF(N205="sníž. přenesená",J205,0)</f>
        <v>0</v>
      </c>
      <c r="BI205" s="241">
        <f>IF(N205="nulová",J205,0)</f>
        <v>0</v>
      </c>
      <c r="BJ205" s="19" t="s">
        <v>84</v>
      </c>
      <c r="BK205" s="241">
        <f>ROUND(I205*H205,2)</f>
        <v>0</v>
      </c>
      <c r="BL205" s="19" t="s">
        <v>759</v>
      </c>
      <c r="BM205" s="240" t="s">
        <v>3199</v>
      </c>
    </row>
    <row r="206" spans="1:47" s="2" customFormat="1" ht="12">
      <c r="A206" s="40"/>
      <c r="B206" s="41"/>
      <c r="C206" s="42"/>
      <c r="D206" s="242" t="s">
        <v>204</v>
      </c>
      <c r="E206" s="42"/>
      <c r="F206" s="243" t="s">
        <v>3198</v>
      </c>
      <c r="G206" s="42"/>
      <c r="H206" s="42"/>
      <c r="I206" s="149"/>
      <c r="J206" s="42"/>
      <c r="K206" s="42"/>
      <c r="L206" s="46"/>
      <c r="M206" s="244"/>
      <c r="N206" s="245"/>
      <c r="O206" s="86"/>
      <c r="P206" s="86"/>
      <c r="Q206" s="86"/>
      <c r="R206" s="86"/>
      <c r="S206" s="86"/>
      <c r="T206" s="87"/>
      <c r="U206" s="40"/>
      <c r="V206" s="40"/>
      <c r="W206" s="40"/>
      <c r="X206" s="40"/>
      <c r="Y206" s="40"/>
      <c r="Z206" s="40"/>
      <c r="AA206" s="40"/>
      <c r="AB206" s="40"/>
      <c r="AC206" s="40"/>
      <c r="AD206" s="40"/>
      <c r="AE206" s="40"/>
      <c r="AT206" s="19" t="s">
        <v>204</v>
      </c>
      <c r="AU206" s="19" t="s">
        <v>86</v>
      </c>
    </row>
    <row r="207" spans="1:65" s="2" customFormat="1" ht="16.5" customHeight="1">
      <c r="A207" s="40"/>
      <c r="B207" s="41"/>
      <c r="C207" s="229" t="s">
        <v>615</v>
      </c>
      <c r="D207" s="229" t="s">
        <v>197</v>
      </c>
      <c r="E207" s="230" t="s">
        <v>3200</v>
      </c>
      <c r="F207" s="231" t="s">
        <v>3201</v>
      </c>
      <c r="G207" s="232" t="s">
        <v>2163</v>
      </c>
      <c r="H207" s="233">
        <v>160</v>
      </c>
      <c r="I207" s="234"/>
      <c r="J207" s="235">
        <f>ROUND(I207*H207,2)</f>
        <v>0</v>
      </c>
      <c r="K207" s="231" t="s">
        <v>2566</v>
      </c>
      <c r="L207" s="46"/>
      <c r="M207" s="236" t="s">
        <v>21</v>
      </c>
      <c r="N207" s="237" t="s">
        <v>47</v>
      </c>
      <c r="O207" s="86"/>
      <c r="P207" s="238">
        <f>O207*H207</f>
        <v>0</v>
      </c>
      <c r="Q207" s="238">
        <v>0</v>
      </c>
      <c r="R207" s="238">
        <f>Q207*H207</f>
        <v>0</v>
      </c>
      <c r="S207" s="238">
        <v>0</v>
      </c>
      <c r="T207" s="239">
        <f>S207*H207</f>
        <v>0</v>
      </c>
      <c r="U207" s="40"/>
      <c r="V207" s="40"/>
      <c r="W207" s="40"/>
      <c r="X207" s="40"/>
      <c r="Y207" s="40"/>
      <c r="Z207" s="40"/>
      <c r="AA207" s="40"/>
      <c r="AB207" s="40"/>
      <c r="AC207" s="40"/>
      <c r="AD207" s="40"/>
      <c r="AE207" s="40"/>
      <c r="AR207" s="240" t="s">
        <v>759</v>
      </c>
      <c r="AT207" s="240" t="s">
        <v>197</v>
      </c>
      <c r="AU207" s="240" t="s">
        <v>86</v>
      </c>
      <c r="AY207" s="19" t="s">
        <v>194</v>
      </c>
      <c r="BE207" s="241">
        <f>IF(N207="základní",J207,0)</f>
        <v>0</v>
      </c>
      <c r="BF207" s="241">
        <f>IF(N207="snížená",J207,0)</f>
        <v>0</v>
      </c>
      <c r="BG207" s="241">
        <f>IF(N207="zákl. přenesená",J207,0)</f>
        <v>0</v>
      </c>
      <c r="BH207" s="241">
        <f>IF(N207="sníž. přenesená",J207,0)</f>
        <v>0</v>
      </c>
      <c r="BI207" s="241">
        <f>IF(N207="nulová",J207,0)</f>
        <v>0</v>
      </c>
      <c r="BJ207" s="19" t="s">
        <v>84</v>
      </c>
      <c r="BK207" s="241">
        <f>ROUND(I207*H207,2)</f>
        <v>0</v>
      </c>
      <c r="BL207" s="19" t="s">
        <v>759</v>
      </c>
      <c r="BM207" s="240" t="s">
        <v>3202</v>
      </c>
    </row>
    <row r="208" spans="1:47" s="2" customFormat="1" ht="12">
      <c r="A208" s="40"/>
      <c r="B208" s="41"/>
      <c r="C208" s="42"/>
      <c r="D208" s="242" t="s">
        <v>204</v>
      </c>
      <c r="E208" s="42"/>
      <c r="F208" s="243" t="s">
        <v>3201</v>
      </c>
      <c r="G208" s="42"/>
      <c r="H208" s="42"/>
      <c r="I208" s="149"/>
      <c r="J208" s="42"/>
      <c r="K208" s="42"/>
      <c r="L208" s="46"/>
      <c r="M208" s="244"/>
      <c r="N208" s="245"/>
      <c r="O208" s="86"/>
      <c r="P208" s="86"/>
      <c r="Q208" s="86"/>
      <c r="R208" s="86"/>
      <c r="S208" s="86"/>
      <c r="T208" s="87"/>
      <c r="U208" s="40"/>
      <c r="V208" s="40"/>
      <c r="W208" s="40"/>
      <c r="X208" s="40"/>
      <c r="Y208" s="40"/>
      <c r="Z208" s="40"/>
      <c r="AA208" s="40"/>
      <c r="AB208" s="40"/>
      <c r="AC208" s="40"/>
      <c r="AD208" s="40"/>
      <c r="AE208" s="40"/>
      <c r="AT208" s="19" t="s">
        <v>204</v>
      </c>
      <c r="AU208" s="19" t="s">
        <v>86</v>
      </c>
    </row>
    <row r="209" spans="1:65" s="2" customFormat="1" ht="16.5" customHeight="1">
      <c r="A209" s="40"/>
      <c r="B209" s="41"/>
      <c r="C209" s="229" t="s">
        <v>635</v>
      </c>
      <c r="D209" s="229" t="s">
        <v>197</v>
      </c>
      <c r="E209" s="230" t="s">
        <v>3203</v>
      </c>
      <c r="F209" s="231" t="s">
        <v>3204</v>
      </c>
      <c r="G209" s="232" t="s">
        <v>2163</v>
      </c>
      <c r="H209" s="233">
        <v>10</v>
      </c>
      <c r="I209" s="234"/>
      <c r="J209" s="235">
        <f>ROUND(I209*H209,2)</f>
        <v>0</v>
      </c>
      <c r="K209" s="231" t="s">
        <v>2566</v>
      </c>
      <c r="L209" s="46"/>
      <c r="M209" s="236" t="s">
        <v>21</v>
      </c>
      <c r="N209" s="237" t="s">
        <v>47</v>
      </c>
      <c r="O209" s="86"/>
      <c r="P209" s="238">
        <f>O209*H209</f>
        <v>0</v>
      </c>
      <c r="Q209" s="238">
        <v>0</v>
      </c>
      <c r="R209" s="238">
        <f>Q209*H209</f>
        <v>0</v>
      </c>
      <c r="S209" s="238">
        <v>0</v>
      </c>
      <c r="T209" s="239">
        <f>S209*H209</f>
        <v>0</v>
      </c>
      <c r="U209" s="40"/>
      <c r="V209" s="40"/>
      <c r="W209" s="40"/>
      <c r="X209" s="40"/>
      <c r="Y209" s="40"/>
      <c r="Z209" s="40"/>
      <c r="AA209" s="40"/>
      <c r="AB209" s="40"/>
      <c r="AC209" s="40"/>
      <c r="AD209" s="40"/>
      <c r="AE209" s="40"/>
      <c r="AR209" s="240" t="s">
        <v>759</v>
      </c>
      <c r="AT209" s="240" t="s">
        <v>197</v>
      </c>
      <c r="AU209" s="240" t="s">
        <v>86</v>
      </c>
      <c r="AY209" s="19" t="s">
        <v>194</v>
      </c>
      <c r="BE209" s="241">
        <f>IF(N209="základní",J209,0)</f>
        <v>0</v>
      </c>
      <c r="BF209" s="241">
        <f>IF(N209="snížená",J209,0)</f>
        <v>0</v>
      </c>
      <c r="BG209" s="241">
        <f>IF(N209="zákl. přenesená",J209,0)</f>
        <v>0</v>
      </c>
      <c r="BH209" s="241">
        <f>IF(N209="sníž. přenesená",J209,0)</f>
        <v>0</v>
      </c>
      <c r="BI209" s="241">
        <f>IF(N209="nulová",J209,0)</f>
        <v>0</v>
      </c>
      <c r="BJ209" s="19" t="s">
        <v>84</v>
      </c>
      <c r="BK209" s="241">
        <f>ROUND(I209*H209,2)</f>
        <v>0</v>
      </c>
      <c r="BL209" s="19" t="s">
        <v>759</v>
      </c>
      <c r="BM209" s="240" t="s">
        <v>3205</v>
      </c>
    </row>
    <row r="210" spans="1:47" s="2" customFormat="1" ht="12">
      <c r="A210" s="40"/>
      <c r="B210" s="41"/>
      <c r="C210" s="42"/>
      <c r="D210" s="242" t="s">
        <v>204</v>
      </c>
      <c r="E210" s="42"/>
      <c r="F210" s="243" t="s">
        <v>3204</v>
      </c>
      <c r="G210" s="42"/>
      <c r="H210" s="42"/>
      <c r="I210" s="149"/>
      <c r="J210" s="42"/>
      <c r="K210" s="42"/>
      <c r="L210" s="46"/>
      <c r="M210" s="244"/>
      <c r="N210" s="245"/>
      <c r="O210" s="86"/>
      <c r="P210" s="86"/>
      <c r="Q210" s="86"/>
      <c r="R210" s="86"/>
      <c r="S210" s="86"/>
      <c r="T210" s="87"/>
      <c r="U210" s="40"/>
      <c r="V210" s="40"/>
      <c r="W210" s="40"/>
      <c r="X210" s="40"/>
      <c r="Y210" s="40"/>
      <c r="Z210" s="40"/>
      <c r="AA210" s="40"/>
      <c r="AB210" s="40"/>
      <c r="AC210" s="40"/>
      <c r="AD210" s="40"/>
      <c r="AE210" s="40"/>
      <c r="AT210" s="19" t="s">
        <v>204</v>
      </c>
      <c r="AU210" s="19" t="s">
        <v>86</v>
      </c>
    </row>
    <row r="211" spans="1:65" s="2" customFormat="1" ht="16.5" customHeight="1">
      <c r="A211" s="40"/>
      <c r="B211" s="41"/>
      <c r="C211" s="229" t="s">
        <v>642</v>
      </c>
      <c r="D211" s="229" t="s">
        <v>197</v>
      </c>
      <c r="E211" s="230" t="s">
        <v>3206</v>
      </c>
      <c r="F211" s="231" t="s">
        <v>3207</v>
      </c>
      <c r="G211" s="232" t="s">
        <v>2163</v>
      </c>
      <c r="H211" s="233">
        <v>4</v>
      </c>
      <c r="I211" s="234"/>
      <c r="J211" s="235">
        <f>ROUND(I211*H211,2)</f>
        <v>0</v>
      </c>
      <c r="K211" s="231" t="s">
        <v>2566</v>
      </c>
      <c r="L211" s="46"/>
      <c r="M211" s="236" t="s">
        <v>21</v>
      </c>
      <c r="N211" s="237" t="s">
        <v>47</v>
      </c>
      <c r="O211" s="86"/>
      <c r="P211" s="238">
        <f>O211*H211</f>
        <v>0</v>
      </c>
      <c r="Q211" s="238">
        <v>0</v>
      </c>
      <c r="R211" s="238">
        <f>Q211*H211</f>
        <v>0</v>
      </c>
      <c r="S211" s="238">
        <v>0</v>
      </c>
      <c r="T211" s="239">
        <f>S211*H211</f>
        <v>0</v>
      </c>
      <c r="U211" s="40"/>
      <c r="V211" s="40"/>
      <c r="W211" s="40"/>
      <c r="X211" s="40"/>
      <c r="Y211" s="40"/>
      <c r="Z211" s="40"/>
      <c r="AA211" s="40"/>
      <c r="AB211" s="40"/>
      <c r="AC211" s="40"/>
      <c r="AD211" s="40"/>
      <c r="AE211" s="40"/>
      <c r="AR211" s="240" t="s">
        <v>759</v>
      </c>
      <c r="AT211" s="240" t="s">
        <v>197</v>
      </c>
      <c r="AU211" s="240" t="s">
        <v>86</v>
      </c>
      <c r="AY211" s="19" t="s">
        <v>194</v>
      </c>
      <c r="BE211" s="241">
        <f>IF(N211="základní",J211,0)</f>
        <v>0</v>
      </c>
      <c r="BF211" s="241">
        <f>IF(N211="snížená",J211,0)</f>
        <v>0</v>
      </c>
      <c r="BG211" s="241">
        <f>IF(N211="zákl. přenesená",J211,0)</f>
        <v>0</v>
      </c>
      <c r="BH211" s="241">
        <f>IF(N211="sníž. přenesená",J211,0)</f>
        <v>0</v>
      </c>
      <c r="BI211" s="241">
        <f>IF(N211="nulová",J211,0)</f>
        <v>0</v>
      </c>
      <c r="BJ211" s="19" t="s">
        <v>84</v>
      </c>
      <c r="BK211" s="241">
        <f>ROUND(I211*H211,2)</f>
        <v>0</v>
      </c>
      <c r="BL211" s="19" t="s">
        <v>759</v>
      </c>
      <c r="BM211" s="240" t="s">
        <v>3208</v>
      </c>
    </row>
    <row r="212" spans="1:47" s="2" customFormat="1" ht="12">
      <c r="A212" s="40"/>
      <c r="B212" s="41"/>
      <c r="C212" s="42"/>
      <c r="D212" s="242" t="s">
        <v>204</v>
      </c>
      <c r="E212" s="42"/>
      <c r="F212" s="243" t="s">
        <v>3207</v>
      </c>
      <c r="G212" s="42"/>
      <c r="H212" s="42"/>
      <c r="I212" s="149"/>
      <c r="J212" s="42"/>
      <c r="K212" s="42"/>
      <c r="L212" s="46"/>
      <c r="M212" s="244"/>
      <c r="N212" s="245"/>
      <c r="O212" s="86"/>
      <c r="P212" s="86"/>
      <c r="Q212" s="86"/>
      <c r="R212" s="86"/>
      <c r="S212" s="86"/>
      <c r="T212" s="87"/>
      <c r="U212" s="40"/>
      <c r="V212" s="40"/>
      <c r="W212" s="40"/>
      <c r="X212" s="40"/>
      <c r="Y212" s="40"/>
      <c r="Z212" s="40"/>
      <c r="AA212" s="40"/>
      <c r="AB212" s="40"/>
      <c r="AC212" s="40"/>
      <c r="AD212" s="40"/>
      <c r="AE212" s="40"/>
      <c r="AT212" s="19" t="s">
        <v>204</v>
      </c>
      <c r="AU212" s="19" t="s">
        <v>86</v>
      </c>
    </row>
    <row r="213" spans="1:65" s="2" customFormat="1" ht="16.5" customHeight="1">
      <c r="A213" s="40"/>
      <c r="B213" s="41"/>
      <c r="C213" s="229" t="s">
        <v>650</v>
      </c>
      <c r="D213" s="229" t="s">
        <v>197</v>
      </c>
      <c r="E213" s="230" t="s">
        <v>3206</v>
      </c>
      <c r="F213" s="231" t="s">
        <v>3207</v>
      </c>
      <c r="G213" s="232" t="s">
        <v>2163</v>
      </c>
      <c r="H213" s="233">
        <v>8</v>
      </c>
      <c r="I213" s="234"/>
      <c r="J213" s="235">
        <f>ROUND(I213*H213,2)</f>
        <v>0</v>
      </c>
      <c r="K213" s="231" t="s">
        <v>2566</v>
      </c>
      <c r="L213" s="46"/>
      <c r="M213" s="236" t="s">
        <v>21</v>
      </c>
      <c r="N213" s="237" t="s">
        <v>47</v>
      </c>
      <c r="O213" s="86"/>
      <c r="P213" s="238">
        <f>O213*H213</f>
        <v>0</v>
      </c>
      <c r="Q213" s="238">
        <v>0</v>
      </c>
      <c r="R213" s="238">
        <f>Q213*H213</f>
        <v>0</v>
      </c>
      <c r="S213" s="238">
        <v>0</v>
      </c>
      <c r="T213" s="239">
        <f>S213*H213</f>
        <v>0</v>
      </c>
      <c r="U213" s="40"/>
      <c r="V213" s="40"/>
      <c r="W213" s="40"/>
      <c r="X213" s="40"/>
      <c r="Y213" s="40"/>
      <c r="Z213" s="40"/>
      <c r="AA213" s="40"/>
      <c r="AB213" s="40"/>
      <c r="AC213" s="40"/>
      <c r="AD213" s="40"/>
      <c r="AE213" s="40"/>
      <c r="AR213" s="240" t="s">
        <v>759</v>
      </c>
      <c r="AT213" s="240" t="s">
        <v>197</v>
      </c>
      <c r="AU213" s="240" t="s">
        <v>86</v>
      </c>
      <c r="AY213" s="19" t="s">
        <v>194</v>
      </c>
      <c r="BE213" s="241">
        <f>IF(N213="základní",J213,0)</f>
        <v>0</v>
      </c>
      <c r="BF213" s="241">
        <f>IF(N213="snížená",J213,0)</f>
        <v>0</v>
      </c>
      <c r="BG213" s="241">
        <f>IF(N213="zákl. přenesená",J213,0)</f>
        <v>0</v>
      </c>
      <c r="BH213" s="241">
        <f>IF(N213="sníž. přenesená",J213,0)</f>
        <v>0</v>
      </c>
      <c r="BI213" s="241">
        <f>IF(N213="nulová",J213,0)</f>
        <v>0</v>
      </c>
      <c r="BJ213" s="19" t="s">
        <v>84</v>
      </c>
      <c r="BK213" s="241">
        <f>ROUND(I213*H213,2)</f>
        <v>0</v>
      </c>
      <c r="BL213" s="19" t="s">
        <v>759</v>
      </c>
      <c r="BM213" s="240" t="s">
        <v>3209</v>
      </c>
    </row>
    <row r="214" spans="1:47" s="2" customFormat="1" ht="12">
      <c r="A214" s="40"/>
      <c r="B214" s="41"/>
      <c r="C214" s="42"/>
      <c r="D214" s="242" t="s">
        <v>204</v>
      </c>
      <c r="E214" s="42"/>
      <c r="F214" s="243" t="s">
        <v>3207</v>
      </c>
      <c r="G214" s="42"/>
      <c r="H214" s="42"/>
      <c r="I214" s="149"/>
      <c r="J214" s="42"/>
      <c r="K214" s="42"/>
      <c r="L214" s="46"/>
      <c r="M214" s="244"/>
      <c r="N214" s="245"/>
      <c r="O214" s="86"/>
      <c r="P214" s="86"/>
      <c r="Q214" s="86"/>
      <c r="R214" s="86"/>
      <c r="S214" s="86"/>
      <c r="T214" s="87"/>
      <c r="U214" s="40"/>
      <c r="V214" s="40"/>
      <c r="W214" s="40"/>
      <c r="X214" s="40"/>
      <c r="Y214" s="40"/>
      <c r="Z214" s="40"/>
      <c r="AA214" s="40"/>
      <c r="AB214" s="40"/>
      <c r="AC214" s="40"/>
      <c r="AD214" s="40"/>
      <c r="AE214" s="40"/>
      <c r="AT214" s="19" t="s">
        <v>204</v>
      </c>
      <c r="AU214" s="19" t="s">
        <v>86</v>
      </c>
    </row>
    <row r="215" spans="1:65" s="2" customFormat="1" ht="16.5" customHeight="1">
      <c r="A215" s="40"/>
      <c r="B215" s="41"/>
      <c r="C215" s="229" t="s">
        <v>657</v>
      </c>
      <c r="D215" s="229" t="s">
        <v>197</v>
      </c>
      <c r="E215" s="230" t="s">
        <v>3210</v>
      </c>
      <c r="F215" s="231" t="s">
        <v>3211</v>
      </c>
      <c r="G215" s="232" t="s">
        <v>2163</v>
      </c>
      <c r="H215" s="233">
        <v>40</v>
      </c>
      <c r="I215" s="234"/>
      <c r="J215" s="235">
        <f>ROUND(I215*H215,2)</f>
        <v>0</v>
      </c>
      <c r="K215" s="231" t="s">
        <v>2566</v>
      </c>
      <c r="L215" s="46"/>
      <c r="M215" s="236" t="s">
        <v>21</v>
      </c>
      <c r="N215" s="237" t="s">
        <v>47</v>
      </c>
      <c r="O215" s="86"/>
      <c r="P215" s="238">
        <f>O215*H215</f>
        <v>0</v>
      </c>
      <c r="Q215" s="238">
        <v>0</v>
      </c>
      <c r="R215" s="238">
        <f>Q215*H215</f>
        <v>0</v>
      </c>
      <c r="S215" s="238">
        <v>0</v>
      </c>
      <c r="T215" s="239">
        <f>S215*H215</f>
        <v>0</v>
      </c>
      <c r="U215" s="40"/>
      <c r="V215" s="40"/>
      <c r="W215" s="40"/>
      <c r="X215" s="40"/>
      <c r="Y215" s="40"/>
      <c r="Z215" s="40"/>
      <c r="AA215" s="40"/>
      <c r="AB215" s="40"/>
      <c r="AC215" s="40"/>
      <c r="AD215" s="40"/>
      <c r="AE215" s="40"/>
      <c r="AR215" s="240" t="s">
        <v>759</v>
      </c>
      <c r="AT215" s="240" t="s">
        <v>197</v>
      </c>
      <c r="AU215" s="240" t="s">
        <v>86</v>
      </c>
      <c r="AY215" s="19" t="s">
        <v>194</v>
      </c>
      <c r="BE215" s="241">
        <f>IF(N215="základní",J215,0)</f>
        <v>0</v>
      </c>
      <c r="BF215" s="241">
        <f>IF(N215="snížená",J215,0)</f>
        <v>0</v>
      </c>
      <c r="BG215" s="241">
        <f>IF(N215="zákl. přenesená",J215,0)</f>
        <v>0</v>
      </c>
      <c r="BH215" s="241">
        <f>IF(N215="sníž. přenesená",J215,0)</f>
        <v>0</v>
      </c>
      <c r="BI215" s="241">
        <f>IF(N215="nulová",J215,0)</f>
        <v>0</v>
      </c>
      <c r="BJ215" s="19" t="s">
        <v>84</v>
      </c>
      <c r="BK215" s="241">
        <f>ROUND(I215*H215,2)</f>
        <v>0</v>
      </c>
      <c r="BL215" s="19" t="s">
        <v>759</v>
      </c>
      <c r="BM215" s="240" t="s">
        <v>3212</v>
      </c>
    </row>
    <row r="216" spans="1:47" s="2" customFormat="1" ht="12">
      <c r="A216" s="40"/>
      <c r="B216" s="41"/>
      <c r="C216" s="42"/>
      <c r="D216" s="242" t="s">
        <v>204</v>
      </c>
      <c r="E216" s="42"/>
      <c r="F216" s="243" t="s">
        <v>3211</v>
      </c>
      <c r="G216" s="42"/>
      <c r="H216" s="42"/>
      <c r="I216" s="149"/>
      <c r="J216" s="42"/>
      <c r="K216" s="42"/>
      <c r="L216" s="46"/>
      <c r="M216" s="244"/>
      <c r="N216" s="245"/>
      <c r="O216" s="86"/>
      <c r="P216" s="86"/>
      <c r="Q216" s="86"/>
      <c r="R216" s="86"/>
      <c r="S216" s="86"/>
      <c r="T216" s="87"/>
      <c r="U216" s="40"/>
      <c r="V216" s="40"/>
      <c r="W216" s="40"/>
      <c r="X216" s="40"/>
      <c r="Y216" s="40"/>
      <c r="Z216" s="40"/>
      <c r="AA216" s="40"/>
      <c r="AB216" s="40"/>
      <c r="AC216" s="40"/>
      <c r="AD216" s="40"/>
      <c r="AE216" s="40"/>
      <c r="AT216" s="19" t="s">
        <v>204</v>
      </c>
      <c r="AU216" s="19" t="s">
        <v>86</v>
      </c>
    </row>
    <row r="217" spans="1:65" s="2" customFormat="1" ht="16.5" customHeight="1">
      <c r="A217" s="40"/>
      <c r="B217" s="41"/>
      <c r="C217" s="229" t="s">
        <v>663</v>
      </c>
      <c r="D217" s="229" t="s">
        <v>197</v>
      </c>
      <c r="E217" s="230" t="s">
        <v>3210</v>
      </c>
      <c r="F217" s="231" t="s">
        <v>3211</v>
      </c>
      <c r="G217" s="232" t="s">
        <v>2163</v>
      </c>
      <c r="H217" s="233">
        <v>10</v>
      </c>
      <c r="I217" s="234"/>
      <c r="J217" s="235">
        <f>ROUND(I217*H217,2)</f>
        <v>0</v>
      </c>
      <c r="K217" s="231" t="s">
        <v>2566</v>
      </c>
      <c r="L217" s="46"/>
      <c r="M217" s="236" t="s">
        <v>21</v>
      </c>
      <c r="N217" s="237" t="s">
        <v>47</v>
      </c>
      <c r="O217" s="86"/>
      <c r="P217" s="238">
        <f>O217*H217</f>
        <v>0</v>
      </c>
      <c r="Q217" s="238">
        <v>0</v>
      </c>
      <c r="R217" s="238">
        <f>Q217*H217</f>
        <v>0</v>
      </c>
      <c r="S217" s="238">
        <v>0</v>
      </c>
      <c r="T217" s="239">
        <f>S217*H217</f>
        <v>0</v>
      </c>
      <c r="U217" s="40"/>
      <c r="V217" s="40"/>
      <c r="W217" s="40"/>
      <c r="X217" s="40"/>
      <c r="Y217" s="40"/>
      <c r="Z217" s="40"/>
      <c r="AA217" s="40"/>
      <c r="AB217" s="40"/>
      <c r="AC217" s="40"/>
      <c r="AD217" s="40"/>
      <c r="AE217" s="40"/>
      <c r="AR217" s="240" t="s">
        <v>759</v>
      </c>
      <c r="AT217" s="240" t="s">
        <v>197</v>
      </c>
      <c r="AU217" s="240" t="s">
        <v>86</v>
      </c>
      <c r="AY217" s="19" t="s">
        <v>194</v>
      </c>
      <c r="BE217" s="241">
        <f>IF(N217="základní",J217,0)</f>
        <v>0</v>
      </c>
      <c r="BF217" s="241">
        <f>IF(N217="snížená",J217,0)</f>
        <v>0</v>
      </c>
      <c r="BG217" s="241">
        <f>IF(N217="zákl. přenesená",J217,0)</f>
        <v>0</v>
      </c>
      <c r="BH217" s="241">
        <f>IF(N217="sníž. přenesená",J217,0)</f>
        <v>0</v>
      </c>
      <c r="BI217" s="241">
        <f>IF(N217="nulová",J217,0)</f>
        <v>0</v>
      </c>
      <c r="BJ217" s="19" t="s">
        <v>84</v>
      </c>
      <c r="BK217" s="241">
        <f>ROUND(I217*H217,2)</f>
        <v>0</v>
      </c>
      <c r="BL217" s="19" t="s">
        <v>759</v>
      </c>
      <c r="BM217" s="240" t="s">
        <v>3213</v>
      </c>
    </row>
    <row r="218" spans="1:47" s="2" customFormat="1" ht="12">
      <c r="A218" s="40"/>
      <c r="B218" s="41"/>
      <c r="C218" s="42"/>
      <c r="D218" s="242" t="s">
        <v>204</v>
      </c>
      <c r="E218" s="42"/>
      <c r="F218" s="243" t="s">
        <v>3211</v>
      </c>
      <c r="G218" s="42"/>
      <c r="H218" s="42"/>
      <c r="I218" s="149"/>
      <c r="J218" s="42"/>
      <c r="K218" s="42"/>
      <c r="L218" s="46"/>
      <c r="M218" s="244"/>
      <c r="N218" s="245"/>
      <c r="O218" s="86"/>
      <c r="P218" s="86"/>
      <c r="Q218" s="86"/>
      <c r="R218" s="86"/>
      <c r="S218" s="86"/>
      <c r="T218" s="87"/>
      <c r="U218" s="40"/>
      <c r="V218" s="40"/>
      <c r="W218" s="40"/>
      <c r="X218" s="40"/>
      <c r="Y218" s="40"/>
      <c r="Z218" s="40"/>
      <c r="AA218" s="40"/>
      <c r="AB218" s="40"/>
      <c r="AC218" s="40"/>
      <c r="AD218" s="40"/>
      <c r="AE218" s="40"/>
      <c r="AT218" s="19" t="s">
        <v>204</v>
      </c>
      <c r="AU218" s="19" t="s">
        <v>86</v>
      </c>
    </row>
    <row r="219" spans="1:65" s="2" customFormat="1" ht="16.5" customHeight="1">
      <c r="A219" s="40"/>
      <c r="B219" s="41"/>
      <c r="C219" s="229" t="s">
        <v>668</v>
      </c>
      <c r="D219" s="229" t="s">
        <v>197</v>
      </c>
      <c r="E219" s="230" t="s">
        <v>3214</v>
      </c>
      <c r="F219" s="231" t="s">
        <v>3215</v>
      </c>
      <c r="G219" s="232" t="s">
        <v>2163</v>
      </c>
      <c r="H219" s="233">
        <v>3</v>
      </c>
      <c r="I219" s="234"/>
      <c r="J219" s="235">
        <f>ROUND(I219*H219,2)</f>
        <v>0</v>
      </c>
      <c r="K219" s="231" t="s">
        <v>2566</v>
      </c>
      <c r="L219" s="46"/>
      <c r="M219" s="236" t="s">
        <v>21</v>
      </c>
      <c r="N219" s="237" t="s">
        <v>47</v>
      </c>
      <c r="O219" s="86"/>
      <c r="P219" s="238">
        <f>O219*H219</f>
        <v>0</v>
      </c>
      <c r="Q219" s="238">
        <v>0</v>
      </c>
      <c r="R219" s="238">
        <f>Q219*H219</f>
        <v>0</v>
      </c>
      <c r="S219" s="238">
        <v>0</v>
      </c>
      <c r="T219" s="239">
        <f>S219*H219</f>
        <v>0</v>
      </c>
      <c r="U219" s="40"/>
      <c r="V219" s="40"/>
      <c r="W219" s="40"/>
      <c r="X219" s="40"/>
      <c r="Y219" s="40"/>
      <c r="Z219" s="40"/>
      <c r="AA219" s="40"/>
      <c r="AB219" s="40"/>
      <c r="AC219" s="40"/>
      <c r="AD219" s="40"/>
      <c r="AE219" s="40"/>
      <c r="AR219" s="240" t="s">
        <v>759</v>
      </c>
      <c r="AT219" s="240" t="s">
        <v>197</v>
      </c>
      <c r="AU219" s="240" t="s">
        <v>86</v>
      </c>
      <c r="AY219" s="19" t="s">
        <v>194</v>
      </c>
      <c r="BE219" s="241">
        <f>IF(N219="základní",J219,0)</f>
        <v>0</v>
      </c>
      <c r="BF219" s="241">
        <f>IF(N219="snížená",J219,0)</f>
        <v>0</v>
      </c>
      <c r="BG219" s="241">
        <f>IF(N219="zákl. přenesená",J219,0)</f>
        <v>0</v>
      </c>
      <c r="BH219" s="241">
        <f>IF(N219="sníž. přenesená",J219,0)</f>
        <v>0</v>
      </c>
      <c r="BI219" s="241">
        <f>IF(N219="nulová",J219,0)</f>
        <v>0</v>
      </c>
      <c r="BJ219" s="19" t="s">
        <v>84</v>
      </c>
      <c r="BK219" s="241">
        <f>ROUND(I219*H219,2)</f>
        <v>0</v>
      </c>
      <c r="BL219" s="19" t="s">
        <v>759</v>
      </c>
      <c r="BM219" s="240" t="s">
        <v>3216</v>
      </c>
    </row>
    <row r="220" spans="1:47" s="2" customFormat="1" ht="12">
      <c r="A220" s="40"/>
      <c r="B220" s="41"/>
      <c r="C220" s="42"/>
      <c r="D220" s="242" t="s">
        <v>204</v>
      </c>
      <c r="E220" s="42"/>
      <c r="F220" s="243" t="s">
        <v>3217</v>
      </c>
      <c r="G220" s="42"/>
      <c r="H220" s="42"/>
      <c r="I220" s="149"/>
      <c r="J220" s="42"/>
      <c r="K220" s="42"/>
      <c r="L220" s="46"/>
      <c r="M220" s="244"/>
      <c r="N220" s="245"/>
      <c r="O220" s="86"/>
      <c r="P220" s="86"/>
      <c r="Q220" s="86"/>
      <c r="R220" s="86"/>
      <c r="S220" s="86"/>
      <c r="T220" s="87"/>
      <c r="U220" s="40"/>
      <c r="V220" s="40"/>
      <c r="W220" s="40"/>
      <c r="X220" s="40"/>
      <c r="Y220" s="40"/>
      <c r="Z220" s="40"/>
      <c r="AA220" s="40"/>
      <c r="AB220" s="40"/>
      <c r="AC220" s="40"/>
      <c r="AD220" s="40"/>
      <c r="AE220" s="40"/>
      <c r="AT220" s="19" t="s">
        <v>204</v>
      </c>
      <c r="AU220" s="19" t="s">
        <v>86</v>
      </c>
    </row>
    <row r="221" spans="1:65" s="2" customFormat="1" ht="16.5" customHeight="1">
      <c r="A221" s="40"/>
      <c r="B221" s="41"/>
      <c r="C221" s="272" t="s">
        <v>674</v>
      </c>
      <c r="D221" s="272" t="s">
        <v>347</v>
      </c>
      <c r="E221" s="273" t="s">
        <v>3218</v>
      </c>
      <c r="F221" s="274" t="s">
        <v>3219</v>
      </c>
      <c r="G221" s="275" t="s">
        <v>3135</v>
      </c>
      <c r="H221" s="276">
        <v>3</v>
      </c>
      <c r="I221" s="277"/>
      <c r="J221" s="278">
        <f>ROUND(I221*H221,2)</f>
        <v>0</v>
      </c>
      <c r="K221" s="274" t="s">
        <v>2566</v>
      </c>
      <c r="L221" s="279"/>
      <c r="M221" s="280" t="s">
        <v>21</v>
      </c>
      <c r="N221" s="281" t="s">
        <v>47</v>
      </c>
      <c r="O221" s="86"/>
      <c r="P221" s="238">
        <f>O221*H221</f>
        <v>0</v>
      </c>
      <c r="Q221" s="238">
        <v>0</v>
      </c>
      <c r="R221" s="238">
        <f>Q221*H221</f>
        <v>0</v>
      </c>
      <c r="S221" s="238">
        <v>0</v>
      </c>
      <c r="T221" s="239">
        <f>S221*H221</f>
        <v>0</v>
      </c>
      <c r="U221" s="40"/>
      <c r="V221" s="40"/>
      <c r="W221" s="40"/>
      <c r="X221" s="40"/>
      <c r="Y221" s="40"/>
      <c r="Z221" s="40"/>
      <c r="AA221" s="40"/>
      <c r="AB221" s="40"/>
      <c r="AC221" s="40"/>
      <c r="AD221" s="40"/>
      <c r="AE221" s="40"/>
      <c r="AR221" s="240" t="s">
        <v>2171</v>
      </c>
      <c r="AT221" s="240" t="s">
        <v>347</v>
      </c>
      <c r="AU221" s="240" t="s">
        <v>86</v>
      </c>
      <c r="AY221" s="19" t="s">
        <v>194</v>
      </c>
      <c r="BE221" s="241">
        <f>IF(N221="základní",J221,0)</f>
        <v>0</v>
      </c>
      <c r="BF221" s="241">
        <f>IF(N221="snížená",J221,0)</f>
        <v>0</v>
      </c>
      <c r="BG221" s="241">
        <f>IF(N221="zákl. přenesená",J221,0)</f>
        <v>0</v>
      </c>
      <c r="BH221" s="241">
        <f>IF(N221="sníž. přenesená",J221,0)</f>
        <v>0</v>
      </c>
      <c r="BI221" s="241">
        <f>IF(N221="nulová",J221,0)</f>
        <v>0</v>
      </c>
      <c r="BJ221" s="19" t="s">
        <v>84</v>
      </c>
      <c r="BK221" s="241">
        <f>ROUND(I221*H221,2)</f>
        <v>0</v>
      </c>
      <c r="BL221" s="19" t="s">
        <v>759</v>
      </c>
      <c r="BM221" s="240" t="s">
        <v>3220</v>
      </c>
    </row>
    <row r="222" spans="1:47" s="2" customFormat="1" ht="12">
      <c r="A222" s="40"/>
      <c r="B222" s="41"/>
      <c r="C222" s="42"/>
      <c r="D222" s="242" t="s">
        <v>204</v>
      </c>
      <c r="E222" s="42"/>
      <c r="F222" s="243" t="s">
        <v>3219</v>
      </c>
      <c r="G222" s="42"/>
      <c r="H222" s="42"/>
      <c r="I222" s="149"/>
      <c r="J222" s="42"/>
      <c r="K222" s="42"/>
      <c r="L222" s="46"/>
      <c r="M222" s="244"/>
      <c r="N222" s="245"/>
      <c r="O222" s="86"/>
      <c r="P222" s="86"/>
      <c r="Q222" s="86"/>
      <c r="R222" s="86"/>
      <c r="S222" s="86"/>
      <c r="T222" s="87"/>
      <c r="U222" s="40"/>
      <c r="V222" s="40"/>
      <c r="W222" s="40"/>
      <c r="X222" s="40"/>
      <c r="Y222" s="40"/>
      <c r="Z222" s="40"/>
      <c r="AA222" s="40"/>
      <c r="AB222" s="40"/>
      <c r="AC222" s="40"/>
      <c r="AD222" s="40"/>
      <c r="AE222" s="40"/>
      <c r="AT222" s="19" t="s">
        <v>204</v>
      </c>
      <c r="AU222" s="19" t="s">
        <v>86</v>
      </c>
    </row>
    <row r="223" spans="1:65" s="2" customFormat="1" ht="16.5" customHeight="1">
      <c r="A223" s="40"/>
      <c r="B223" s="41"/>
      <c r="C223" s="229" t="s">
        <v>683</v>
      </c>
      <c r="D223" s="229" t="s">
        <v>197</v>
      </c>
      <c r="E223" s="230" t="s">
        <v>3221</v>
      </c>
      <c r="F223" s="231" t="s">
        <v>3222</v>
      </c>
      <c r="G223" s="232" t="s">
        <v>2163</v>
      </c>
      <c r="H223" s="233">
        <v>9</v>
      </c>
      <c r="I223" s="234"/>
      <c r="J223" s="235">
        <f>ROUND(I223*H223,2)</f>
        <v>0</v>
      </c>
      <c r="K223" s="231" t="s">
        <v>2566</v>
      </c>
      <c r="L223" s="46"/>
      <c r="M223" s="236" t="s">
        <v>21</v>
      </c>
      <c r="N223" s="237" t="s">
        <v>47</v>
      </c>
      <c r="O223" s="86"/>
      <c r="P223" s="238">
        <f>O223*H223</f>
        <v>0</v>
      </c>
      <c r="Q223" s="238">
        <v>0</v>
      </c>
      <c r="R223" s="238">
        <f>Q223*H223</f>
        <v>0</v>
      </c>
      <c r="S223" s="238">
        <v>0</v>
      </c>
      <c r="T223" s="239">
        <f>S223*H223</f>
        <v>0</v>
      </c>
      <c r="U223" s="40"/>
      <c r="V223" s="40"/>
      <c r="W223" s="40"/>
      <c r="X223" s="40"/>
      <c r="Y223" s="40"/>
      <c r="Z223" s="40"/>
      <c r="AA223" s="40"/>
      <c r="AB223" s="40"/>
      <c r="AC223" s="40"/>
      <c r="AD223" s="40"/>
      <c r="AE223" s="40"/>
      <c r="AR223" s="240" t="s">
        <v>759</v>
      </c>
      <c r="AT223" s="240" t="s">
        <v>197</v>
      </c>
      <c r="AU223" s="240" t="s">
        <v>86</v>
      </c>
      <c r="AY223" s="19" t="s">
        <v>194</v>
      </c>
      <c r="BE223" s="241">
        <f>IF(N223="základní",J223,0)</f>
        <v>0</v>
      </c>
      <c r="BF223" s="241">
        <f>IF(N223="snížená",J223,0)</f>
        <v>0</v>
      </c>
      <c r="BG223" s="241">
        <f>IF(N223="zákl. přenesená",J223,0)</f>
        <v>0</v>
      </c>
      <c r="BH223" s="241">
        <f>IF(N223="sníž. přenesená",J223,0)</f>
        <v>0</v>
      </c>
      <c r="BI223" s="241">
        <f>IF(N223="nulová",J223,0)</f>
        <v>0</v>
      </c>
      <c r="BJ223" s="19" t="s">
        <v>84</v>
      </c>
      <c r="BK223" s="241">
        <f>ROUND(I223*H223,2)</f>
        <v>0</v>
      </c>
      <c r="BL223" s="19" t="s">
        <v>759</v>
      </c>
      <c r="BM223" s="240" t="s">
        <v>3223</v>
      </c>
    </row>
    <row r="224" spans="1:47" s="2" customFormat="1" ht="12">
      <c r="A224" s="40"/>
      <c r="B224" s="41"/>
      <c r="C224" s="42"/>
      <c r="D224" s="242" t="s">
        <v>204</v>
      </c>
      <c r="E224" s="42"/>
      <c r="F224" s="243" t="s">
        <v>3224</v>
      </c>
      <c r="G224" s="42"/>
      <c r="H224" s="42"/>
      <c r="I224" s="149"/>
      <c r="J224" s="42"/>
      <c r="K224" s="42"/>
      <c r="L224" s="46"/>
      <c r="M224" s="244"/>
      <c r="N224" s="245"/>
      <c r="O224" s="86"/>
      <c r="P224" s="86"/>
      <c r="Q224" s="86"/>
      <c r="R224" s="86"/>
      <c r="S224" s="86"/>
      <c r="T224" s="87"/>
      <c r="U224" s="40"/>
      <c r="V224" s="40"/>
      <c r="W224" s="40"/>
      <c r="X224" s="40"/>
      <c r="Y224" s="40"/>
      <c r="Z224" s="40"/>
      <c r="AA224" s="40"/>
      <c r="AB224" s="40"/>
      <c r="AC224" s="40"/>
      <c r="AD224" s="40"/>
      <c r="AE224" s="40"/>
      <c r="AT224" s="19" t="s">
        <v>204</v>
      </c>
      <c r="AU224" s="19" t="s">
        <v>86</v>
      </c>
    </row>
    <row r="225" spans="1:65" s="2" customFormat="1" ht="16.5" customHeight="1">
      <c r="A225" s="40"/>
      <c r="B225" s="41"/>
      <c r="C225" s="272" t="s">
        <v>689</v>
      </c>
      <c r="D225" s="272" t="s">
        <v>347</v>
      </c>
      <c r="E225" s="273" t="s">
        <v>3225</v>
      </c>
      <c r="F225" s="274" t="s">
        <v>3226</v>
      </c>
      <c r="G225" s="275" t="s">
        <v>3135</v>
      </c>
      <c r="H225" s="276">
        <v>9</v>
      </c>
      <c r="I225" s="277"/>
      <c r="J225" s="278">
        <f>ROUND(I225*H225,2)</f>
        <v>0</v>
      </c>
      <c r="K225" s="274" t="s">
        <v>2566</v>
      </c>
      <c r="L225" s="279"/>
      <c r="M225" s="280" t="s">
        <v>21</v>
      </c>
      <c r="N225" s="281" t="s">
        <v>47</v>
      </c>
      <c r="O225" s="86"/>
      <c r="P225" s="238">
        <f>O225*H225</f>
        <v>0</v>
      </c>
      <c r="Q225" s="238">
        <v>0</v>
      </c>
      <c r="R225" s="238">
        <f>Q225*H225</f>
        <v>0</v>
      </c>
      <c r="S225" s="238">
        <v>0</v>
      </c>
      <c r="T225" s="239">
        <f>S225*H225</f>
        <v>0</v>
      </c>
      <c r="U225" s="40"/>
      <c r="V225" s="40"/>
      <c r="W225" s="40"/>
      <c r="X225" s="40"/>
      <c r="Y225" s="40"/>
      <c r="Z225" s="40"/>
      <c r="AA225" s="40"/>
      <c r="AB225" s="40"/>
      <c r="AC225" s="40"/>
      <c r="AD225" s="40"/>
      <c r="AE225" s="40"/>
      <c r="AR225" s="240" t="s">
        <v>2171</v>
      </c>
      <c r="AT225" s="240" t="s">
        <v>347</v>
      </c>
      <c r="AU225" s="240" t="s">
        <v>86</v>
      </c>
      <c r="AY225" s="19" t="s">
        <v>194</v>
      </c>
      <c r="BE225" s="241">
        <f>IF(N225="základní",J225,0)</f>
        <v>0</v>
      </c>
      <c r="BF225" s="241">
        <f>IF(N225="snížená",J225,0)</f>
        <v>0</v>
      </c>
      <c r="BG225" s="241">
        <f>IF(N225="zákl. přenesená",J225,0)</f>
        <v>0</v>
      </c>
      <c r="BH225" s="241">
        <f>IF(N225="sníž. přenesená",J225,0)</f>
        <v>0</v>
      </c>
      <c r="BI225" s="241">
        <f>IF(N225="nulová",J225,0)</f>
        <v>0</v>
      </c>
      <c r="BJ225" s="19" t="s">
        <v>84</v>
      </c>
      <c r="BK225" s="241">
        <f>ROUND(I225*H225,2)</f>
        <v>0</v>
      </c>
      <c r="BL225" s="19" t="s">
        <v>759</v>
      </c>
      <c r="BM225" s="240" t="s">
        <v>3227</v>
      </c>
    </row>
    <row r="226" spans="1:47" s="2" customFormat="1" ht="12">
      <c r="A226" s="40"/>
      <c r="B226" s="41"/>
      <c r="C226" s="42"/>
      <c r="D226" s="242" t="s">
        <v>204</v>
      </c>
      <c r="E226" s="42"/>
      <c r="F226" s="243" t="s">
        <v>3226</v>
      </c>
      <c r="G226" s="42"/>
      <c r="H226" s="42"/>
      <c r="I226" s="149"/>
      <c r="J226" s="42"/>
      <c r="K226" s="42"/>
      <c r="L226" s="46"/>
      <c r="M226" s="244"/>
      <c r="N226" s="245"/>
      <c r="O226" s="86"/>
      <c r="P226" s="86"/>
      <c r="Q226" s="86"/>
      <c r="R226" s="86"/>
      <c r="S226" s="86"/>
      <c r="T226" s="87"/>
      <c r="U226" s="40"/>
      <c r="V226" s="40"/>
      <c r="W226" s="40"/>
      <c r="X226" s="40"/>
      <c r="Y226" s="40"/>
      <c r="Z226" s="40"/>
      <c r="AA226" s="40"/>
      <c r="AB226" s="40"/>
      <c r="AC226" s="40"/>
      <c r="AD226" s="40"/>
      <c r="AE226" s="40"/>
      <c r="AT226" s="19" t="s">
        <v>204</v>
      </c>
      <c r="AU226" s="19" t="s">
        <v>86</v>
      </c>
    </row>
    <row r="227" spans="1:65" s="2" customFormat="1" ht="16.5" customHeight="1">
      <c r="A227" s="40"/>
      <c r="B227" s="41"/>
      <c r="C227" s="272" t="s">
        <v>695</v>
      </c>
      <c r="D227" s="272" t="s">
        <v>347</v>
      </c>
      <c r="E227" s="273" t="s">
        <v>3228</v>
      </c>
      <c r="F227" s="274" t="s">
        <v>3229</v>
      </c>
      <c r="G227" s="275" t="s">
        <v>3135</v>
      </c>
      <c r="H227" s="276">
        <v>9</v>
      </c>
      <c r="I227" s="277"/>
      <c r="J227" s="278">
        <f>ROUND(I227*H227,2)</f>
        <v>0</v>
      </c>
      <c r="K227" s="274" t="s">
        <v>2566</v>
      </c>
      <c r="L227" s="279"/>
      <c r="M227" s="280" t="s">
        <v>21</v>
      </c>
      <c r="N227" s="281" t="s">
        <v>47</v>
      </c>
      <c r="O227" s="86"/>
      <c r="P227" s="238">
        <f>O227*H227</f>
        <v>0</v>
      </c>
      <c r="Q227" s="238">
        <v>0</v>
      </c>
      <c r="R227" s="238">
        <f>Q227*H227</f>
        <v>0</v>
      </c>
      <c r="S227" s="238">
        <v>0</v>
      </c>
      <c r="T227" s="239">
        <f>S227*H227</f>
        <v>0</v>
      </c>
      <c r="U227" s="40"/>
      <c r="V227" s="40"/>
      <c r="W227" s="40"/>
      <c r="X227" s="40"/>
      <c r="Y227" s="40"/>
      <c r="Z227" s="40"/>
      <c r="AA227" s="40"/>
      <c r="AB227" s="40"/>
      <c r="AC227" s="40"/>
      <c r="AD227" s="40"/>
      <c r="AE227" s="40"/>
      <c r="AR227" s="240" t="s">
        <v>2171</v>
      </c>
      <c r="AT227" s="240" t="s">
        <v>347</v>
      </c>
      <c r="AU227" s="240" t="s">
        <v>86</v>
      </c>
      <c r="AY227" s="19" t="s">
        <v>194</v>
      </c>
      <c r="BE227" s="241">
        <f>IF(N227="základní",J227,0)</f>
        <v>0</v>
      </c>
      <c r="BF227" s="241">
        <f>IF(N227="snížená",J227,0)</f>
        <v>0</v>
      </c>
      <c r="BG227" s="241">
        <f>IF(N227="zákl. přenesená",J227,0)</f>
        <v>0</v>
      </c>
      <c r="BH227" s="241">
        <f>IF(N227="sníž. přenesená",J227,0)</f>
        <v>0</v>
      </c>
      <c r="BI227" s="241">
        <f>IF(N227="nulová",J227,0)</f>
        <v>0</v>
      </c>
      <c r="BJ227" s="19" t="s">
        <v>84</v>
      </c>
      <c r="BK227" s="241">
        <f>ROUND(I227*H227,2)</f>
        <v>0</v>
      </c>
      <c r="BL227" s="19" t="s">
        <v>759</v>
      </c>
      <c r="BM227" s="240" t="s">
        <v>3230</v>
      </c>
    </row>
    <row r="228" spans="1:47" s="2" customFormat="1" ht="12">
      <c r="A228" s="40"/>
      <c r="B228" s="41"/>
      <c r="C228" s="42"/>
      <c r="D228" s="242" t="s">
        <v>204</v>
      </c>
      <c r="E228" s="42"/>
      <c r="F228" s="243" t="s">
        <v>3229</v>
      </c>
      <c r="G228" s="42"/>
      <c r="H228" s="42"/>
      <c r="I228" s="149"/>
      <c r="J228" s="42"/>
      <c r="K228" s="42"/>
      <c r="L228" s="46"/>
      <c r="M228" s="244"/>
      <c r="N228" s="245"/>
      <c r="O228" s="86"/>
      <c r="P228" s="86"/>
      <c r="Q228" s="86"/>
      <c r="R228" s="86"/>
      <c r="S228" s="86"/>
      <c r="T228" s="87"/>
      <c r="U228" s="40"/>
      <c r="V228" s="40"/>
      <c r="W228" s="40"/>
      <c r="X228" s="40"/>
      <c r="Y228" s="40"/>
      <c r="Z228" s="40"/>
      <c r="AA228" s="40"/>
      <c r="AB228" s="40"/>
      <c r="AC228" s="40"/>
      <c r="AD228" s="40"/>
      <c r="AE228" s="40"/>
      <c r="AT228" s="19" t="s">
        <v>204</v>
      </c>
      <c r="AU228" s="19" t="s">
        <v>86</v>
      </c>
    </row>
    <row r="229" spans="1:65" s="2" customFormat="1" ht="16.5" customHeight="1">
      <c r="A229" s="40"/>
      <c r="B229" s="41"/>
      <c r="C229" s="229" t="s">
        <v>702</v>
      </c>
      <c r="D229" s="229" t="s">
        <v>197</v>
      </c>
      <c r="E229" s="230" t="s">
        <v>3231</v>
      </c>
      <c r="F229" s="231" t="s">
        <v>3232</v>
      </c>
      <c r="G229" s="232" t="s">
        <v>2163</v>
      </c>
      <c r="H229" s="233">
        <v>2</v>
      </c>
      <c r="I229" s="234"/>
      <c r="J229" s="235">
        <f>ROUND(I229*H229,2)</f>
        <v>0</v>
      </c>
      <c r="K229" s="231" t="s">
        <v>2566</v>
      </c>
      <c r="L229" s="46"/>
      <c r="M229" s="236" t="s">
        <v>21</v>
      </c>
      <c r="N229" s="237" t="s">
        <v>47</v>
      </c>
      <c r="O229" s="86"/>
      <c r="P229" s="238">
        <f>O229*H229</f>
        <v>0</v>
      </c>
      <c r="Q229" s="238">
        <v>0</v>
      </c>
      <c r="R229" s="238">
        <f>Q229*H229</f>
        <v>0</v>
      </c>
      <c r="S229" s="238">
        <v>0</v>
      </c>
      <c r="T229" s="239">
        <f>S229*H229</f>
        <v>0</v>
      </c>
      <c r="U229" s="40"/>
      <c r="V229" s="40"/>
      <c r="W229" s="40"/>
      <c r="X229" s="40"/>
      <c r="Y229" s="40"/>
      <c r="Z229" s="40"/>
      <c r="AA229" s="40"/>
      <c r="AB229" s="40"/>
      <c r="AC229" s="40"/>
      <c r="AD229" s="40"/>
      <c r="AE229" s="40"/>
      <c r="AR229" s="240" t="s">
        <v>759</v>
      </c>
      <c r="AT229" s="240" t="s">
        <v>197</v>
      </c>
      <c r="AU229" s="240" t="s">
        <v>86</v>
      </c>
      <c r="AY229" s="19" t="s">
        <v>194</v>
      </c>
      <c r="BE229" s="241">
        <f>IF(N229="základní",J229,0)</f>
        <v>0</v>
      </c>
      <c r="BF229" s="241">
        <f>IF(N229="snížená",J229,0)</f>
        <v>0</v>
      </c>
      <c r="BG229" s="241">
        <f>IF(N229="zákl. přenesená",J229,0)</f>
        <v>0</v>
      </c>
      <c r="BH229" s="241">
        <f>IF(N229="sníž. přenesená",J229,0)</f>
        <v>0</v>
      </c>
      <c r="BI229" s="241">
        <f>IF(N229="nulová",J229,0)</f>
        <v>0</v>
      </c>
      <c r="BJ229" s="19" t="s">
        <v>84</v>
      </c>
      <c r="BK229" s="241">
        <f>ROUND(I229*H229,2)</f>
        <v>0</v>
      </c>
      <c r="BL229" s="19" t="s">
        <v>759</v>
      </c>
      <c r="BM229" s="240" t="s">
        <v>3233</v>
      </c>
    </row>
    <row r="230" spans="1:47" s="2" customFormat="1" ht="12">
      <c r="A230" s="40"/>
      <c r="B230" s="41"/>
      <c r="C230" s="42"/>
      <c r="D230" s="242" t="s">
        <v>204</v>
      </c>
      <c r="E230" s="42"/>
      <c r="F230" s="243" t="s">
        <v>3234</v>
      </c>
      <c r="G230" s="42"/>
      <c r="H230" s="42"/>
      <c r="I230" s="149"/>
      <c r="J230" s="42"/>
      <c r="K230" s="42"/>
      <c r="L230" s="46"/>
      <c r="M230" s="244"/>
      <c r="N230" s="245"/>
      <c r="O230" s="86"/>
      <c r="P230" s="86"/>
      <c r="Q230" s="86"/>
      <c r="R230" s="86"/>
      <c r="S230" s="86"/>
      <c r="T230" s="87"/>
      <c r="U230" s="40"/>
      <c r="V230" s="40"/>
      <c r="W230" s="40"/>
      <c r="X230" s="40"/>
      <c r="Y230" s="40"/>
      <c r="Z230" s="40"/>
      <c r="AA230" s="40"/>
      <c r="AB230" s="40"/>
      <c r="AC230" s="40"/>
      <c r="AD230" s="40"/>
      <c r="AE230" s="40"/>
      <c r="AT230" s="19" t="s">
        <v>204</v>
      </c>
      <c r="AU230" s="19" t="s">
        <v>86</v>
      </c>
    </row>
    <row r="231" spans="1:65" s="2" customFormat="1" ht="16.5" customHeight="1">
      <c r="A231" s="40"/>
      <c r="B231" s="41"/>
      <c r="C231" s="272" t="s">
        <v>708</v>
      </c>
      <c r="D231" s="272" t="s">
        <v>347</v>
      </c>
      <c r="E231" s="273" t="s">
        <v>3235</v>
      </c>
      <c r="F231" s="274" t="s">
        <v>3236</v>
      </c>
      <c r="G231" s="275" t="s">
        <v>3135</v>
      </c>
      <c r="H231" s="276">
        <v>2</v>
      </c>
      <c r="I231" s="277"/>
      <c r="J231" s="278">
        <f>ROUND(I231*H231,2)</f>
        <v>0</v>
      </c>
      <c r="K231" s="274" t="s">
        <v>2566</v>
      </c>
      <c r="L231" s="279"/>
      <c r="M231" s="280" t="s">
        <v>21</v>
      </c>
      <c r="N231" s="281" t="s">
        <v>47</v>
      </c>
      <c r="O231" s="86"/>
      <c r="P231" s="238">
        <f>O231*H231</f>
        <v>0</v>
      </c>
      <c r="Q231" s="238">
        <v>0</v>
      </c>
      <c r="R231" s="238">
        <f>Q231*H231</f>
        <v>0</v>
      </c>
      <c r="S231" s="238">
        <v>0</v>
      </c>
      <c r="T231" s="239">
        <f>S231*H231</f>
        <v>0</v>
      </c>
      <c r="U231" s="40"/>
      <c r="V231" s="40"/>
      <c r="W231" s="40"/>
      <c r="X231" s="40"/>
      <c r="Y231" s="40"/>
      <c r="Z231" s="40"/>
      <c r="AA231" s="40"/>
      <c r="AB231" s="40"/>
      <c r="AC231" s="40"/>
      <c r="AD231" s="40"/>
      <c r="AE231" s="40"/>
      <c r="AR231" s="240" t="s">
        <v>2171</v>
      </c>
      <c r="AT231" s="240" t="s">
        <v>347</v>
      </c>
      <c r="AU231" s="240" t="s">
        <v>86</v>
      </c>
      <c r="AY231" s="19" t="s">
        <v>194</v>
      </c>
      <c r="BE231" s="241">
        <f>IF(N231="základní",J231,0)</f>
        <v>0</v>
      </c>
      <c r="BF231" s="241">
        <f>IF(N231="snížená",J231,0)</f>
        <v>0</v>
      </c>
      <c r="BG231" s="241">
        <f>IF(N231="zákl. přenesená",J231,0)</f>
        <v>0</v>
      </c>
      <c r="BH231" s="241">
        <f>IF(N231="sníž. přenesená",J231,0)</f>
        <v>0</v>
      </c>
      <c r="BI231" s="241">
        <f>IF(N231="nulová",J231,0)</f>
        <v>0</v>
      </c>
      <c r="BJ231" s="19" t="s">
        <v>84</v>
      </c>
      <c r="BK231" s="241">
        <f>ROUND(I231*H231,2)</f>
        <v>0</v>
      </c>
      <c r="BL231" s="19" t="s">
        <v>759</v>
      </c>
      <c r="BM231" s="240" t="s">
        <v>3237</v>
      </c>
    </row>
    <row r="232" spans="1:47" s="2" customFormat="1" ht="12">
      <c r="A232" s="40"/>
      <c r="B232" s="41"/>
      <c r="C232" s="42"/>
      <c r="D232" s="242" t="s">
        <v>204</v>
      </c>
      <c r="E232" s="42"/>
      <c r="F232" s="243" t="s">
        <v>3236</v>
      </c>
      <c r="G232" s="42"/>
      <c r="H232" s="42"/>
      <c r="I232" s="149"/>
      <c r="J232" s="42"/>
      <c r="K232" s="42"/>
      <c r="L232" s="46"/>
      <c r="M232" s="244"/>
      <c r="N232" s="245"/>
      <c r="O232" s="86"/>
      <c r="P232" s="86"/>
      <c r="Q232" s="86"/>
      <c r="R232" s="86"/>
      <c r="S232" s="86"/>
      <c r="T232" s="87"/>
      <c r="U232" s="40"/>
      <c r="V232" s="40"/>
      <c r="W232" s="40"/>
      <c r="X232" s="40"/>
      <c r="Y232" s="40"/>
      <c r="Z232" s="40"/>
      <c r="AA232" s="40"/>
      <c r="AB232" s="40"/>
      <c r="AC232" s="40"/>
      <c r="AD232" s="40"/>
      <c r="AE232" s="40"/>
      <c r="AT232" s="19" t="s">
        <v>204</v>
      </c>
      <c r="AU232" s="19" t="s">
        <v>86</v>
      </c>
    </row>
    <row r="233" spans="1:65" s="2" customFormat="1" ht="16.5" customHeight="1">
      <c r="A233" s="40"/>
      <c r="B233" s="41"/>
      <c r="C233" s="229" t="s">
        <v>714</v>
      </c>
      <c r="D233" s="229" t="s">
        <v>197</v>
      </c>
      <c r="E233" s="230" t="s">
        <v>3238</v>
      </c>
      <c r="F233" s="231" t="s">
        <v>3239</v>
      </c>
      <c r="G233" s="232" t="s">
        <v>2163</v>
      </c>
      <c r="H233" s="233">
        <v>2</v>
      </c>
      <c r="I233" s="234"/>
      <c r="J233" s="235">
        <f>ROUND(I233*H233,2)</f>
        <v>0</v>
      </c>
      <c r="K233" s="231" t="s">
        <v>2566</v>
      </c>
      <c r="L233" s="46"/>
      <c r="M233" s="236" t="s">
        <v>21</v>
      </c>
      <c r="N233" s="237" t="s">
        <v>47</v>
      </c>
      <c r="O233" s="86"/>
      <c r="P233" s="238">
        <f>O233*H233</f>
        <v>0</v>
      </c>
      <c r="Q233" s="238">
        <v>0</v>
      </c>
      <c r="R233" s="238">
        <f>Q233*H233</f>
        <v>0</v>
      </c>
      <c r="S233" s="238">
        <v>0</v>
      </c>
      <c r="T233" s="239">
        <f>S233*H233</f>
        <v>0</v>
      </c>
      <c r="U233" s="40"/>
      <c r="V233" s="40"/>
      <c r="W233" s="40"/>
      <c r="X233" s="40"/>
      <c r="Y233" s="40"/>
      <c r="Z233" s="40"/>
      <c r="AA233" s="40"/>
      <c r="AB233" s="40"/>
      <c r="AC233" s="40"/>
      <c r="AD233" s="40"/>
      <c r="AE233" s="40"/>
      <c r="AR233" s="240" t="s">
        <v>759</v>
      </c>
      <c r="AT233" s="240" t="s">
        <v>197</v>
      </c>
      <c r="AU233" s="240" t="s">
        <v>86</v>
      </c>
      <c r="AY233" s="19" t="s">
        <v>194</v>
      </c>
      <c r="BE233" s="241">
        <f>IF(N233="základní",J233,0)</f>
        <v>0</v>
      </c>
      <c r="BF233" s="241">
        <f>IF(N233="snížená",J233,0)</f>
        <v>0</v>
      </c>
      <c r="BG233" s="241">
        <f>IF(N233="zákl. přenesená",J233,0)</f>
        <v>0</v>
      </c>
      <c r="BH233" s="241">
        <f>IF(N233="sníž. přenesená",J233,0)</f>
        <v>0</v>
      </c>
      <c r="BI233" s="241">
        <f>IF(N233="nulová",J233,0)</f>
        <v>0</v>
      </c>
      <c r="BJ233" s="19" t="s">
        <v>84</v>
      </c>
      <c r="BK233" s="241">
        <f>ROUND(I233*H233,2)</f>
        <v>0</v>
      </c>
      <c r="BL233" s="19" t="s">
        <v>759</v>
      </c>
      <c r="BM233" s="240" t="s">
        <v>3240</v>
      </c>
    </row>
    <row r="234" spans="1:47" s="2" customFormat="1" ht="12">
      <c r="A234" s="40"/>
      <c r="B234" s="41"/>
      <c r="C234" s="42"/>
      <c r="D234" s="242" t="s">
        <v>204</v>
      </c>
      <c r="E234" s="42"/>
      <c r="F234" s="243" t="s">
        <v>3241</v>
      </c>
      <c r="G234" s="42"/>
      <c r="H234" s="42"/>
      <c r="I234" s="149"/>
      <c r="J234" s="42"/>
      <c r="K234" s="42"/>
      <c r="L234" s="46"/>
      <c r="M234" s="244"/>
      <c r="N234" s="245"/>
      <c r="O234" s="86"/>
      <c r="P234" s="86"/>
      <c r="Q234" s="86"/>
      <c r="R234" s="86"/>
      <c r="S234" s="86"/>
      <c r="T234" s="87"/>
      <c r="U234" s="40"/>
      <c r="V234" s="40"/>
      <c r="W234" s="40"/>
      <c r="X234" s="40"/>
      <c r="Y234" s="40"/>
      <c r="Z234" s="40"/>
      <c r="AA234" s="40"/>
      <c r="AB234" s="40"/>
      <c r="AC234" s="40"/>
      <c r="AD234" s="40"/>
      <c r="AE234" s="40"/>
      <c r="AT234" s="19" t="s">
        <v>204</v>
      </c>
      <c r="AU234" s="19" t="s">
        <v>86</v>
      </c>
    </row>
    <row r="235" spans="1:65" s="2" customFormat="1" ht="16.5" customHeight="1">
      <c r="A235" s="40"/>
      <c r="B235" s="41"/>
      <c r="C235" s="272" t="s">
        <v>720</v>
      </c>
      <c r="D235" s="272" t="s">
        <v>347</v>
      </c>
      <c r="E235" s="273" t="s">
        <v>3242</v>
      </c>
      <c r="F235" s="274" t="s">
        <v>3243</v>
      </c>
      <c r="G235" s="275" t="s">
        <v>3135</v>
      </c>
      <c r="H235" s="276">
        <v>2</v>
      </c>
      <c r="I235" s="277"/>
      <c r="J235" s="278">
        <f>ROUND(I235*H235,2)</f>
        <v>0</v>
      </c>
      <c r="K235" s="274" t="s">
        <v>2566</v>
      </c>
      <c r="L235" s="279"/>
      <c r="M235" s="280" t="s">
        <v>21</v>
      </c>
      <c r="N235" s="281" t="s">
        <v>47</v>
      </c>
      <c r="O235" s="86"/>
      <c r="P235" s="238">
        <f>O235*H235</f>
        <v>0</v>
      </c>
      <c r="Q235" s="238">
        <v>0</v>
      </c>
      <c r="R235" s="238">
        <f>Q235*H235</f>
        <v>0</v>
      </c>
      <c r="S235" s="238">
        <v>0</v>
      </c>
      <c r="T235" s="239">
        <f>S235*H235</f>
        <v>0</v>
      </c>
      <c r="U235" s="40"/>
      <c r="V235" s="40"/>
      <c r="W235" s="40"/>
      <c r="X235" s="40"/>
      <c r="Y235" s="40"/>
      <c r="Z235" s="40"/>
      <c r="AA235" s="40"/>
      <c r="AB235" s="40"/>
      <c r="AC235" s="40"/>
      <c r="AD235" s="40"/>
      <c r="AE235" s="40"/>
      <c r="AR235" s="240" t="s">
        <v>2171</v>
      </c>
      <c r="AT235" s="240" t="s">
        <v>347</v>
      </c>
      <c r="AU235" s="240" t="s">
        <v>86</v>
      </c>
      <c r="AY235" s="19" t="s">
        <v>194</v>
      </c>
      <c r="BE235" s="241">
        <f>IF(N235="základní",J235,0)</f>
        <v>0</v>
      </c>
      <c r="BF235" s="241">
        <f>IF(N235="snížená",J235,0)</f>
        <v>0</v>
      </c>
      <c r="BG235" s="241">
        <f>IF(N235="zákl. přenesená",J235,0)</f>
        <v>0</v>
      </c>
      <c r="BH235" s="241">
        <f>IF(N235="sníž. přenesená",J235,0)</f>
        <v>0</v>
      </c>
      <c r="BI235" s="241">
        <f>IF(N235="nulová",J235,0)</f>
        <v>0</v>
      </c>
      <c r="BJ235" s="19" t="s">
        <v>84</v>
      </c>
      <c r="BK235" s="241">
        <f>ROUND(I235*H235,2)</f>
        <v>0</v>
      </c>
      <c r="BL235" s="19" t="s">
        <v>759</v>
      </c>
      <c r="BM235" s="240" t="s">
        <v>3244</v>
      </c>
    </row>
    <row r="236" spans="1:47" s="2" customFormat="1" ht="12">
      <c r="A236" s="40"/>
      <c r="B236" s="41"/>
      <c r="C236" s="42"/>
      <c r="D236" s="242" t="s">
        <v>204</v>
      </c>
      <c r="E236" s="42"/>
      <c r="F236" s="243" t="s">
        <v>3243</v>
      </c>
      <c r="G236" s="42"/>
      <c r="H236" s="42"/>
      <c r="I236" s="149"/>
      <c r="J236" s="42"/>
      <c r="K236" s="42"/>
      <c r="L236" s="46"/>
      <c r="M236" s="244"/>
      <c r="N236" s="245"/>
      <c r="O236" s="86"/>
      <c r="P236" s="86"/>
      <c r="Q236" s="86"/>
      <c r="R236" s="86"/>
      <c r="S236" s="86"/>
      <c r="T236" s="87"/>
      <c r="U236" s="40"/>
      <c r="V236" s="40"/>
      <c r="W236" s="40"/>
      <c r="X236" s="40"/>
      <c r="Y236" s="40"/>
      <c r="Z236" s="40"/>
      <c r="AA236" s="40"/>
      <c r="AB236" s="40"/>
      <c r="AC236" s="40"/>
      <c r="AD236" s="40"/>
      <c r="AE236" s="40"/>
      <c r="AT236" s="19" t="s">
        <v>204</v>
      </c>
      <c r="AU236" s="19" t="s">
        <v>86</v>
      </c>
    </row>
    <row r="237" spans="1:65" s="2" customFormat="1" ht="16.5" customHeight="1">
      <c r="A237" s="40"/>
      <c r="B237" s="41"/>
      <c r="C237" s="229" t="s">
        <v>728</v>
      </c>
      <c r="D237" s="229" t="s">
        <v>197</v>
      </c>
      <c r="E237" s="230" t="s">
        <v>3245</v>
      </c>
      <c r="F237" s="231" t="s">
        <v>3246</v>
      </c>
      <c r="G237" s="232" t="s">
        <v>2163</v>
      </c>
      <c r="H237" s="233">
        <v>4</v>
      </c>
      <c r="I237" s="234"/>
      <c r="J237" s="235">
        <f>ROUND(I237*H237,2)</f>
        <v>0</v>
      </c>
      <c r="K237" s="231" t="s">
        <v>2566</v>
      </c>
      <c r="L237" s="46"/>
      <c r="M237" s="236" t="s">
        <v>21</v>
      </c>
      <c r="N237" s="237" t="s">
        <v>47</v>
      </c>
      <c r="O237" s="86"/>
      <c r="P237" s="238">
        <f>O237*H237</f>
        <v>0</v>
      </c>
      <c r="Q237" s="238">
        <v>0</v>
      </c>
      <c r="R237" s="238">
        <f>Q237*H237</f>
        <v>0</v>
      </c>
      <c r="S237" s="238">
        <v>0</v>
      </c>
      <c r="T237" s="239">
        <f>S237*H237</f>
        <v>0</v>
      </c>
      <c r="U237" s="40"/>
      <c r="V237" s="40"/>
      <c r="W237" s="40"/>
      <c r="X237" s="40"/>
      <c r="Y237" s="40"/>
      <c r="Z237" s="40"/>
      <c r="AA237" s="40"/>
      <c r="AB237" s="40"/>
      <c r="AC237" s="40"/>
      <c r="AD237" s="40"/>
      <c r="AE237" s="40"/>
      <c r="AR237" s="240" t="s">
        <v>759</v>
      </c>
      <c r="AT237" s="240" t="s">
        <v>197</v>
      </c>
      <c r="AU237" s="240" t="s">
        <v>86</v>
      </c>
      <c r="AY237" s="19" t="s">
        <v>194</v>
      </c>
      <c r="BE237" s="241">
        <f>IF(N237="základní",J237,0)</f>
        <v>0</v>
      </c>
      <c r="BF237" s="241">
        <f>IF(N237="snížená",J237,0)</f>
        <v>0</v>
      </c>
      <c r="BG237" s="241">
        <f>IF(N237="zákl. přenesená",J237,0)</f>
        <v>0</v>
      </c>
      <c r="BH237" s="241">
        <f>IF(N237="sníž. přenesená",J237,0)</f>
        <v>0</v>
      </c>
      <c r="BI237" s="241">
        <f>IF(N237="nulová",J237,0)</f>
        <v>0</v>
      </c>
      <c r="BJ237" s="19" t="s">
        <v>84</v>
      </c>
      <c r="BK237" s="241">
        <f>ROUND(I237*H237,2)</f>
        <v>0</v>
      </c>
      <c r="BL237" s="19" t="s">
        <v>759</v>
      </c>
      <c r="BM237" s="240" t="s">
        <v>3247</v>
      </c>
    </row>
    <row r="238" spans="1:47" s="2" customFormat="1" ht="12">
      <c r="A238" s="40"/>
      <c r="B238" s="41"/>
      <c r="C238" s="42"/>
      <c r="D238" s="242" t="s">
        <v>204</v>
      </c>
      <c r="E238" s="42"/>
      <c r="F238" s="243" t="s">
        <v>3248</v>
      </c>
      <c r="G238" s="42"/>
      <c r="H238" s="42"/>
      <c r="I238" s="149"/>
      <c r="J238" s="42"/>
      <c r="K238" s="42"/>
      <c r="L238" s="46"/>
      <c r="M238" s="244"/>
      <c r="N238" s="245"/>
      <c r="O238" s="86"/>
      <c r="P238" s="86"/>
      <c r="Q238" s="86"/>
      <c r="R238" s="86"/>
      <c r="S238" s="86"/>
      <c r="T238" s="87"/>
      <c r="U238" s="40"/>
      <c r="V238" s="40"/>
      <c r="W238" s="40"/>
      <c r="X238" s="40"/>
      <c r="Y238" s="40"/>
      <c r="Z238" s="40"/>
      <c r="AA238" s="40"/>
      <c r="AB238" s="40"/>
      <c r="AC238" s="40"/>
      <c r="AD238" s="40"/>
      <c r="AE238" s="40"/>
      <c r="AT238" s="19" t="s">
        <v>204</v>
      </c>
      <c r="AU238" s="19" t="s">
        <v>86</v>
      </c>
    </row>
    <row r="239" spans="1:65" s="2" customFormat="1" ht="16.5" customHeight="1">
      <c r="A239" s="40"/>
      <c r="B239" s="41"/>
      <c r="C239" s="272" t="s">
        <v>735</v>
      </c>
      <c r="D239" s="272" t="s">
        <v>347</v>
      </c>
      <c r="E239" s="273" t="s">
        <v>3249</v>
      </c>
      <c r="F239" s="274" t="s">
        <v>3250</v>
      </c>
      <c r="G239" s="275" t="s">
        <v>3135</v>
      </c>
      <c r="H239" s="276">
        <v>4</v>
      </c>
      <c r="I239" s="277"/>
      <c r="J239" s="278">
        <f>ROUND(I239*H239,2)</f>
        <v>0</v>
      </c>
      <c r="K239" s="274" t="s">
        <v>2566</v>
      </c>
      <c r="L239" s="279"/>
      <c r="M239" s="280" t="s">
        <v>21</v>
      </c>
      <c r="N239" s="281" t="s">
        <v>47</v>
      </c>
      <c r="O239" s="86"/>
      <c r="P239" s="238">
        <f>O239*H239</f>
        <v>0</v>
      </c>
      <c r="Q239" s="238">
        <v>0</v>
      </c>
      <c r="R239" s="238">
        <f>Q239*H239</f>
        <v>0</v>
      </c>
      <c r="S239" s="238">
        <v>0</v>
      </c>
      <c r="T239" s="239">
        <f>S239*H239</f>
        <v>0</v>
      </c>
      <c r="U239" s="40"/>
      <c r="V239" s="40"/>
      <c r="W239" s="40"/>
      <c r="X239" s="40"/>
      <c r="Y239" s="40"/>
      <c r="Z239" s="40"/>
      <c r="AA239" s="40"/>
      <c r="AB239" s="40"/>
      <c r="AC239" s="40"/>
      <c r="AD239" s="40"/>
      <c r="AE239" s="40"/>
      <c r="AR239" s="240" t="s">
        <v>2171</v>
      </c>
      <c r="AT239" s="240" t="s">
        <v>347</v>
      </c>
      <c r="AU239" s="240" t="s">
        <v>86</v>
      </c>
      <c r="AY239" s="19" t="s">
        <v>194</v>
      </c>
      <c r="BE239" s="241">
        <f>IF(N239="základní",J239,0)</f>
        <v>0</v>
      </c>
      <c r="BF239" s="241">
        <f>IF(N239="snížená",J239,0)</f>
        <v>0</v>
      </c>
      <c r="BG239" s="241">
        <f>IF(N239="zákl. přenesená",J239,0)</f>
        <v>0</v>
      </c>
      <c r="BH239" s="241">
        <f>IF(N239="sníž. přenesená",J239,0)</f>
        <v>0</v>
      </c>
      <c r="BI239" s="241">
        <f>IF(N239="nulová",J239,0)</f>
        <v>0</v>
      </c>
      <c r="BJ239" s="19" t="s">
        <v>84</v>
      </c>
      <c r="BK239" s="241">
        <f>ROUND(I239*H239,2)</f>
        <v>0</v>
      </c>
      <c r="BL239" s="19" t="s">
        <v>759</v>
      </c>
      <c r="BM239" s="240" t="s">
        <v>3251</v>
      </c>
    </row>
    <row r="240" spans="1:47" s="2" customFormat="1" ht="12">
      <c r="A240" s="40"/>
      <c r="B240" s="41"/>
      <c r="C240" s="42"/>
      <c r="D240" s="242" t="s">
        <v>204</v>
      </c>
      <c r="E240" s="42"/>
      <c r="F240" s="243" t="s">
        <v>3250</v>
      </c>
      <c r="G240" s="42"/>
      <c r="H240" s="42"/>
      <c r="I240" s="149"/>
      <c r="J240" s="42"/>
      <c r="K240" s="42"/>
      <c r="L240" s="46"/>
      <c r="M240" s="244"/>
      <c r="N240" s="245"/>
      <c r="O240" s="86"/>
      <c r="P240" s="86"/>
      <c r="Q240" s="86"/>
      <c r="R240" s="86"/>
      <c r="S240" s="86"/>
      <c r="T240" s="87"/>
      <c r="U240" s="40"/>
      <c r="V240" s="40"/>
      <c r="W240" s="40"/>
      <c r="X240" s="40"/>
      <c r="Y240" s="40"/>
      <c r="Z240" s="40"/>
      <c r="AA240" s="40"/>
      <c r="AB240" s="40"/>
      <c r="AC240" s="40"/>
      <c r="AD240" s="40"/>
      <c r="AE240" s="40"/>
      <c r="AT240" s="19" t="s">
        <v>204</v>
      </c>
      <c r="AU240" s="19" t="s">
        <v>86</v>
      </c>
    </row>
    <row r="241" spans="1:65" s="2" customFormat="1" ht="16.5" customHeight="1">
      <c r="A241" s="40"/>
      <c r="B241" s="41"/>
      <c r="C241" s="272" t="s">
        <v>741</v>
      </c>
      <c r="D241" s="272" t="s">
        <v>347</v>
      </c>
      <c r="E241" s="273" t="s">
        <v>3252</v>
      </c>
      <c r="F241" s="274" t="s">
        <v>3253</v>
      </c>
      <c r="G241" s="275" t="s">
        <v>3135</v>
      </c>
      <c r="H241" s="276">
        <v>4</v>
      </c>
      <c r="I241" s="277"/>
      <c r="J241" s="278">
        <f>ROUND(I241*H241,2)</f>
        <v>0</v>
      </c>
      <c r="K241" s="274" t="s">
        <v>2566</v>
      </c>
      <c r="L241" s="279"/>
      <c r="M241" s="280" t="s">
        <v>21</v>
      </c>
      <c r="N241" s="281" t="s">
        <v>47</v>
      </c>
      <c r="O241" s="86"/>
      <c r="P241" s="238">
        <f>O241*H241</f>
        <v>0</v>
      </c>
      <c r="Q241" s="238">
        <v>0</v>
      </c>
      <c r="R241" s="238">
        <f>Q241*H241</f>
        <v>0</v>
      </c>
      <c r="S241" s="238">
        <v>0</v>
      </c>
      <c r="T241" s="239">
        <f>S241*H241</f>
        <v>0</v>
      </c>
      <c r="U241" s="40"/>
      <c r="V241" s="40"/>
      <c r="W241" s="40"/>
      <c r="X241" s="40"/>
      <c r="Y241" s="40"/>
      <c r="Z241" s="40"/>
      <c r="AA241" s="40"/>
      <c r="AB241" s="40"/>
      <c r="AC241" s="40"/>
      <c r="AD241" s="40"/>
      <c r="AE241" s="40"/>
      <c r="AR241" s="240" t="s">
        <v>2171</v>
      </c>
      <c r="AT241" s="240" t="s">
        <v>347</v>
      </c>
      <c r="AU241" s="240" t="s">
        <v>86</v>
      </c>
      <c r="AY241" s="19" t="s">
        <v>194</v>
      </c>
      <c r="BE241" s="241">
        <f>IF(N241="základní",J241,0)</f>
        <v>0</v>
      </c>
      <c r="BF241" s="241">
        <f>IF(N241="snížená",J241,0)</f>
        <v>0</v>
      </c>
      <c r="BG241" s="241">
        <f>IF(N241="zákl. přenesená",J241,0)</f>
        <v>0</v>
      </c>
      <c r="BH241" s="241">
        <f>IF(N241="sníž. přenesená",J241,0)</f>
        <v>0</v>
      </c>
      <c r="BI241" s="241">
        <f>IF(N241="nulová",J241,0)</f>
        <v>0</v>
      </c>
      <c r="BJ241" s="19" t="s">
        <v>84</v>
      </c>
      <c r="BK241" s="241">
        <f>ROUND(I241*H241,2)</f>
        <v>0</v>
      </c>
      <c r="BL241" s="19" t="s">
        <v>759</v>
      </c>
      <c r="BM241" s="240" t="s">
        <v>3254</v>
      </c>
    </row>
    <row r="242" spans="1:47" s="2" customFormat="1" ht="12">
      <c r="A242" s="40"/>
      <c r="B242" s="41"/>
      <c r="C242" s="42"/>
      <c r="D242" s="242" t="s">
        <v>204</v>
      </c>
      <c r="E242" s="42"/>
      <c r="F242" s="243" t="s">
        <v>3253</v>
      </c>
      <c r="G242" s="42"/>
      <c r="H242" s="42"/>
      <c r="I242" s="149"/>
      <c r="J242" s="42"/>
      <c r="K242" s="42"/>
      <c r="L242" s="46"/>
      <c r="M242" s="244"/>
      <c r="N242" s="245"/>
      <c r="O242" s="86"/>
      <c r="P242" s="86"/>
      <c r="Q242" s="86"/>
      <c r="R242" s="86"/>
      <c r="S242" s="86"/>
      <c r="T242" s="87"/>
      <c r="U242" s="40"/>
      <c r="V242" s="40"/>
      <c r="W242" s="40"/>
      <c r="X242" s="40"/>
      <c r="Y242" s="40"/>
      <c r="Z242" s="40"/>
      <c r="AA242" s="40"/>
      <c r="AB242" s="40"/>
      <c r="AC242" s="40"/>
      <c r="AD242" s="40"/>
      <c r="AE242" s="40"/>
      <c r="AT242" s="19" t="s">
        <v>204</v>
      </c>
      <c r="AU242" s="19" t="s">
        <v>86</v>
      </c>
    </row>
    <row r="243" spans="1:65" s="2" customFormat="1" ht="16.5" customHeight="1">
      <c r="A243" s="40"/>
      <c r="B243" s="41"/>
      <c r="C243" s="272" t="s">
        <v>746</v>
      </c>
      <c r="D243" s="272" t="s">
        <v>347</v>
      </c>
      <c r="E243" s="273" t="s">
        <v>3255</v>
      </c>
      <c r="F243" s="274" t="s">
        <v>3256</v>
      </c>
      <c r="G243" s="275" t="s">
        <v>3135</v>
      </c>
      <c r="H243" s="276">
        <v>4</v>
      </c>
      <c r="I243" s="277"/>
      <c r="J243" s="278">
        <f>ROUND(I243*H243,2)</f>
        <v>0</v>
      </c>
      <c r="K243" s="274" t="s">
        <v>2566</v>
      </c>
      <c r="L243" s="279"/>
      <c r="M243" s="280" t="s">
        <v>21</v>
      </c>
      <c r="N243" s="281" t="s">
        <v>47</v>
      </c>
      <c r="O243" s="86"/>
      <c r="P243" s="238">
        <f>O243*H243</f>
        <v>0</v>
      </c>
      <c r="Q243" s="238">
        <v>0</v>
      </c>
      <c r="R243" s="238">
        <f>Q243*H243</f>
        <v>0</v>
      </c>
      <c r="S243" s="238">
        <v>0</v>
      </c>
      <c r="T243" s="239">
        <f>S243*H243</f>
        <v>0</v>
      </c>
      <c r="U243" s="40"/>
      <c r="V243" s="40"/>
      <c r="W243" s="40"/>
      <c r="X243" s="40"/>
      <c r="Y243" s="40"/>
      <c r="Z243" s="40"/>
      <c r="AA243" s="40"/>
      <c r="AB243" s="40"/>
      <c r="AC243" s="40"/>
      <c r="AD243" s="40"/>
      <c r="AE243" s="40"/>
      <c r="AR243" s="240" t="s">
        <v>2171</v>
      </c>
      <c r="AT243" s="240" t="s">
        <v>347</v>
      </c>
      <c r="AU243" s="240" t="s">
        <v>86</v>
      </c>
      <c r="AY243" s="19" t="s">
        <v>194</v>
      </c>
      <c r="BE243" s="241">
        <f>IF(N243="základní",J243,0)</f>
        <v>0</v>
      </c>
      <c r="BF243" s="241">
        <f>IF(N243="snížená",J243,0)</f>
        <v>0</v>
      </c>
      <c r="BG243" s="241">
        <f>IF(N243="zákl. přenesená",J243,0)</f>
        <v>0</v>
      </c>
      <c r="BH243" s="241">
        <f>IF(N243="sníž. přenesená",J243,0)</f>
        <v>0</v>
      </c>
      <c r="BI243" s="241">
        <f>IF(N243="nulová",J243,0)</f>
        <v>0</v>
      </c>
      <c r="BJ243" s="19" t="s">
        <v>84</v>
      </c>
      <c r="BK243" s="241">
        <f>ROUND(I243*H243,2)</f>
        <v>0</v>
      </c>
      <c r="BL243" s="19" t="s">
        <v>759</v>
      </c>
      <c r="BM243" s="240" t="s">
        <v>3257</v>
      </c>
    </row>
    <row r="244" spans="1:47" s="2" customFormat="1" ht="12">
      <c r="A244" s="40"/>
      <c r="B244" s="41"/>
      <c r="C244" s="42"/>
      <c r="D244" s="242" t="s">
        <v>204</v>
      </c>
      <c r="E244" s="42"/>
      <c r="F244" s="243" t="s">
        <v>3256</v>
      </c>
      <c r="G244" s="42"/>
      <c r="H244" s="42"/>
      <c r="I244" s="149"/>
      <c r="J244" s="42"/>
      <c r="K244" s="42"/>
      <c r="L244" s="46"/>
      <c r="M244" s="244"/>
      <c r="N244" s="245"/>
      <c r="O244" s="86"/>
      <c r="P244" s="86"/>
      <c r="Q244" s="86"/>
      <c r="R244" s="86"/>
      <c r="S244" s="86"/>
      <c r="T244" s="87"/>
      <c r="U244" s="40"/>
      <c r="V244" s="40"/>
      <c r="W244" s="40"/>
      <c r="X244" s="40"/>
      <c r="Y244" s="40"/>
      <c r="Z244" s="40"/>
      <c r="AA244" s="40"/>
      <c r="AB244" s="40"/>
      <c r="AC244" s="40"/>
      <c r="AD244" s="40"/>
      <c r="AE244" s="40"/>
      <c r="AT244" s="19" t="s">
        <v>204</v>
      </c>
      <c r="AU244" s="19" t="s">
        <v>86</v>
      </c>
    </row>
    <row r="245" spans="1:65" s="2" customFormat="1" ht="16.5" customHeight="1">
      <c r="A245" s="40"/>
      <c r="B245" s="41"/>
      <c r="C245" s="229" t="s">
        <v>752</v>
      </c>
      <c r="D245" s="229" t="s">
        <v>197</v>
      </c>
      <c r="E245" s="230" t="s">
        <v>3258</v>
      </c>
      <c r="F245" s="231" t="s">
        <v>3259</v>
      </c>
      <c r="G245" s="232" t="s">
        <v>2163</v>
      </c>
      <c r="H245" s="233">
        <v>3</v>
      </c>
      <c r="I245" s="234"/>
      <c r="J245" s="235">
        <f>ROUND(I245*H245,2)</f>
        <v>0</v>
      </c>
      <c r="K245" s="231" t="s">
        <v>2566</v>
      </c>
      <c r="L245" s="46"/>
      <c r="M245" s="236" t="s">
        <v>21</v>
      </c>
      <c r="N245" s="237" t="s">
        <v>47</v>
      </c>
      <c r="O245" s="86"/>
      <c r="P245" s="238">
        <f>O245*H245</f>
        <v>0</v>
      </c>
      <c r="Q245" s="238">
        <v>0</v>
      </c>
      <c r="R245" s="238">
        <f>Q245*H245</f>
        <v>0</v>
      </c>
      <c r="S245" s="238">
        <v>0</v>
      </c>
      <c r="T245" s="239">
        <f>S245*H245</f>
        <v>0</v>
      </c>
      <c r="U245" s="40"/>
      <c r="V245" s="40"/>
      <c r="W245" s="40"/>
      <c r="X245" s="40"/>
      <c r="Y245" s="40"/>
      <c r="Z245" s="40"/>
      <c r="AA245" s="40"/>
      <c r="AB245" s="40"/>
      <c r="AC245" s="40"/>
      <c r="AD245" s="40"/>
      <c r="AE245" s="40"/>
      <c r="AR245" s="240" t="s">
        <v>759</v>
      </c>
      <c r="AT245" s="240" t="s">
        <v>197</v>
      </c>
      <c r="AU245" s="240" t="s">
        <v>86</v>
      </c>
      <c r="AY245" s="19" t="s">
        <v>194</v>
      </c>
      <c r="BE245" s="241">
        <f>IF(N245="základní",J245,0)</f>
        <v>0</v>
      </c>
      <c r="BF245" s="241">
        <f>IF(N245="snížená",J245,0)</f>
        <v>0</v>
      </c>
      <c r="BG245" s="241">
        <f>IF(N245="zákl. přenesená",J245,0)</f>
        <v>0</v>
      </c>
      <c r="BH245" s="241">
        <f>IF(N245="sníž. přenesená",J245,0)</f>
        <v>0</v>
      </c>
      <c r="BI245" s="241">
        <f>IF(N245="nulová",J245,0)</f>
        <v>0</v>
      </c>
      <c r="BJ245" s="19" t="s">
        <v>84</v>
      </c>
      <c r="BK245" s="241">
        <f>ROUND(I245*H245,2)</f>
        <v>0</v>
      </c>
      <c r="BL245" s="19" t="s">
        <v>759</v>
      </c>
      <c r="BM245" s="240" t="s">
        <v>3260</v>
      </c>
    </row>
    <row r="246" spans="1:47" s="2" customFormat="1" ht="12">
      <c r="A246" s="40"/>
      <c r="B246" s="41"/>
      <c r="C246" s="42"/>
      <c r="D246" s="242" t="s">
        <v>204</v>
      </c>
      <c r="E246" s="42"/>
      <c r="F246" s="243" t="s">
        <v>3261</v>
      </c>
      <c r="G246" s="42"/>
      <c r="H246" s="42"/>
      <c r="I246" s="149"/>
      <c r="J246" s="42"/>
      <c r="K246" s="42"/>
      <c r="L246" s="46"/>
      <c r="M246" s="244"/>
      <c r="N246" s="245"/>
      <c r="O246" s="86"/>
      <c r="P246" s="86"/>
      <c r="Q246" s="86"/>
      <c r="R246" s="86"/>
      <c r="S246" s="86"/>
      <c r="T246" s="87"/>
      <c r="U246" s="40"/>
      <c r="V246" s="40"/>
      <c r="W246" s="40"/>
      <c r="X246" s="40"/>
      <c r="Y246" s="40"/>
      <c r="Z246" s="40"/>
      <c r="AA246" s="40"/>
      <c r="AB246" s="40"/>
      <c r="AC246" s="40"/>
      <c r="AD246" s="40"/>
      <c r="AE246" s="40"/>
      <c r="AT246" s="19" t="s">
        <v>204</v>
      </c>
      <c r="AU246" s="19" t="s">
        <v>86</v>
      </c>
    </row>
    <row r="247" spans="1:65" s="2" customFormat="1" ht="16.5" customHeight="1">
      <c r="A247" s="40"/>
      <c r="B247" s="41"/>
      <c r="C247" s="272" t="s">
        <v>759</v>
      </c>
      <c r="D247" s="272" t="s">
        <v>347</v>
      </c>
      <c r="E247" s="273" t="s">
        <v>3262</v>
      </c>
      <c r="F247" s="274" t="s">
        <v>3263</v>
      </c>
      <c r="G247" s="275" t="s">
        <v>3135</v>
      </c>
      <c r="H247" s="276">
        <v>3</v>
      </c>
      <c r="I247" s="277"/>
      <c r="J247" s="278">
        <f>ROUND(I247*H247,2)</f>
        <v>0</v>
      </c>
      <c r="K247" s="274" t="s">
        <v>2566</v>
      </c>
      <c r="L247" s="279"/>
      <c r="M247" s="280" t="s">
        <v>21</v>
      </c>
      <c r="N247" s="281" t="s">
        <v>47</v>
      </c>
      <c r="O247" s="86"/>
      <c r="P247" s="238">
        <f>O247*H247</f>
        <v>0</v>
      </c>
      <c r="Q247" s="238">
        <v>0</v>
      </c>
      <c r="R247" s="238">
        <f>Q247*H247</f>
        <v>0</v>
      </c>
      <c r="S247" s="238">
        <v>0</v>
      </c>
      <c r="T247" s="239">
        <f>S247*H247</f>
        <v>0</v>
      </c>
      <c r="U247" s="40"/>
      <c r="V247" s="40"/>
      <c r="W247" s="40"/>
      <c r="X247" s="40"/>
      <c r="Y247" s="40"/>
      <c r="Z247" s="40"/>
      <c r="AA247" s="40"/>
      <c r="AB247" s="40"/>
      <c r="AC247" s="40"/>
      <c r="AD247" s="40"/>
      <c r="AE247" s="40"/>
      <c r="AR247" s="240" t="s">
        <v>2171</v>
      </c>
      <c r="AT247" s="240" t="s">
        <v>347</v>
      </c>
      <c r="AU247" s="240" t="s">
        <v>86</v>
      </c>
      <c r="AY247" s="19" t="s">
        <v>194</v>
      </c>
      <c r="BE247" s="241">
        <f>IF(N247="základní",J247,0)</f>
        <v>0</v>
      </c>
      <c r="BF247" s="241">
        <f>IF(N247="snížená",J247,0)</f>
        <v>0</v>
      </c>
      <c r="BG247" s="241">
        <f>IF(N247="zákl. přenesená",J247,0)</f>
        <v>0</v>
      </c>
      <c r="BH247" s="241">
        <f>IF(N247="sníž. přenesená",J247,0)</f>
        <v>0</v>
      </c>
      <c r="BI247" s="241">
        <f>IF(N247="nulová",J247,0)</f>
        <v>0</v>
      </c>
      <c r="BJ247" s="19" t="s">
        <v>84</v>
      </c>
      <c r="BK247" s="241">
        <f>ROUND(I247*H247,2)</f>
        <v>0</v>
      </c>
      <c r="BL247" s="19" t="s">
        <v>759</v>
      </c>
      <c r="BM247" s="240" t="s">
        <v>3264</v>
      </c>
    </row>
    <row r="248" spans="1:47" s="2" customFormat="1" ht="12">
      <c r="A248" s="40"/>
      <c r="B248" s="41"/>
      <c r="C248" s="42"/>
      <c r="D248" s="242" t="s">
        <v>204</v>
      </c>
      <c r="E248" s="42"/>
      <c r="F248" s="243" t="s">
        <v>3263</v>
      </c>
      <c r="G248" s="42"/>
      <c r="H248" s="42"/>
      <c r="I248" s="149"/>
      <c r="J248" s="42"/>
      <c r="K248" s="42"/>
      <c r="L248" s="46"/>
      <c r="M248" s="244"/>
      <c r="N248" s="245"/>
      <c r="O248" s="86"/>
      <c r="P248" s="86"/>
      <c r="Q248" s="86"/>
      <c r="R248" s="86"/>
      <c r="S248" s="86"/>
      <c r="T248" s="87"/>
      <c r="U248" s="40"/>
      <c r="V248" s="40"/>
      <c r="W248" s="40"/>
      <c r="X248" s="40"/>
      <c r="Y248" s="40"/>
      <c r="Z248" s="40"/>
      <c r="AA248" s="40"/>
      <c r="AB248" s="40"/>
      <c r="AC248" s="40"/>
      <c r="AD248" s="40"/>
      <c r="AE248" s="40"/>
      <c r="AT248" s="19" t="s">
        <v>204</v>
      </c>
      <c r="AU248" s="19" t="s">
        <v>86</v>
      </c>
    </row>
    <row r="249" spans="1:65" s="2" customFormat="1" ht="16.5" customHeight="1">
      <c r="A249" s="40"/>
      <c r="B249" s="41"/>
      <c r="C249" s="272" t="s">
        <v>765</v>
      </c>
      <c r="D249" s="272" t="s">
        <v>347</v>
      </c>
      <c r="E249" s="273" t="s">
        <v>3252</v>
      </c>
      <c r="F249" s="274" t="s">
        <v>3253</v>
      </c>
      <c r="G249" s="275" t="s">
        <v>3135</v>
      </c>
      <c r="H249" s="276">
        <v>3</v>
      </c>
      <c r="I249" s="277"/>
      <c r="J249" s="278">
        <f>ROUND(I249*H249,2)</f>
        <v>0</v>
      </c>
      <c r="K249" s="274" t="s">
        <v>2566</v>
      </c>
      <c r="L249" s="279"/>
      <c r="M249" s="280" t="s">
        <v>21</v>
      </c>
      <c r="N249" s="281" t="s">
        <v>47</v>
      </c>
      <c r="O249" s="86"/>
      <c r="P249" s="238">
        <f>O249*H249</f>
        <v>0</v>
      </c>
      <c r="Q249" s="238">
        <v>0</v>
      </c>
      <c r="R249" s="238">
        <f>Q249*H249</f>
        <v>0</v>
      </c>
      <c r="S249" s="238">
        <v>0</v>
      </c>
      <c r="T249" s="239">
        <f>S249*H249</f>
        <v>0</v>
      </c>
      <c r="U249" s="40"/>
      <c r="V249" s="40"/>
      <c r="W249" s="40"/>
      <c r="X249" s="40"/>
      <c r="Y249" s="40"/>
      <c r="Z249" s="40"/>
      <c r="AA249" s="40"/>
      <c r="AB249" s="40"/>
      <c r="AC249" s="40"/>
      <c r="AD249" s="40"/>
      <c r="AE249" s="40"/>
      <c r="AR249" s="240" t="s">
        <v>2171</v>
      </c>
      <c r="AT249" s="240" t="s">
        <v>347</v>
      </c>
      <c r="AU249" s="240" t="s">
        <v>86</v>
      </c>
      <c r="AY249" s="19" t="s">
        <v>194</v>
      </c>
      <c r="BE249" s="241">
        <f>IF(N249="základní",J249,0)</f>
        <v>0</v>
      </c>
      <c r="BF249" s="241">
        <f>IF(N249="snížená",J249,0)</f>
        <v>0</v>
      </c>
      <c r="BG249" s="241">
        <f>IF(N249="zákl. přenesená",J249,0)</f>
        <v>0</v>
      </c>
      <c r="BH249" s="241">
        <f>IF(N249="sníž. přenesená",J249,0)</f>
        <v>0</v>
      </c>
      <c r="BI249" s="241">
        <f>IF(N249="nulová",J249,0)</f>
        <v>0</v>
      </c>
      <c r="BJ249" s="19" t="s">
        <v>84</v>
      </c>
      <c r="BK249" s="241">
        <f>ROUND(I249*H249,2)</f>
        <v>0</v>
      </c>
      <c r="BL249" s="19" t="s">
        <v>759</v>
      </c>
      <c r="BM249" s="240" t="s">
        <v>3265</v>
      </c>
    </row>
    <row r="250" spans="1:47" s="2" customFormat="1" ht="12">
      <c r="A250" s="40"/>
      <c r="B250" s="41"/>
      <c r="C250" s="42"/>
      <c r="D250" s="242" t="s">
        <v>204</v>
      </c>
      <c r="E250" s="42"/>
      <c r="F250" s="243" t="s">
        <v>3253</v>
      </c>
      <c r="G250" s="42"/>
      <c r="H250" s="42"/>
      <c r="I250" s="149"/>
      <c r="J250" s="42"/>
      <c r="K250" s="42"/>
      <c r="L250" s="46"/>
      <c r="M250" s="244"/>
      <c r="N250" s="245"/>
      <c r="O250" s="86"/>
      <c r="P250" s="86"/>
      <c r="Q250" s="86"/>
      <c r="R250" s="86"/>
      <c r="S250" s="86"/>
      <c r="T250" s="87"/>
      <c r="U250" s="40"/>
      <c r="V250" s="40"/>
      <c r="W250" s="40"/>
      <c r="X250" s="40"/>
      <c r="Y250" s="40"/>
      <c r="Z250" s="40"/>
      <c r="AA250" s="40"/>
      <c r="AB250" s="40"/>
      <c r="AC250" s="40"/>
      <c r="AD250" s="40"/>
      <c r="AE250" s="40"/>
      <c r="AT250" s="19" t="s">
        <v>204</v>
      </c>
      <c r="AU250" s="19" t="s">
        <v>86</v>
      </c>
    </row>
    <row r="251" spans="1:65" s="2" customFormat="1" ht="16.5" customHeight="1">
      <c r="A251" s="40"/>
      <c r="B251" s="41"/>
      <c r="C251" s="272" t="s">
        <v>770</v>
      </c>
      <c r="D251" s="272" t="s">
        <v>347</v>
      </c>
      <c r="E251" s="273" t="s">
        <v>3255</v>
      </c>
      <c r="F251" s="274" t="s">
        <v>3256</v>
      </c>
      <c r="G251" s="275" t="s">
        <v>3135</v>
      </c>
      <c r="H251" s="276">
        <v>3</v>
      </c>
      <c r="I251" s="277"/>
      <c r="J251" s="278">
        <f>ROUND(I251*H251,2)</f>
        <v>0</v>
      </c>
      <c r="K251" s="274" t="s">
        <v>2566</v>
      </c>
      <c r="L251" s="279"/>
      <c r="M251" s="280" t="s">
        <v>21</v>
      </c>
      <c r="N251" s="281" t="s">
        <v>47</v>
      </c>
      <c r="O251" s="86"/>
      <c r="P251" s="238">
        <f>O251*H251</f>
        <v>0</v>
      </c>
      <c r="Q251" s="238">
        <v>0</v>
      </c>
      <c r="R251" s="238">
        <f>Q251*H251</f>
        <v>0</v>
      </c>
      <c r="S251" s="238">
        <v>0</v>
      </c>
      <c r="T251" s="239">
        <f>S251*H251</f>
        <v>0</v>
      </c>
      <c r="U251" s="40"/>
      <c r="V251" s="40"/>
      <c r="W251" s="40"/>
      <c r="X251" s="40"/>
      <c r="Y251" s="40"/>
      <c r="Z251" s="40"/>
      <c r="AA251" s="40"/>
      <c r="AB251" s="40"/>
      <c r="AC251" s="40"/>
      <c r="AD251" s="40"/>
      <c r="AE251" s="40"/>
      <c r="AR251" s="240" t="s">
        <v>2171</v>
      </c>
      <c r="AT251" s="240" t="s">
        <v>347</v>
      </c>
      <c r="AU251" s="240" t="s">
        <v>86</v>
      </c>
      <c r="AY251" s="19" t="s">
        <v>194</v>
      </c>
      <c r="BE251" s="241">
        <f>IF(N251="základní",J251,0)</f>
        <v>0</v>
      </c>
      <c r="BF251" s="241">
        <f>IF(N251="snížená",J251,0)</f>
        <v>0</v>
      </c>
      <c r="BG251" s="241">
        <f>IF(N251="zákl. přenesená",J251,0)</f>
        <v>0</v>
      </c>
      <c r="BH251" s="241">
        <f>IF(N251="sníž. přenesená",J251,0)</f>
        <v>0</v>
      </c>
      <c r="BI251" s="241">
        <f>IF(N251="nulová",J251,0)</f>
        <v>0</v>
      </c>
      <c r="BJ251" s="19" t="s">
        <v>84</v>
      </c>
      <c r="BK251" s="241">
        <f>ROUND(I251*H251,2)</f>
        <v>0</v>
      </c>
      <c r="BL251" s="19" t="s">
        <v>759</v>
      </c>
      <c r="BM251" s="240" t="s">
        <v>3266</v>
      </c>
    </row>
    <row r="252" spans="1:47" s="2" customFormat="1" ht="12">
      <c r="A252" s="40"/>
      <c r="B252" s="41"/>
      <c r="C252" s="42"/>
      <c r="D252" s="242" t="s">
        <v>204</v>
      </c>
      <c r="E252" s="42"/>
      <c r="F252" s="243" t="s">
        <v>3256</v>
      </c>
      <c r="G252" s="42"/>
      <c r="H252" s="42"/>
      <c r="I252" s="149"/>
      <c r="J252" s="42"/>
      <c r="K252" s="42"/>
      <c r="L252" s="46"/>
      <c r="M252" s="244"/>
      <c r="N252" s="245"/>
      <c r="O252" s="86"/>
      <c r="P252" s="86"/>
      <c r="Q252" s="86"/>
      <c r="R252" s="86"/>
      <c r="S252" s="86"/>
      <c r="T252" s="87"/>
      <c r="U252" s="40"/>
      <c r="V252" s="40"/>
      <c r="W252" s="40"/>
      <c r="X252" s="40"/>
      <c r="Y252" s="40"/>
      <c r="Z252" s="40"/>
      <c r="AA252" s="40"/>
      <c r="AB252" s="40"/>
      <c r="AC252" s="40"/>
      <c r="AD252" s="40"/>
      <c r="AE252" s="40"/>
      <c r="AT252" s="19" t="s">
        <v>204</v>
      </c>
      <c r="AU252" s="19" t="s">
        <v>86</v>
      </c>
    </row>
    <row r="253" spans="1:65" s="2" customFormat="1" ht="16.5" customHeight="1">
      <c r="A253" s="40"/>
      <c r="B253" s="41"/>
      <c r="C253" s="229" t="s">
        <v>775</v>
      </c>
      <c r="D253" s="229" t="s">
        <v>197</v>
      </c>
      <c r="E253" s="230" t="s">
        <v>3267</v>
      </c>
      <c r="F253" s="231" t="s">
        <v>3268</v>
      </c>
      <c r="G253" s="232" t="s">
        <v>2163</v>
      </c>
      <c r="H253" s="233">
        <v>3</v>
      </c>
      <c r="I253" s="234"/>
      <c r="J253" s="235">
        <f>ROUND(I253*H253,2)</f>
        <v>0</v>
      </c>
      <c r="K253" s="231" t="s">
        <v>2566</v>
      </c>
      <c r="L253" s="46"/>
      <c r="M253" s="236" t="s">
        <v>21</v>
      </c>
      <c r="N253" s="237" t="s">
        <v>47</v>
      </c>
      <c r="O253" s="86"/>
      <c r="P253" s="238">
        <f>O253*H253</f>
        <v>0</v>
      </c>
      <c r="Q253" s="238">
        <v>0</v>
      </c>
      <c r="R253" s="238">
        <f>Q253*H253</f>
        <v>0</v>
      </c>
      <c r="S253" s="238">
        <v>0</v>
      </c>
      <c r="T253" s="239">
        <f>S253*H253</f>
        <v>0</v>
      </c>
      <c r="U253" s="40"/>
      <c r="V253" s="40"/>
      <c r="W253" s="40"/>
      <c r="X253" s="40"/>
      <c r="Y253" s="40"/>
      <c r="Z253" s="40"/>
      <c r="AA253" s="40"/>
      <c r="AB253" s="40"/>
      <c r="AC253" s="40"/>
      <c r="AD253" s="40"/>
      <c r="AE253" s="40"/>
      <c r="AR253" s="240" t="s">
        <v>759</v>
      </c>
      <c r="AT253" s="240" t="s">
        <v>197</v>
      </c>
      <c r="AU253" s="240" t="s">
        <v>86</v>
      </c>
      <c r="AY253" s="19" t="s">
        <v>194</v>
      </c>
      <c r="BE253" s="241">
        <f>IF(N253="základní",J253,0)</f>
        <v>0</v>
      </c>
      <c r="BF253" s="241">
        <f>IF(N253="snížená",J253,0)</f>
        <v>0</v>
      </c>
      <c r="BG253" s="241">
        <f>IF(N253="zákl. přenesená",J253,0)</f>
        <v>0</v>
      </c>
      <c r="BH253" s="241">
        <f>IF(N253="sníž. přenesená",J253,0)</f>
        <v>0</v>
      </c>
      <c r="BI253" s="241">
        <f>IF(N253="nulová",J253,0)</f>
        <v>0</v>
      </c>
      <c r="BJ253" s="19" t="s">
        <v>84</v>
      </c>
      <c r="BK253" s="241">
        <f>ROUND(I253*H253,2)</f>
        <v>0</v>
      </c>
      <c r="BL253" s="19" t="s">
        <v>759</v>
      </c>
      <c r="BM253" s="240" t="s">
        <v>3269</v>
      </c>
    </row>
    <row r="254" spans="1:47" s="2" customFormat="1" ht="12">
      <c r="A254" s="40"/>
      <c r="B254" s="41"/>
      <c r="C254" s="42"/>
      <c r="D254" s="242" t="s">
        <v>204</v>
      </c>
      <c r="E254" s="42"/>
      <c r="F254" s="243" t="s">
        <v>3270</v>
      </c>
      <c r="G254" s="42"/>
      <c r="H254" s="42"/>
      <c r="I254" s="149"/>
      <c r="J254" s="42"/>
      <c r="K254" s="42"/>
      <c r="L254" s="46"/>
      <c r="M254" s="244"/>
      <c r="N254" s="245"/>
      <c r="O254" s="86"/>
      <c r="P254" s="86"/>
      <c r="Q254" s="86"/>
      <c r="R254" s="86"/>
      <c r="S254" s="86"/>
      <c r="T254" s="87"/>
      <c r="U254" s="40"/>
      <c r="V254" s="40"/>
      <c r="W254" s="40"/>
      <c r="X254" s="40"/>
      <c r="Y254" s="40"/>
      <c r="Z254" s="40"/>
      <c r="AA254" s="40"/>
      <c r="AB254" s="40"/>
      <c r="AC254" s="40"/>
      <c r="AD254" s="40"/>
      <c r="AE254" s="40"/>
      <c r="AT254" s="19" t="s">
        <v>204</v>
      </c>
      <c r="AU254" s="19" t="s">
        <v>86</v>
      </c>
    </row>
    <row r="255" spans="1:65" s="2" customFormat="1" ht="16.5" customHeight="1">
      <c r="A255" s="40"/>
      <c r="B255" s="41"/>
      <c r="C255" s="272" t="s">
        <v>781</v>
      </c>
      <c r="D255" s="272" t="s">
        <v>347</v>
      </c>
      <c r="E255" s="273" t="s">
        <v>3271</v>
      </c>
      <c r="F255" s="274" t="s">
        <v>3272</v>
      </c>
      <c r="G255" s="275" t="s">
        <v>3135</v>
      </c>
      <c r="H255" s="276">
        <v>3</v>
      </c>
      <c r="I255" s="277"/>
      <c r="J255" s="278">
        <f>ROUND(I255*H255,2)</f>
        <v>0</v>
      </c>
      <c r="K255" s="274" t="s">
        <v>2566</v>
      </c>
      <c r="L255" s="279"/>
      <c r="M255" s="280" t="s">
        <v>21</v>
      </c>
      <c r="N255" s="281" t="s">
        <v>47</v>
      </c>
      <c r="O255" s="86"/>
      <c r="P255" s="238">
        <f>O255*H255</f>
        <v>0</v>
      </c>
      <c r="Q255" s="238">
        <v>0</v>
      </c>
      <c r="R255" s="238">
        <f>Q255*H255</f>
        <v>0</v>
      </c>
      <c r="S255" s="238">
        <v>0</v>
      </c>
      <c r="T255" s="239">
        <f>S255*H255</f>
        <v>0</v>
      </c>
      <c r="U255" s="40"/>
      <c r="V255" s="40"/>
      <c r="W255" s="40"/>
      <c r="X255" s="40"/>
      <c r="Y255" s="40"/>
      <c r="Z255" s="40"/>
      <c r="AA255" s="40"/>
      <c r="AB255" s="40"/>
      <c r="AC255" s="40"/>
      <c r="AD255" s="40"/>
      <c r="AE255" s="40"/>
      <c r="AR255" s="240" t="s">
        <v>2171</v>
      </c>
      <c r="AT255" s="240" t="s">
        <v>347</v>
      </c>
      <c r="AU255" s="240" t="s">
        <v>86</v>
      </c>
      <c r="AY255" s="19" t="s">
        <v>194</v>
      </c>
      <c r="BE255" s="241">
        <f>IF(N255="základní",J255,0)</f>
        <v>0</v>
      </c>
      <c r="BF255" s="241">
        <f>IF(N255="snížená",J255,0)</f>
        <v>0</v>
      </c>
      <c r="BG255" s="241">
        <f>IF(N255="zákl. přenesená",J255,0)</f>
        <v>0</v>
      </c>
      <c r="BH255" s="241">
        <f>IF(N255="sníž. přenesená",J255,0)</f>
        <v>0</v>
      </c>
      <c r="BI255" s="241">
        <f>IF(N255="nulová",J255,0)</f>
        <v>0</v>
      </c>
      <c r="BJ255" s="19" t="s">
        <v>84</v>
      </c>
      <c r="BK255" s="241">
        <f>ROUND(I255*H255,2)</f>
        <v>0</v>
      </c>
      <c r="BL255" s="19" t="s">
        <v>759</v>
      </c>
      <c r="BM255" s="240" t="s">
        <v>3273</v>
      </c>
    </row>
    <row r="256" spans="1:47" s="2" customFormat="1" ht="12">
      <c r="A256" s="40"/>
      <c r="B256" s="41"/>
      <c r="C256" s="42"/>
      <c r="D256" s="242" t="s">
        <v>204</v>
      </c>
      <c r="E256" s="42"/>
      <c r="F256" s="243" t="s">
        <v>3272</v>
      </c>
      <c r="G256" s="42"/>
      <c r="H256" s="42"/>
      <c r="I256" s="149"/>
      <c r="J256" s="42"/>
      <c r="K256" s="42"/>
      <c r="L256" s="46"/>
      <c r="M256" s="244"/>
      <c r="N256" s="245"/>
      <c r="O256" s="86"/>
      <c r="P256" s="86"/>
      <c r="Q256" s="86"/>
      <c r="R256" s="86"/>
      <c r="S256" s="86"/>
      <c r="T256" s="87"/>
      <c r="U256" s="40"/>
      <c r="V256" s="40"/>
      <c r="W256" s="40"/>
      <c r="X256" s="40"/>
      <c r="Y256" s="40"/>
      <c r="Z256" s="40"/>
      <c r="AA256" s="40"/>
      <c r="AB256" s="40"/>
      <c r="AC256" s="40"/>
      <c r="AD256" s="40"/>
      <c r="AE256" s="40"/>
      <c r="AT256" s="19" t="s">
        <v>204</v>
      </c>
      <c r="AU256" s="19" t="s">
        <v>86</v>
      </c>
    </row>
    <row r="257" spans="1:65" s="2" customFormat="1" ht="16.5" customHeight="1">
      <c r="A257" s="40"/>
      <c r="B257" s="41"/>
      <c r="C257" s="272" t="s">
        <v>789</v>
      </c>
      <c r="D257" s="272" t="s">
        <v>347</v>
      </c>
      <c r="E257" s="273" t="s">
        <v>3252</v>
      </c>
      <c r="F257" s="274" t="s">
        <v>3253</v>
      </c>
      <c r="G257" s="275" t="s">
        <v>3135</v>
      </c>
      <c r="H257" s="276">
        <v>3</v>
      </c>
      <c r="I257" s="277"/>
      <c r="J257" s="278">
        <f>ROUND(I257*H257,2)</f>
        <v>0</v>
      </c>
      <c r="K257" s="274" t="s">
        <v>2566</v>
      </c>
      <c r="L257" s="279"/>
      <c r="M257" s="280" t="s">
        <v>21</v>
      </c>
      <c r="N257" s="281" t="s">
        <v>47</v>
      </c>
      <c r="O257" s="86"/>
      <c r="P257" s="238">
        <f>O257*H257</f>
        <v>0</v>
      </c>
      <c r="Q257" s="238">
        <v>0</v>
      </c>
      <c r="R257" s="238">
        <f>Q257*H257</f>
        <v>0</v>
      </c>
      <c r="S257" s="238">
        <v>0</v>
      </c>
      <c r="T257" s="239">
        <f>S257*H257</f>
        <v>0</v>
      </c>
      <c r="U257" s="40"/>
      <c r="V257" s="40"/>
      <c r="W257" s="40"/>
      <c r="X257" s="40"/>
      <c r="Y257" s="40"/>
      <c r="Z257" s="40"/>
      <c r="AA257" s="40"/>
      <c r="AB257" s="40"/>
      <c r="AC257" s="40"/>
      <c r="AD257" s="40"/>
      <c r="AE257" s="40"/>
      <c r="AR257" s="240" t="s">
        <v>2171</v>
      </c>
      <c r="AT257" s="240" t="s">
        <v>347</v>
      </c>
      <c r="AU257" s="240" t="s">
        <v>86</v>
      </c>
      <c r="AY257" s="19" t="s">
        <v>194</v>
      </c>
      <c r="BE257" s="241">
        <f>IF(N257="základní",J257,0)</f>
        <v>0</v>
      </c>
      <c r="BF257" s="241">
        <f>IF(N257="snížená",J257,0)</f>
        <v>0</v>
      </c>
      <c r="BG257" s="241">
        <f>IF(N257="zákl. přenesená",J257,0)</f>
        <v>0</v>
      </c>
      <c r="BH257" s="241">
        <f>IF(N257="sníž. přenesená",J257,0)</f>
        <v>0</v>
      </c>
      <c r="BI257" s="241">
        <f>IF(N257="nulová",J257,0)</f>
        <v>0</v>
      </c>
      <c r="BJ257" s="19" t="s">
        <v>84</v>
      </c>
      <c r="BK257" s="241">
        <f>ROUND(I257*H257,2)</f>
        <v>0</v>
      </c>
      <c r="BL257" s="19" t="s">
        <v>759</v>
      </c>
      <c r="BM257" s="240" t="s">
        <v>3274</v>
      </c>
    </row>
    <row r="258" spans="1:47" s="2" customFormat="1" ht="12">
      <c r="A258" s="40"/>
      <c r="B258" s="41"/>
      <c r="C258" s="42"/>
      <c r="D258" s="242" t="s">
        <v>204</v>
      </c>
      <c r="E258" s="42"/>
      <c r="F258" s="243" t="s">
        <v>3253</v>
      </c>
      <c r="G258" s="42"/>
      <c r="H258" s="42"/>
      <c r="I258" s="149"/>
      <c r="J258" s="42"/>
      <c r="K258" s="42"/>
      <c r="L258" s="46"/>
      <c r="M258" s="244"/>
      <c r="N258" s="245"/>
      <c r="O258" s="86"/>
      <c r="P258" s="86"/>
      <c r="Q258" s="86"/>
      <c r="R258" s="86"/>
      <c r="S258" s="86"/>
      <c r="T258" s="87"/>
      <c r="U258" s="40"/>
      <c r="V258" s="40"/>
      <c r="W258" s="40"/>
      <c r="X258" s="40"/>
      <c r="Y258" s="40"/>
      <c r="Z258" s="40"/>
      <c r="AA258" s="40"/>
      <c r="AB258" s="40"/>
      <c r="AC258" s="40"/>
      <c r="AD258" s="40"/>
      <c r="AE258" s="40"/>
      <c r="AT258" s="19" t="s">
        <v>204</v>
      </c>
      <c r="AU258" s="19" t="s">
        <v>86</v>
      </c>
    </row>
    <row r="259" spans="1:65" s="2" customFormat="1" ht="16.5" customHeight="1">
      <c r="A259" s="40"/>
      <c r="B259" s="41"/>
      <c r="C259" s="272" t="s">
        <v>794</v>
      </c>
      <c r="D259" s="272" t="s">
        <v>347</v>
      </c>
      <c r="E259" s="273" t="s">
        <v>3255</v>
      </c>
      <c r="F259" s="274" t="s">
        <v>3256</v>
      </c>
      <c r="G259" s="275" t="s">
        <v>3135</v>
      </c>
      <c r="H259" s="276">
        <v>3</v>
      </c>
      <c r="I259" s="277"/>
      <c r="J259" s="278">
        <f>ROUND(I259*H259,2)</f>
        <v>0</v>
      </c>
      <c r="K259" s="274" t="s">
        <v>2566</v>
      </c>
      <c r="L259" s="279"/>
      <c r="M259" s="280" t="s">
        <v>21</v>
      </c>
      <c r="N259" s="281" t="s">
        <v>47</v>
      </c>
      <c r="O259" s="86"/>
      <c r="P259" s="238">
        <f>O259*H259</f>
        <v>0</v>
      </c>
      <c r="Q259" s="238">
        <v>0</v>
      </c>
      <c r="R259" s="238">
        <f>Q259*H259</f>
        <v>0</v>
      </c>
      <c r="S259" s="238">
        <v>0</v>
      </c>
      <c r="T259" s="239">
        <f>S259*H259</f>
        <v>0</v>
      </c>
      <c r="U259" s="40"/>
      <c r="V259" s="40"/>
      <c r="W259" s="40"/>
      <c r="X259" s="40"/>
      <c r="Y259" s="40"/>
      <c r="Z259" s="40"/>
      <c r="AA259" s="40"/>
      <c r="AB259" s="40"/>
      <c r="AC259" s="40"/>
      <c r="AD259" s="40"/>
      <c r="AE259" s="40"/>
      <c r="AR259" s="240" t="s">
        <v>2171</v>
      </c>
      <c r="AT259" s="240" t="s">
        <v>347</v>
      </c>
      <c r="AU259" s="240" t="s">
        <v>86</v>
      </c>
      <c r="AY259" s="19" t="s">
        <v>194</v>
      </c>
      <c r="BE259" s="241">
        <f>IF(N259="základní",J259,0)</f>
        <v>0</v>
      </c>
      <c r="BF259" s="241">
        <f>IF(N259="snížená",J259,0)</f>
        <v>0</v>
      </c>
      <c r="BG259" s="241">
        <f>IF(N259="zákl. přenesená",J259,0)</f>
        <v>0</v>
      </c>
      <c r="BH259" s="241">
        <f>IF(N259="sníž. přenesená",J259,0)</f>
        <v>0</v>
      </c>
      <c r="BI259" s="241">
        <f>IF(N259="nulová",J259,0)</f>
        <v>0</v>
      </c>
      <c r="BJ259" s="19" t="s">
        <v>84</v>
      </c>
      <c r="BK259" s="241">
        <f>ROUND(I259*H259,2)</f>
        <v>0</v>
      </c>
      <c r="BL259" s="19" t="s">
        <v>759</v>
      </c>
      <c r="BM259" s="240" t="s">
        <v>3275</v>
      </c>
    </row>
    <row r="260" spans="1:47" s="2" customFormat="1" ht="12">
      <c r="A260" s="40"/>
      <c r="B260" s="41"/>
      <c r="C260" s="42"/>
      <c r="D260" s="242" t="s">
        <v>204</v>
      </c>
      <c r="E260" s="42"/>
      <c r="F260" s="243" t="s">
        <v>3256</v>
      </c>
      <c r="G260" s="42"/>
      <c r="H260" s="42"/>
      <c r="I260" s="149"/>
      <c r="J260" s="42"/>
      <c r="K260" s="42"/>
      <c r="L260" s="46"/>
      <c r="M260" s="244"/>
      <c r="N260" s="245"/>
      <c r="O260" s="86"/>
      <c r="P260" s="86"/>
      <c r="Q260" s="86"/>
      <c r="R260" s="86"/>
      <c r="S260" s="86"/>
      <c r="T260" s="87"/>
      <c r="U260" s="40"/>
      <c r="V260" s="40"/>
      <c r="W260" s="40"/>
      <c r="X260" s="40"/>
      <c r="Y260" s="40"/>
      <c r="Z260" s="40"/>
      <c r="AA260" s="40"/>
      <c r="AB260" s="40"/>
      <c r="AC260" s="40"/>
      <c r="AD260" s="40"/>
      <c r="AE260" s="40"/>
      <c r="AT260" s="19" t="s">
        <v>204</v>
      </c>
      <c r="AU260" s="19" t="s">
        <v>86</v>
      </c>
    </row>
    <row r="261" spans="1:65" s="2" customFormat="1" ht="16.5" customHeight="1">
      <c r="A261" s="40"/>
      <c r="B261" s="41"/>
      <c r="C261" s="229" t="s">
        <v>800</v>
      </c>
      <c r="D261" s="229" t="s">
        <v>197</v>
      </c>
      <c r="E261" s="230" t="s">
        <v>3276</v>
      </c>
      <c r="F261" s="231" t="s">
        <v>3277</v>
      </c>
      <c r="G261" s="232" t="s">
        <v>2163</v>
      </c>
      <c r="H261" s="233">
        <v>3</v>
      </c>
      <c r="I261" s="234"/>
      <c r="J261" s="235">
        <f>ROUND(I261*H261,2)</f>
        <v>0</v>
      </c>
      <c r="K261" s="231" t="s">
        <v>2566</v>
      </c>
      <c r="L261" s="46"/>
      <c r="M261" s="236" t="s">
        <v>21</v>
      </c>
      <c r="N261" s="237" t="s">
        <v>47</v>
      </c>
      <c r="O261" s="86"/>
      <c r="P261" s="238">
        <f>O261*H261</f>
        <v>0</v>
      </c>
      <c r="Q261" s="238">
        <v>0</v>
      </c>
      <c r="R261" s="238">
        <f>Q261*H261</f>
        <v>0</v>
      </c>
      <c r="S261" s="238">
        <v>0</v>
      </c>
      <c r="T261" s="239">
        <f>S261*H261</f>
        <v>0</v>
      </c>
      <c r="U261" s="40"/>
      <c r="V261" s="40"/>
      <c r="W261" s="40"/>
      <c r="X261" s="40"/>
      <c r="Y261" s="40"/>
      <c r="Z261" s="40"/>
      <c r="AA261" s="40"/>
      <c r="AB261" s="40"/>
      <c r="AC261" s="40"/>
      <c r="AD261" s="40"/>
      <c r="AE261" s="40"/>
      <c r="AR261" s="240" t="s">
        <v>759</v>
      </c>
      <c r="AT261" s="240" t="s">
        <v>197</v>
      </c>
      <c r="AU261" s="240" t="s">
        <v>86</v>
      </c>
      <c r="AY261" s="19" t="s">
        <v>194</v>
      </c>
      <c r="BE261" s="241">
        <f>IF(N261="základní",J261,0)</f>
        <v>0</v>
      </c>
      <c r="BF261" s="241">
        <f>IF(N261="snížená",J261,0)</f>
        <v>0</v>
      </c>
      <c r="BG261" s="241">
        <f>IF(N261="zákl. přenesená",J261,0)</f>
        <v>0</v>
      </c>
      <c r="BH261" s="241">
        <f>IF(N261="sníž. přenesená",J261,0)</f>
        <v>0</v>
      </c>
      <c r="BI261" s="241">
        <f>IF(N261="nulová",J261,0)</f>
        <v>0</v>
      </c>
      <c r="BJ261" s="19" t="s">
        <v>84</v>
      </c>
      <c r="BK261" s="241">
        <f>ROUND(I261*H261,2)</f>
        <v>0</v>
      </c>
      <c r="BL261" s="19" t="s">
        <v>759</v>
      </c>
      <c r="BM261" s="240" t="s">
        <v>3278</v>
      </c>
    </row>
    <row r="262" spans="1:47" s="2" customFormat="1" ht="12">
      <c r="A262" s="40"/>
      <c r="B262" s="41"/>
      <c r="C262" s="42"/>
      <c r="D262" s="242" t="s">
        <v>204</v>
      </c>
      <c r="E262" s="42"/>
      <c r="F262" s="243" t="s">
        <v>3279</v>
      </c>
      <c r="G262" s="42"/>
      <c r="H262" s="42"/>
      <c r="I262" s="149"/>
      <c r="J262" s="42"/>
      <c r="K262" s="42"/>
      <c r="L262" s="46"/>
      <c r="M262" s="244"/>
      <c r="N262" s="245"/>
      <c r="O262" s="86"/>
      <c r="P262" s="86"/>
      <c r="Q262" s="86"/>
      <c r="R262" s="86"/>
      <c r="S262" s="86"/>
      <c r="T262" s="87"/>
      <c r="U262" s="40"/>
      <c r="V262" s="40"/>
      <c r="W262" s="40"/>
      <c r="X262" s="40"/>
      <c r="Y262" s="40"/>
      <c r="Z262" s="40"/>
      <c r="AA262" s="40"/>
      <c r="AB262" s="40"/>
      <c r="AC262" s="40"/>
      <c r="AD262" s="40"/>
      <c r="AE262" s="40"/>
      <c r="AT262" s="19" t="s">
        <v>204</v>
      </c>
      <c r="AU262" s="19" t="s">
        <v>86</v>
      </c>
    </row>
    <row r="263" spans="1:65" s="2" customFormat="1" ht="16.5" customHeight="1">
      <c r="A263" s="40"/>
      <c r="B263" s="41"/>
      <c r="C263" s="272" t="s">
        <v>804</v>
      </c>
      <c r="D263" s="272" t="s">
        <v>347</v>
      </c>
      <c r="E263" s="273" t="s">
        <v>3280</v>
      </c>
      <c r="F263" s="274" t="s">
        <v>3281</v>
      </c>
      <c r="G263" s="275" t="s">
        <v>3135</v>
      </c>
      <c r="H263" s="276">
        <v>3</v>
      </c>
      <c r="I263" s="277"/>
      <c r="J263" s="278">
        <f>ROUND(I263*H263,2)</f>
        <v>0</v>
      </c>
      <c r="K263" s="274" t="s">
        <v>2566</v>
      </c>
      <c r="L263" s="279"/>
      <c r="M263" s="280" t="s">
        <v>21</v>
      </c>
      <c r="N263" s="281" t="s">
        <v>47</v>
      </c>
      <c r="O263" s="86"/>
      <c r="P263" s="238">
        <f>O263*H263</f>
        <v>0</v>
      </c>
      <c r="Q263" s="238">
        <v>0</v>
      </c>
      <c r="R263" s="238">
        <f>Q263*H263</f>
        <v>0</v>
      </c>
      <c r="S263" s="238">
        <v>0</v>
      </c>
      <c r="T263" s="239">
        <f>S263*H263</f>
        <v>0</v>
      </c>
      <c r="U263" s="40"/>
      <c r="V263" s="40"/>
      <c r="W263" s="40"/>
      <c r="X263" s="40"/>
      <c r="Y263" s="40"/>
      <c r="Z263" s="40"/>
      <c r="AA263" s="40"/>
      <c r="AB263" s="40"/>
      <c r="AC263" s="40"/>
      <c r="AD263" s="40"/>
      <c r="AE263" s="40"/>
      <c r="AR263" s="240" t="s">
        <v>2171</v>
      </c>
      <c r="AT263" s="240" t="s">
        <v>347</v>
      </c>
      <c r="AU263" s="240" t="s">
        <v>86</v>
      </c>
      <c r="AY263" s="19" t="s">
        <v>194</v>
      </c>
      <c r="BE263" s="241">
        <f>IF(N263="základní",J263,0)</f>
        <v>0</v>
      </c>
      <c r="BF263" s="241">
        <f>IF(N263="snížená",J263,0)</f>
        <v>0</v>
      </c>
      <c r="BG263" s="241">
        <f>IF(N263="zákl. přenesená",J263,0)</f>
        <v>0</v>
      </c>
      <c r="BH263" s="241">
        <f>IF(N263="sníž. přenesená",J263,0)</f>
        <v>0</v>
      </c>
      <c r="BI263" s="241">
        <f>IF(N263="nulová",J263,0)</f>
        <v>0</v>
      </c>
      <c r="BJ263" s="19" t="s">
        <v>84</v>
      </c>
      <c r="BK263" s="241">
        <f>ROUND(I263*H263,2)</f>
        <v>0</v>
      </c>
      <c r="BL263" s="19" t="s">
        <v>759</v>
      </c>
      <c r="BM263" s="240" t="s">
        <v>3282</v>
      </c>
    </row>
    <row r="264" spans="1:47" s="2" customFormat="1" ht="12">
      <c r="A264" s="40"/>
      <c r="B264" s="41"/>
      <c r="C264" s="42"/>
      <c r="D264" s="242" t="s">
        <v>204</v>
      </c>
      <c r="E264" s="42"/>
      <c r="F264" s="243" t="s">
        <v>3281</v>
      </c>
      <c r="G264" s="42"/>
      <c r="H264" s="42"/>
      <c r="I264" s="149"/>
      <c r="J264" s="42"/>
      <c r="K264" s="42"/>
      <c r="L264" s="46"/>
      <c r="M264" s="244"/>
      <c r="N264" s="245"/>
      <c r="O264" s="86"/>
      <c r="P264" s="86"/>
      <c r="Q264" s="86"/>
      <c r="R264" s="86"/>
      <c r="S264" s="86"/>
      <c r="T264" s="87"/>
      <c r="U264" s="40"/>
      <c r="V264" s="40"/>
      <c r="W264" s="40"/>
      <c r="X264" s="40"/>
      <c r="Y264" s="40"/>
      <c r="Z264" s="40"/>
      <c r="AA264" s="40"/>
      <c r="AB264" s="40"/>
      <c r="AC264" s="40"/>
      <c r="AD264" s="40"/>
      <c r="AE264" s="40"/>
      <c r="AT264" s="19" t="s">
        <v>204</v>
      </c>
      <c r="AU264" s="19" t="s">
        <v>86</v>
      </c>
    </row>
    <row r="265" spans="1:65" s="2" customFormat="1" ht="16.5" customHeight="1">
      <c r="A265" s="40"/>
      <c r="B265" s="41"/>
      <c r="C265" s="229" t="s">
        <v>810</v>
      </c>
      <c r="D265" s="229" t="s">
        <v>197</v>
      </c>
      <c r="E265" s="230" t="s">
        <v>3283</v>
      </c>
      <c r="F265" s="231" t="s">
        <v>3284</v>
      </c>
      <c r="G265" s="232" t="s">
        <v>2163</v>
      </c>
      <c r="H265" s="233">
        <v>18</v>
      </c>
      <c r="I265" s="234"/>
      <c r="J265" s="235">
        <f>ROUND(I265*H265,2)</f>
        <v>0</v>
      </c>
      <c r="K265" s="231" t="s">
        <v>2566</v>
      </c>
      <c r="L265" s="46"/>
      <c r="M265" s="236" t="s">
        <v>21</v>
      </c>
      <c r="N265" s="237" t="s">
        <v>47</v>
      </c>
      <c r="O265" s="86"/>
      <c r="P265" s="238">
        <f>O265*H265</f>
        <v>0</v>
      </c>
      <c r="Q265" s="238">
        <v>0</v>
      </c>
      <c r="R265" s="238">
        <f>Q265*H265</f>
        <v>0</v>
      </c>
      <c r="S265" s="238">
        <v>0</v>
      </c>
      <c r="T265" s="239">
        <f>S265*H265</f>
        <v>0</v>
      </c>
      <c r="U265" s="40"/>
      <c r="V265" s="40"/>
      <c r="W265" s="40"/>
      <c r="X265" s="40"/>
      <c r="Y265" s="40"/>
      <c r="Z265" s="40"/>
      <c r="AA265" s="40"/>
      <c r="AB265" s="40"/>
      <c r="AC265" s="40"/>
      <c r="AD265" s="40"/>
      <c r="AE265" s="40"/>
      <c r="AR265" s="240" t="s">
        <v>759</v>
      </c>
      <c r="AT265" s="240" t="s">
        <v>197</v>
      </c>
      <c r="AU265" s="240" t="s">
        <v>86</v>
      </c>
      <c r="AY265" s="19" t="s">
        <v>194</v>
      </c>
      <c r="BE265" s="241">
        <f>IF(N265="základní",J265,0)</f>
        <v>0</v>
      </c>
      <c r="BF265" s="241">
        <f>IF(N265="snížená",J265,0)</f>
        <v>0</v>
      </c>
      <c r="BG265" s="241">
        <f>IF(N265="zákl. přenesená",J265,0)</f>
        <v>0</v>
      </c>
      <c r="BH265" s="241">
        <f>IF(N265="sníž. přenesená",J265,0)</f>
        <v>0</v>
      </c>
      <c r="BI265" s="241">
        <f>IF(N265="nulová",J265,0)</f>
        <v>0</v>
      </c>
      <c r="BJ265" s="19" t="s">
        <v>84</v>
      </c>
      <c r="BK265" s="241">
        <f>ROUND(I265*H265,2)</f>
        <v>0</v>
      </c>
      <c r="BL265" s="19" t="s">
        <v>759</v>
      </c>
      <c r="BM265" s="240" t="s">
        <v>3285</v>
      </c>
    </row>
    <row r="266" spans="1:47" s="2" customFormat="1" ht="12">
      <c r="A266" s="40"/>
      <c r="B266" s="41"/>
      <c r="C266" s="42"/>
      <c r="D266" s="242" t="s">
        <v>204</v>
      </c>
      <c r="E266" s="42"/>
      <c r="F266" s="243" t="s">
        <v>3286</v>
      </c>
      <c r="G266" s="42"/>
      <c r="H266" s="42"/>
      <c r="I266" s="149"/>
      <c r="J266" s="42"/>
      <c r="K266" s="42"/>
      <c r="L266" s="46"/>
      <c r="M266" s="244"/>
      <c r="N266" s="245"/>
      <c r="O266" s="86"/>
      <c r="P266" s="86"/>
      <c r="Q266" s="86"/>
      <c r="R266" s="86"/>
      <c r="S266" s="86"/>
      <c r="T266" s="87"/>
      <c r="U266" s="40"/>
      <c r="V266" s="40"/>
      <c r="W266" s="40"/>
      <c r="X266" s="40"/>
      <c r="Y266" s="40"/>
      <c r="Z266" s="40"/>
      <c r="AA266" s="40"/>
      <c r="AB266" s="40"/>
      <c r="AC266" s="40"/>
      <c r="AD266" s="40"/>
      <c r="AE266" s="40"/>
      <c r="AT266" s="19" t="s">
        <v>204</v>
      </c>
      <c r="AU266" s="19" t="s">
        <v>86</v>
      </c>
    </row>
    <row r="267" spans="1:65" s="2" customFormat="1" ht="16.5" customHeight="1">
      <c r="A267" s="40"/>
      <c r="B267" s="41"/>
      <c r="C267" s="272" t="s">
        <v>815</v>
      </c>
      <c r="D267" s="272" t="s">
        <v>347</v>
      </c>
      <c r="E267" s="273" t="s">
        <v>3287</v>
      </c>
      <c r="F267" s="274" t="s">
        <v>3288</v>
      </c>
      <c r="G267" s="275" t="s">
        <v>3135</v>
      </c>
      <c r="H267" s="276">
        <v>18</v>
      </c>
      <c r="I267" s="277"/>
      <c r="J267" s="278">
        <f>ROUND(I267*H267,2)</f>
        <v>0</v>
      </c>
      <c r="K267" s="274" t="s">
        <v>2566</v>
      </c>
      <c r="L267" s="279"/>
      <c r="M267" s="280" t="s">
        <v>21</v>
      </c>
      <c r="N267" s="281" t="s">
        <v>47</v>
      </c>
      <c r="O267" s="86"/>
      <c r="P267" s="238">
        <f>O267*H267</f>
        <v>0</v>
      </c>
      <c r="Q267" s="238">
        <v>0</v>
      </c>
      <c r="R267" s="238">
        <f>Q267*H267</f>
        <v>0</v>
      </c>
      <c r="S267" s="238">
        <v>0</v>
      </c>
      <c r="T267" s="239">
        <f>S267*H267</f>
        <v>0</v>
      </c>
      <c r="U267" s="40"/>
      <c r="V267" s="40"/>
      <c r="W267" s="40"/>
      <c r="X267" s="40"/>
      <c r="Y267" s="40"/>
      <c r="Z267" s="40"/>
      <c r="AA267" s="40"/>
      <c r="AB267" s="40"/>
      <c r="AC267" s="40"/>
      <c r="AD267" s="40"/>
      <c r="AE267" s="40"/>
      <c r="AR267" s="240" t="s">
        <v>2171</v>
      </c>
      <c r="AT267" s="240" t="s">
        <v>347</v>
      </c>
      <c r="AU267" s="240" t="s">
        <v>86</v>
      </c>
      <c r="AY267" s="19" t="s">
        <v>194</v>
      </c>
      <c r="BE267" s="241">
        <f>IF(N267="základní",J267,0)</f>
        <v>0</v>
      </c>
      <c r="BF267" s="241">
        <f>IF(N267="snížená",J267,0)</f>
        <v>0</v>
      </c>
      <c r="BG267" s="241">
        <f>IF(N267="zákl. přenesená",J267,0)</f>
        <v>0</v>
      </c>
      <c r="BH267" s="241">
        <f>IF(N267="sníž. přenesená",J267,0)</f>
        <v>0</v>
      </c>
      <c r="BI267" s="241">
        <f>IF(N267="nulová",J267,0)</f>
        <v>0</v>
      </c>
      <c r="BJ267" s="19" t="s">
        <v>84</v>
      </c>
      <c r="BK267" s="241">
        <f>ROUND(I267*H267,2)</f>
        <v>0</v>
      </c>
      <c r="BL267" s="19" t="s">
        <v>759</v>
      </c>
      <c r="BM267" s="240" t="s">
        <v>3289</v>
      </c>
    </row>
    <row r="268" spans="1:47" s="2" customFormat="1" ht="12">
      <c r="A268" s="40"/>
      <c r="B268" s="41"/>
      <c r="C268" s="42"/>
      <c r="D268" s="242" t="s">
        <v>204</v>
      </c>
      <c r="E268" s="42"/>
      <c r="F268" s="243" t="s">
        <v>3288</v>
      </c>
      <c r="G268" s="42"/>
      <c r="H268" s="42"/>
      <c r="I268" s="149"/>
      <c r="J268" s="42"/>
      <c r="K268" s="42"/>
      <c r="L268" s="46"/>
      <c r="M268" s="244"/>
      <c r="N268" s="245"/>
      <c r="O268" s="86"/>
      <c r="P268" s="86"/>
      <c r="Q268" s="86"/>
      <c r="R268" s="86"/>
      <c r="S268" s="86"/>
      <c r="T268" s="87"/>
      <c r="U268" s="40"/>
      <c r="V268" s="40"/>
      <c r="W268" s="40"/>
      <c r="X268" s="40"/>
      <c r="Y268" s="40"/>
      <c r="Z268" s="40"/>
      <c r="AA268" s="40"/>
      <c r="AB268" s="40"/>
      <c r="AC268" s="40"/>
      <c r="AD268" s="40"/>
      <c r="AE268" s="40"/>
      <c r="AT268" s="19" t="s">
        <v>204</v>
      </c>
      <c r="AU268" s="19" t="s">
        <v>86</v>
      </c>
    </row>
    <row r="269" spans="1:65" s="2" customFormat="1" ht="16.5" customHeight="1">
      <c r="A269" s="40"/>
      <c r="B269" s="41"/>
      <c r="C269" s="229" t="s">
        <v>821</v>
      </c>
      <c r="D269" s="229" t="s">
        <v>197</v>
      </c>
      <c r="E269" s="230" t="s">
        <v>3290</v>
      </c>
      <c r="F269" s="231" t="s">
        <v>3291</v>
      </c>
      <c r="G269" s="232" t="s">
        <v>2163</v>
      </c>
      <c r="H269" s="233">
        <v>1</v>
      </c>
      <c r="I269" s="234"/>
      <c r="J269" s="235">
        <f>ROUND(I269*H269,2)</f>
        <v>0</v>
      </c>
      <c r="K269" s="231" t="s">
        <v>2566</v>
      </c>
      <c r="L269" s="46"/>
      <c r="M269" s="236" t="s">
        <v>21</v>
      </c>
      <c r="N269" s="237" t="s">
        <v>47</v>
      </c>
      <c r="O269" s="86"/>
      <c r="P269" s="238">
        <f>O269*H269</f>
        <v>0</v>
      </c>
      <c r="Q269" s="238">
        <v>0</v>
      </c>
      <c r="R269" s="238">
        <f>Q269*H269</f>
        <v>0</v>
      </c>
      <c r="S269" s="238">
        <v>0</v>
      </c>
      <c r="T269" s="239">
        <f>S269*H269</f>
        <v>0</v>
      </c>
      <c r="U269" s="40"/>
      <c r="V269" s="40"/>
      <c r="W269" s="40"/>
      <c r="X269" s="40"/>
      <c r="Y269" s="40"/>
      <c r="Z269" s="40"/>
      <c r="AA269" s="40"/>
      <c r="AB269" s="40"/>
      <c r="AC269" s="40"/>
      <c r="AD269" s="40"/>
      <c r="AE269" s="40"/>
      <c r="AR269" s="240" t="s">
        <v>759</v>
      </c>
      <c r="AT269" s="240" t="s">
        <v>197</v>
      </c>
      <c r="AU269" s="240" t="s">
        <v>86</v>
      </c>
      <c r="AY269" s="19" t="s">
        <v>194</v>
      </c>
      <c r="BE269" s="241">
        <f>IF(N269="základní",J269,0)</f>
        <v>0</v>
      </c>
      <c r="BF269" s="241">
        <f>IF(N269="snížená",J269,0)</f>
        <v>0</v>
      </c>
      <c r="BG269" s="241">
        <f>IF(N269="zákl. přenesená",J269,0)</f>
        <v>0</v>
      </c>
      <c r="BH269" s="241">
        <f>IF(N269="sníž. přenesená",J269,0)</f>
        <v>0</v>
      </c>
      <c r="BI269" s="241">
        <f>IF(N269="nulová",J269,0)</f>
        <v>0</v>
      </c>
      <c r="BJ269" s="19" t="s">
        <v>84</v>
      </c>
      <c r="BK269" s="241">
        <f>ROUND(I269*H269,2)</f>
        <v>0</v>
      </c>
      <c r="BL269" s="19" t="s">
        <v>759</v>
      </c>
      <c r="BM269" s="240" t="s">
        <v>3292</v>
      </c>
    </row>
    <row r="270" spans="1:47" s="2" customFormat="1" ht="12">
      <c r="A270" s="40"/>
      <c r="B270" s="41"/>
      <c r="C270" s="42"/>
      <c r="D270" s="242" t="s">
        <v>204</v>
      </c>
      <c r="E270" s="42"/>
      <c r="F270" s="243" t="s">
        <v>3293</v>
      </c>
      <c r="G270" s="42"/>
      <c r="H270" s="42"/>
      <c r="I270" s="149"/>
      <c r="J270" s="42"/>
      <c r="K270" s="42"/>
      <c r="L270" s="46"/>
      <c r="M270" s="244"/>
      <c r="N270" s="245"/>
      <c r="O270" s="86"/>
      <c r="P270" s="86"/>
      <c r="Q270" s="86"/>
      <c r="R270" s="86"/>
      <c r="S270" s="86"/>
      <c r="T270" s="87"/>
      <c r="U270" s="40"/>
      <c r="V270" s="40"/>
      <c r="W270" s="40"/>
      <c r="X270" s="40"/>
      <c r="Y270" s="40"/>
      <c r="Z270" s="40"/>
      <c r="AA270" s="40"/>
      <c r="AB270" s="40"/>
      <c r="AC270" s="40"/>
      <c r="AD270" s="40"/>
      <c r="AE270" s="40"/>
      <c r="AT270" s="19" t="s">
        <v>204</v>
      </c>
      <c r="AU270" s="19" t="s">
        <v>86</v>
      </c>
    </row>
    <row r="271" spans="1:65" s="2" customFormat="1" ht="16.5" customHeight="1">
      <c r="A271" s="40"/>
      <c r="B271" s="41"/>
      <c r="C271" s="272" t="s">
        <v>827</v>
      </c>
      <c r="D271" s="272" t="s">
        <v>347</v>
      </c>
      <c r="E271" s="273" t="s">
        <v>3294</v>
      </c>
      <c r="F271" s="274" t="s">
        <v>3295</v>
      </c>
      <c r="G271" s="275" t="s">
        <v>3135</v>
      </c>
      <c r="H271" s="276">
        <v>1</v>
      </c>
      <c r="I271" s="277"/>
      <c r="J271" s="278">
        <f>ROUND(I271*H271,2)</f>
        <v>0</v>
      </c>
      <c r="K271" s="274" t="s">
        <v>2566</v>
      </c>
      <c r="L271" s="279"/>
      <c r="M271" s="280" t="s">
        <v>21</v>
      </c>
      <c r="N271" s="281" t="s">
        <v>47</v>
      </c>
      <c r="O271" s="86"/>
      <c r="P271" s="238">
        <f>O271*H271</f>
        <v>0</v>
      </c>
      <c r="Q271" s="238">
        <v>0</v>
      </c>
      <c r="R271" s="238">
        <f>Q271*H271</f>
        <v>0</v>
      </c>
      <c r="S271" s="238">
        <v>0</v>
      </c>
      <c r="T271" s="239">
        <f>S271*H271</f>
        <v>0</v>
      </c>
      <c r="U271" s="40"/>
      <c r="V271" s="40"/>
      <c r="W271" s="40"/>
      <c r="X271" s="40"/>
      <c r="Y271" s="40"/>
      <c r="Z271" s="40"/>
      <c r="AA271" s="40"/>
      <c r="AB271" s="40"/>
      <c r="AC271" s="40"/>
      <c r="AD271" s="40"/>
      <c r="AE271" s="40"/>
      <c r="AR271" s="240" t="s">
        <v>2171</v>
      </c>
      <c r="AT271" s="240" t="s">
        <v>347</v>
      </c>
      <c r="AU271" s="240" t="s">
        <v>86</v>
      </c>
      <c r="AY271" s="19" t="s">
        <v>194</v>
      </c>
      <c r="BE271" s="241">
        <f>IF(N271="základní",J271,0)</f>
        <v>0</v>
      </c>
      <c r="BF271" s="241">
        <f>IF(N271="snížená",J271,0)</f>
        <v>0</v>
      </c>
      <c r="BG271" s="241">
        <f>IF(N271="zákl. přenesená",J271,0)</f>
        <v>0</v>
      </c>
      <c r="BH271" s="241">
        <f>IF(N271="sníž. přenesená",J271,0)</f>
        <v>0</v>
      </c>
      <c r="BI271" s="241">
        <f>IF(N271="nulová",J271,0)</f>
        <v>0</v>
      </c>
      <c r="BJ271" s="19" t="s">
        <v>84</v>
      </c>
      <c r="BK271" s="241">
        <f>ROUND(I271*H271,2)</f>
        <v>0</v>
      </c>
      <c r="BL271" s="19" t="s">
        <v>759</v>
      </c>
      <c r="BM271" s="240" t="s">
        <v>3296</v>
      </c>
    </row>
    <row r="272" spans="1:47" s="2" customFormat="1" ht="12">
      <c r="A272" s="40"/>
      <c r="B272" s="41"/>
      <c r="C272" s="42"/>
      <c r="D272" s="242" t="s">
        <v>204</v>
      </c>
      <c r="E272" s="42"/>
      <c r="F272" s="243" t="s">
        <v>3295</v>
      </c>
      <c r="G272" s="42"/>
      <c r="H272" s="42"/>
      <c r="I272" s="149"/>
      <c r="J272" s="42"/>
      <c r="K272" s="42"/>
      <c r="L272" s="46"/>
      <c r="M272" s="244"/>
      <c r="N272" s="245"/>
      <c r="O272" s="86"/>
      <c r="P272" s="86"/>
      <c r="Q272" s="86"/>
      <c r="R272" s="86"/>
      <c r="S272" s="86"/>
      <c r="T272" s="87"/>
      <c r="U272" s="40"/>
      <c r="V272" s="40"/>
      <c r="W272" s="40"/>
      <c r="X272" s="40"/>
      <c r="Y272" s="40"/>
      <c r="Z272" s="40"/>
      <c r="AA272" s="40"/>
      <c r="AB272" s="40"/>
      <c r="AC272" s="40"/>
      <c r="AD272" s="40"/>
      <c r="AE272" s="40"/>
      <c r="AT272" s="19" t="s">
        <v>204</v>
      </c>
      <c r="AU272" s="19" t="s">
        <v>86</v>
      </c>
    </row>
    <row r="273" spans="1:65" s="2" customFormat="1" ht="16.5" customHeight="1">
      <c r="A273" s="40"/>
      <c r="B273" s="41"/>
      <c r="C273" s="229" t="s">
        <v>835</v>
      </c>
      <c r="D273" s="229" t="s">
        <v>197</v>
      </c>
      <c r="E273" s="230" t="s">
        <v>3297</v>
      </c>
      <c r="F273" s="231" t="s">
        <v>3298</v>
      </c>
      <c r="G273" s="232" t="s">
        <v>2163</v>
      </c>
      <c r="H273" s="233">
        <v>1</v>
      </c>
      <c r="I273" s="234"/>
      <c r="J273" s="235">
        <f>ROUND(I273*H273,2)</f>
        <v>0</v>
      </c>
      <c r="K273" s="231" t="s">
        <v>2566</v>
      </c>
      <c r="L273" s="46"/>
      <c r="M273" s="236" t="s">
        <v>21</v>
      </c>
      <c r="N273" s="237" t="s">
        <v>47</v>
      </c>
      <c r="O273" s="86"/>
      <c r="P273" s="238">
        <f>O273*H273</f>
        <v>0</v>
      </c>
      <c r="Q273" s="238">
        <v>0</v>
      </c>
      <c r="R273" s="238">
        <f>Q273*H273</f>
        <v>0</v>
      </c>
      <c r="S273" s="238">
        <v>0</v>
      </c>
      <c r="T273" s="239">
        <f>S273*H273</f>
        <v>0</v>
      </c>
      <c r="U273" s="40"/>
      <c r="V273" s="40"/>
      <c r="W273" s="40"/>
      <c r="X273" s="40"/>
      <c r="Y273" s="40"/>
      <c r="Z273" s="40"/>
      <c r="AA273" s="40"/>
      <c r="AB273" s="40"/>
      <c r="AC273" s="40"/>
      <c r="AD273" s="40"/>
      <c r="AE273" s="40"/>
      <c r="AR273" s="240" t="s">
        <v>759</v>
      </c>
      <c r="AT273" s="240" t="s">
        <v>197</v>
      </c>
      <c r="AU273" s="240" t="s">
        <v>86</v>
      </c>
      <c r="AY273" s="19" t="s">
        <v>194</v>
      </c>
      <c r="BE273" s="241">
        <f>IF(N273="základní",J273,0)</f>
        <v>0</v>
      </c>
      <c r="BF273" s="241">
        <f>IF(N273="snížená",J273,0)</f>
        <v>0</v>
      </c>
      <c r="BG273" s="241">
        <f>IF(N273="zákl. přenesená",J273,0)</f>
        <v>0</v>
      </c>
      <c r="BH273" s="241">
        <f>IF(N273="sníž. přenesená",J273,0)</f>
        <v>0</v>
      </c>
      <c r="BI273" s="241">
        <f>IF(N273="nulová",J273,0)</f>
        <v>0</v>
      </c>
      <c r="BJ273" s="19" t="s">
        <v>84</v>
      </c>
      <c r="BK273" s="241">
        <f>ROUND(I273*H273,2)</f>
        <v>0</v>
      </c>
      <c r="BL273" s="19" t="s">
        <v>759</v>
      </c>
      <c r="BM273" s="240" t="s">
        <v>3299</v>
      </c>
    </row>
    <row r="274" spans="1:47" s="2" customFormat="1" ht="12">
      <c r="A274" s="40"/>
      <c r="B274" s="41"/>
      <c r="C274" s="42"/>
      <c r="D274" s="242" t="s">
        <v>204</v>
      </c>
      <c r="E274" s="42"/>
      <c r="F274" s="243" t="s">
        <v>3298</v>
      </c>
      <c r="G274" s="42"/>
      <c r="H274" s="42"/>
      <c r="I274" s="149"/>
      <c r="J274" s="42"/>
      <c r="K274" s="42"/>
      <c r="L274" s="46"/>
      <c r="M274" s="244"/>
      <c r="N274" s="245"/>
      <c r="O274" s="86"/>
      <c r="P274" s="86"/>
      <c r="Q274" s="86"/>
      <c r="R274" s="86"/>
      <c r="S274" s="86"/>
      <c r="T274" s="87"/>
      <c r="U274" s="40"/>
      <c r="V274" s="40"/>
      <c r="W274" s="40"/>
      <c r="X274" s="40"/>
      <c r="Y274" s="40"/>
      <c r="Z274" s="40"/>
      <c r="AA274" s="40"/>
      <c r="AB274" s="40"/>
      <c r="AC274" s="40"/>
      <c r="AD274" s="40"/>
      <c r="AE274" s="40"/>
      <c r="AT274" s="19" t="s">
        <v>204</v>
      </c>
      <c r="AU274" s="19" t="s">
        <v>86</v>
      </c>
    </row>
    <row r="275" spans="1:65" s="2" customFormat="1" ht="16.5" customHeight="1">
      <c r="A275" s="40"/>
      <c r="B275" s="41"/>
      <c r="C275" s="229" t="s">
        <v>842</v>
      </c>
      <c r="D275" s="229" t="s">
        <v>197</v>
      </c>
      <c r="E275" s="230" t="s">
        <v>3300</v>
      </c>
      <c r="F275" s="231" t="s">
        <v>3301</v>
      </c>
      <c r="G275" s="232" t="s">
        <v>2163</v>
      </c>
      <c r="H275" s="233">
        <v>6</v>
      </c>
      <c r="I275" s="234"/>
      <c r="J275" s="235">
        <f>ROUND(I275*H275,2)</f>
        <v>0</v>
      </c>
      <c r="K275" s="231" t="s">
        <v>2566</v>
      </c>
      <c r="L275" s="46"/>
      <c r="M275" s="236" t="s">
        <v>21</v>
      </c>
      <c r="N275" s="237" t="s">
        <v>47</v>
      </c>
      <c r="O275" s="86"/>
      <c r="P275" s="238">
        <f>O275*H275</f>
        <v>0</v>
      </c>
      <c r="Q275" s="238">
        <v>0</v>
      </c>
      <c r="R275" s="238">
        <f>Q275*H275</f>
        <v>0</v>
      </c>
      <c r="S275" s="238">
        <v>0</v>
      </c>
      <c r="T275" s="239">
        <f>S275*H275</f>
        <v>0</v>
      </c>
      <c r="U275" s="40"/>
      <c r="V275" s="40"/>
      <c r="W275" s="40"/>
      <c r="X275" s="40"/>
      <c r="Y275" s="40"/>
      <c r="Z275" s="40"/>
      <c r="AA275" s="40"/>
      <c r="AB275" s="40"/>
      <c r="AC275" s="40"/>
      <c r="AD275" s="40"/>
      <c r="AE275" s="40"/>
      <c r="AR275" s="240" t="s">
        <v>759</v>
      </c>
      <c r="AT275" s="240" t="s">
        <v>197</v>
      </c>
      <c r="AU275" s="240" t="s">
        <v>86</v>
      </c>
      <c r="AY275" s="19" t="s">
        <v>194</v>
      </c>
      <c r="BE275" s="241">
        <f>IF(N275="základní",J275,0)</f>
        <v>0</v>
      </c>
      <c r="BF275" s="241">
        <f>IF(N275="snížená",J275,0)</f>
        <v>0</v>
      </c>
      <c r="BG275" s="241">
        <f>IF(N275="zákl. přenesená",J275,0)</f>
        <v>0</v>
      </c>
      <c r="BH275" s="241">
        <f>IF(N275="sníž. přenesená",J275,0)</f>
        <v>0</v>
      </c>
      <c r="BI275" s="241">
        <f>IF(N275="nulová",J275,0)</f>
        <v>0</v>
      </c>
      <c r="BJ275" s="19" t="s">
        <v>84</v>
      </c>
      <c r="BK275" s="241">
        <f>ROUND(I275*H275,2)</f>
        <v>0</v>
      </c>
      <c r="BL275" s="19" t="s">
        <v>759</v>
      </c>
      <c r="BM275" s="240" t="s">
        <v>3302</v>
      </c>
    </row>
    <row r="276" spans="1:47" s="2" customFormat="1" ht="12">
      <c r="A276" s="40"/>
      <c r="B276" s="41"/>
      <c r="C276" s="42"/>
      <c r="D276" s="242" t="s">
        <v>204</v>
      </c>
      <c r="E276" s="42"/>
      <c r="F276" s="243" t="s">
        <v>3279</v>
      </c>
      <c r="G276" s="42"/>
      <c r="H276" s="42"/>
      <c r="I276" s="149"/>
      <c r="J276" s="42"/>
      <c r="K276" s="42"/>
      <c r="L276" s="46"/>
      <c r="M276" s="244"/>
      <c r="N276" s="245"/>
      <c r="O276" s="86"/>
      <c r="P276" s="86"/>
      <c r="Q276" s="86"/>
      <c r="R276" s="86"/>
      <c r="S276" s="86"/>
      <c r="T276" s="87"/>
      <c r="U276" s="40"/>
      <c r="V276" s="40"/>
      <c r="W276" s="40"/>
      <c r="X276" s="40"/>
      <c r="Y276" s="40"/>
      <c r="Z276" s="40"/>
      <c r="AA276" s="40"/>
      <c r="AB276" s="40"/>
      <c r="AC276" s="40"/>
      <c r="AD276" s="40"/>
      <c r="AE276" s="40"/>
      <c r="AT276" s="19" t="s">
        <v>204</v>
      </c>
      <c r="AU276" s="19" t="s">
        <v>86</v>
      </c>
    </row>
    <row r="277" spans="1:65" s="2" customFormat="1" ht="16.5" customHeight="1">
      <c r="A277" s="40"/>
      <c r="B277" s="41"/>
      <c r="C277" s="272" t="s">
        <v>847</v>
      </c>
      <c r="D277" s="272" t="s">
        <v>347</v>
      </c>
      <c r="E277" s="273" t="s">
        <v>3255</v>
      </c>
      <c r="F277" s="274" t="s">
        <v>3256</v>
      </c>
      <c r="G277" s="275" t="s">
        <v>3135</v>
      </c>
      <c r="H277" s="276">
        <v>6</v>
      </c>
      <c r="I277" s="277"/>
      <c r="J277" s="278">
        <f>ROUND(I277*H277,2)</f>
        <v>0</v>
      </c>
      <c r="K277" s="274" t="s">
        <v>2566</v>
      </c>
      <c r="L277" s="279"/>
      <c r="M277" s="280" t="s">
        <v>21</v>
      </c>
      <c r="N277" s="281" t="s">
        <v>47</v>
      </c>
      <c r="O277" s="86"/>
      <c r="P277" s="238">
        <f>O277*H277</f>
        <v>0</v>
      </c>
      <c r="Q277" s="238">
        <v>0</v>
      </c>
      <c r="R277" s="238">
        <f>Q277*H277</f>
        <v>0</v>
      </c>
      <c r="S277" s="238">
        <v>0</v>
      </c>
      <c r="T277" s="239">
        <f>S277*H277</f>
        <v>0</v>
      </c>
      <c r="U277" s="40"/>
      <c r="V277" s="40"/>
      <c r="W277" s="40"/>
      <c r="X277" s="40"/>
      <c r="Y277" s="40"/>
      <c r="Z277" s="40"/>
      <c r="AA277" s="40"/>
      <c r="AB277" s="40"/>
      <c r="AC277" s="40"/>
      <c r="AD277" s="40"/>
      <c r="AE277" s="40"/>
      <c r="AR277" s="240" t="s">
        <v>2171</v>
      </c>
      <c r="AT277" s="240" t="s">
        <v>347</v>
      </c>
      <c r="AU277" s="240" t="s">
        <v>86</v>
      </c>
      <c r="AY277" s="19" t="s">
        <v>194</v>
      </c>
      <c r="BE277" s="241">
        <f>IF(N277="základní",J277,0)</f>
        <v>0</v>
      </c>
      <c r="BF277" s="241">
        <f>IF(N277="snížená",J277,0)</f>
        <v>0</v>
      </c>
      <c r="BG277" s="241">
        <f>IF(N277="zákl. přenesená",J277,0)</f>
        <v>0</v>
      </c>
      <c r="BH277" s="241">
        <f>IF(N277="sníž. přenesená",J277,0)</f>
        <v>0</v>
      </c>
      <c r="BI277" s="241">
        <f>IF(N277="nulová",J277,0)</f>
        <v>0</v>
      </c>
      <c r="BJ277" s="19" t="s">
        <v>84</v>
      </c>
      <c r="BK277" s="241">
        <f>ROUND(I277*H277,2)</f>
        <v>0</v>
      </c>
      <c r="BL277" s="19" t="s">
        <v>759</v>
      </c>
      <c r="BM277" s="240" t="s">
        <v>3303</v>
      </c>
    </row>
    <row r="278" spans="1:47" s="2" customFormat="1" ht="12">
      <c r="A278" s="40"/>
      <c r="B278" s="41"/>
      <c r="C278" s="42"/>
      <c r="D278" s="242" t="s">
        <v>204</v>
      </c>
      <c r="E278" s="42"/>
      <c r="F278" s="243" t="s">
        <v>3256</v>
      </c>
      <c r="G278" s="42"/>
      <c r="H278" s="42"/>
      <c r="I278" s="149"/>
      <c r="J278" s="42"/>
      <c r="K278" s="42"/>
      <c r="L278" s="46"/>
      <c r="M278" s="244"/>
      <c r="N278" s="245"/>
      <c r="O278" s="86"/>
      <c r="P278" s="86"/>
      <c r="Q278" s="86"/>
      <c r="R278" s="86"/>
      <c r="S278" s="86"/>
      <c r="T278" s="87"/>
      <c r="U278" s="40"/>
      <c r="V278" s="40"/>
      <c r="W278" s="40"/>
      <c r="X278" s="40"/>
      <c r="Y278" s="40"/>
      <c r="Z278" s="40"/>
      <c r="AA278" s="40"/>
      <c r="AB278" s="40"/>
      <c r="AC278" s="40"/>
      <c r="AD278" s="40"/>
      <c r="AE278" s="40"/>
      <c r="AT278" s="19" t="s">
        <v>204</v>
      </c>
      <c r="AU278" s="19" t="s">
        <v>86</v>
      </c>
    </row>
    <row r="279" spans="1:65" s="2" customFormat="1" ht="16.5" customHeight="1">
      <c r="A279" s="40"/>
      <c r="B279" s="41"/>
      <c r="C279" s="272" t="s">
        <v>854</v>
      </c>
      <c r="D279" s="272" t="s">
        <v>347</v>
      </c>
      <c r="E279" s="273" t="s">
        <v>3304</v>
      </c>
      <c r="F279" s="274" t="s">
        <v>3305</v>
      </c>
      <c r="G279" s="275" t="s">
        <v>3135</v>
      </c>
      <c r="H279" s="276">
        <v>6</v>
      </c>
      <c r="I279" s="277"/>
      <c r="J279" s="278">
        <f>ROUND(I279*H279,2)</f>
        <v>0</v>
      </c>
      <c r="K279" s="274" t="s">
        <v>2566</v>
      </c>
      <c r="L279" s="279"/>
      <c r="M279" s="280" t="s">
        <v>21</v>
      </c>
      <c r="N279" s="281" t="s">
        <v>47</v>
      </c>
      <c r="O279" s="86"/>
      <c r="P279" s="238">
        <f>O279*H279</f>
        <v>0</v>
      </c>
      <c r="Q279" s="238">
        <v>0</v>
      </c>
      <c r="R279" s="238">
        <f>Q279*H279</f>
        <v>0</v>
      </c>
      <c r="S279" s="238">
        <v>0</v>
      </c>
      <c r="T279" s="239">
        <f>S279*H279</f>
        <v>0</v>
      </c>
      <c r="U279" s="40"/>
      <c r="V279" s="40"/>
      <c r="W279" s="40"/>
      <c r="X279" s="40"/>
      <c r="Y279" s="40"/>
      <c r="Z279" s="40"/>
      <c r="AA279" s="40"/>
      <c r="AB279" s="40"/>
      <c r="AC279" s="40"/>
      <c r="AD279" s="40"/>
      <c r="AE279" s="40"/>
      <c r="AR279" s="240" t="s">
        <v>2171</v>
      </c>
      <c r="AT279" s="240" t="s">
        <v>347</v>
      </c>
      <c r="AU279" s="240" t="s">
        <v>86</v>
      </c>
      <c r="AY279" s="19" t="s">
        <v>194</v>
      </c>
      <c r="BE279" s="241">
        <f>IF(N279="základní",J279,0)</f>
        <v>0</v>
      </c>
      <c r="BF279" s="241">
        <f>IF(N279="snížená",J279,0)</f>
        <v>0</v>
      </c>
      <c r="BG279" s="241">
        <f>IF(N279="zákl. přenesená",J279,0)</f>
        <v>0</v>
      </c>
      <c r="BH279" s="241">
        <f>IF(N279="sníž. přenesená",J279,0)</f>
        <v>0</v>
      </c>
      <c r="BI279" s="241">
        <f>IF(N279="nulová",J279,0)</f>
        <v>0</v>
      </c>
      <c r="BJ279" s="19" t="s">
        <v>84</v>
      </c>
      <c r="BK279" s="241">
        <f>ROUND(I279*H279,2)</f>
        <v>0</v>
      </c>
      <c r="BL279" s="19" t="s">
        <v>759</v>
      </c>
      <c r="BM279" s="240" t="s">
        <v>3306</v>
      </c>
    </row>
    <row r="280" spans="1:47" s="2" customFormat="1" ht="12">
      <c r="A280" s="40"/>
      <c r="B280" s="41"/>
      <c r="C280" s="42"/>
      <c r="D280" s="242" t="s">
        <v>204</v>
      </c>
      <c r="E280" s="42"/>
      <c r="F280" s="243" t="s">
        <v>3305</v>
      </c>
      <c r="G280" s="42"/>
      <c r="H280" s="42"/>
      <c r="I280" s="149"/>
      <c r="J280" s="42"/>
      <c r="K280" s="42"/>
      <c r="L280" s="46"/>
      <c r="M280" s="244"/>
      <c r="N280" s="245"/>
      <c r="O280" s="86"/>
      <c r="P280" s="86"/>
      <c r="Q280" s="86"/>
      <c r="R280" s="86"/>
      <c r="S280" s="86"/>
      <c r="T280" s="87"/>
      <c r="U280" s="40"/>
      <c r="V280" s="40"/>
      <c r="W280" s="40"/>
      <c r="X280" s="40"/>
      <c r="Y280" s="40"/>
      <c r="Z280" s="40"/>
      <c r="AA280" s="40"/>
      <c r="AB280" s="40"/>
      <c r="AC280" s="40"/>
      <c r="AD280" s="40"/>
      <c r="AE280" s="40"/>
      <c r="AT280" s="19" t="s">
        <v>204</v>
      </c>
      <c r="AU280" s="19" t="s">
        <v>86</v>
      </c>
    </row>
    <row r="281" spans="1:65" s="2" customFormat="1" ht="16.5" customHeight="1">
      <c r="A281" s="40"/>
      <c r="B281" s="41"/>
      <c r="C281" s="229" t="s">
        <v>860</v>
      </c>
      <c r="D281" s="229" t="s">
        <v>197</v>
      </c>
      <c r="E281" s="230" t="s">
        <v>3307</v>
      </c>
      <c r="F281" s="231" t="s">
        <v>3308</v>
      </c>
      <c r="G281" s="232" t="s">
        <v>2163</v>
      </c>
      <c r="H281" s="233">
        <v>3</v>
      </c>
      <c r="I281" s="234"/>
      <c r="J281" s="235">
        <f>ROUND(I281*H281,2)</f>
        <v>0</v>
      </c>
      <c r="K281" s="231" t="s">
        <v>2566</v>
      </c>
      <c r="L281" s="46"/>
      <c r="M281" s="236" t="s">
        <v>21</v>
      </c>
      <c r="N281" s="237" t="s">
        <v>47</v>
      </c>
      <c r="O281" s="86"/>
      <c r="P281" s="238">
        <f>O281*H281</f>
        <v>0</v>
      </c>
      <c r="Q281" s="238">
        <v>0</v>
      </c>
      <c r="R281" s="238">
        <f>Q281*H281</f>
        <v>0</v>
      </c>
      <c r="S281" s="238">
        <v>0</v>
      </c>
      <c r="T281" s="239">
        <f>S281*H281</f>
        <v>0</v>
      </c>
      <c r="U281" s="40"/>
      <c r="V281" s="40"/>
      <c r="W281" s="40"/>
      <c r="X281" s="40"/>
      <c r="Y281" s="40"/>
      <c r="Z281" s="40"/>
      <c r="AA281" s="40"/>
      <c r="AB281" s="40"/>
      <c r="AC281" s="40"/>
      <c r="AD281" s="40"/>
      <c r="AE281" s="40"/>
      <c r="AR281" s="240" t="s">
        <v>759</v>
      </c>
      <c r="AT281" s="240" t="s">
        <v>197</v>
      </c>
      <c r="AU281" s="240" t="s">
        <v>86</v>
      </c>
      <c r="AY281" s="19" t="s">
        <v>194</v>
      </c>
      <c r="BE281" s="241">
        <f>IF(N281="základní",J281,0)</f>
        <v>0</v>
      </c>
      <c r="BF281" s="241">
        <f>IF(N281="snížená",J281,0)</f>
        <v>0</v>
      </c>
      <c r="BG281" s="241">
        <f>IF(N281="zákl. přenesená",J281,0)</f>
        <v>0</v>
      </c>
      <c r="BH281" s="241">
        <f>IF(N281="sníž. přenesená",J281,0)</f>
        <v>0</v>
      </c>
      <c r="BI281" s="241">
        <f>IF(N281="nulová",J281,0)</f>
        <v>0</v>
      </c>
      <c r="BJ281" s="19" t="s">
        <v>84</v>
      </c>
      <c r="BK281" s="241">
        <f>ROUND(I281*H281,2)</f>
        <v>0</v>
      </c>
      <c r="BL281" s="19" t="s">
        <v>759</v>
      </c>
      <c r="BM281" s="240" t="s">
        <v>3309</v>
      </c>
    </row>
    <row r="282" spans="1:47" s="2" customFormat="1" ht="12">
      <c r="A282" s="40"/>
      <c r="B282" s="41"/>
      <c r="C282" s="42"/>
      <c r="D282" s="242" t="s">
        <v>204</v>
      </c>
      <c r="E282" s="42"/>
      <c r="F282" s="243" t="s">
        <v>3310</v>
      </c>
      <c r="G282" s="42"/>
      <c r="H282" s="42"/>
      <c r="I282" s="149"/>
      <c r="J282" s="42"/>
      <c r="K282" s="42"/>
      <c r="L282" s="46"/>
      <c r="M282" s="244"/>
      <c r="N282" s="245"/>
      <c r="O282" s="86"/>
      <c r="P282" s="86"/>
      <c r="Q282" s="86"/>
      <c r="R282" s="86"/>
      <c r="S282" s="86"/>
      <c r="T282" s="87"/>
      <c r="U282" s="40"/>
      <c r="V282" s="40"/>
      <c r="W282" s="40"/>
      <c r="X282" s="40"/>
      <c r="Y282" s="40"/>
      <c r="Z282" s="40"/>
      <c r="AA282" s="40"/>
      <c r="AB282" s="40"/>
      <c r="AC282" s="40"/>
      <c r="AD282" s="40"/>
      <c r="AE282" s="40"/>
      <c r="AT282" s="19" t="s">
        <v>204</v>
      </c>
      <c r="AU282" s="19" t="s">
        <v>86</v>
      </c>
    </row>
    <row r="283" spans="1:65" s="2" customFormat="1" ht="16.5" customHeight="1">
      <c r="A283" s="40"/>
      <c r="B283" s="41"/>
      <c r="C283" s="272" t="s">
        <v>867</v>
      </c>
      <c r="D283" s="272" t="s">
        <v>347</v>
      </c>
      <c r="E283" s="273" t="s">
        <v>3311</v>
      </c>
      <c r="F283" s="274" t="s">
        <v>3312</v>
      </c>
      <c r="G283" s="275" t="s">
        <v>3135</v>
      </c>
      <c r="H283" s="276">
        <v>3</v>
      </c>
      <c r="I283" s="277"/>
      <c r="J283" s="278">
        <f>ROUND(I283*H283,2)</f>
        <v>0</v>
      </c>
      <c r="K283" s="274" t="s">
        <v>2566</v>
      </c>
      <c r="L283" s="279"/>
      <c r="M283" s="280" t="s">
        <v>21</v>
      </c>
      <c r="N283" s="281" t="s">
        <v>47</v>
      </c>
      <c r="O283" s="86"/>
      <c r="P283" s="238">
        <f>O283*H283</f>
        <v>0</v>
      </c>
      <c r="Q283" s="238">
        <v>0</v>
      </c>
      <c r="R283" s="238">
        <f>Q283*H283</f>
        <v>0</v>
      </c>
      <c r="S283" s="238">
        <v>0</v>
      </c>
      <c r="T283" s="239">
        <f>S283*H283</f>
        <v>0</v>
      </c>
      <c r="U283" s="40"/>
      <c r="V283" s="40"/>
      <c r="W283" s="40"/>
      <c r="X283" s="40"/>
      <c r="Y283" s="40"/>
      <c r="Z283" s="40"/>
      <c r="AA283" s="40"/>
      <c r="AB283" s="40"/>
      <c r="AC283" s="40"/>
      <c r="AD283" s="40"/>
      <c r="AE283" s="40"/>
      <c r="AR283" s="240" t="s">
        <v>2171</v>
      </c>
      <c r="AT283" s="240" t="s">
        <v>347</v>
      </c>
      <c r="AU283" s="240" t="s">
        <v>86</v>
      </c>
      <c r="AY283" s="19" t="s">
        <v>194</v>
      </c>
      <c r="BE283" s="241">
        <f>IF(N283="základní",J283,0)</f>
        <v>0</v>
      </c>
      <c r="BF283" s="241">
        <f>IF(N283="snížená",J283,0)</f>
        <v>0</v>
      </c>
      <c r="BG283" s="241">
        <f>IF(N283="zákl. přenesená",J283,0)</f>
        <v>0</v>
      </c>
      <c r="BH283" s="241">
        <f>IF(N283="sníž. přenesená",J283,0)</f>
        <v>0</v>
      </c>
      <c r="BI283" s="241">
        <f>IF(N283="nulová",J283,0)</f>
        <v>0</v>
      </c>
      <c r="BJ283" s="19" t="s">
        <v>84</v>
      </c>
      <c r="BK283" s="241">
        <f>ROUND(I283*H283,2)</f>
        <v>0</v>
      </c>
      <c r="BL283" s="19" t="s">
        <v>759</v>
      </c>
      <c r="BM283" s="240" t="s">
        <v>3313</v>
      </c>
    </row>
    <row r="284" spans="1:47" s="2" customFormat="1" ht="12">
      <c r="A284" s="40"/>
      <c r="B284" s="41"/>
      <c r="C284" s="42"/>
      <c r="D284" s="242" t="s">
        <v>204</v>
      </c>
      <c r="E284" s="42"/>
      <c r="F284" s="243" t="s">
        <v>3312</v>
      </c>
      <c r="G284" s="42"/>
      <c r="H284" s="42"/>
      <c r="I284" s="149"/>
      <c r="J284" s="42"/>
      <c r="K284" s="42"/>
      <c r="L284" s="46"/>
      <c r="M284" s="244"/>
      <c r="N284" s="245"/>
      <c r="O284" s="86"/>
      <c r="P284" s="86"/>
      <c r="Q284" s="86"/>
      <c r="R284" s="86"/>
      <c r="S284" s="86"/>
      <c r="T284" s="87"/>
      <c r="U284" s="40"/>
      <c r="V284" s="40"/>
      <c r="W284" s="40"/>
      <c r="X284" s="40"/>
      <c r="Y284" s="40"/>
      <c r="Z284" s="40"/>
      <c r="AA284" s="40"/>
      <c r="AB284" s="40"/>
      <c r="AC284" s="40"/>
      <c r="AD284" s="40"/>
      <c r="AE284" s="40"/>
      <c r="AT284" s="19" t="s">
        <v>204</v>
      </c>
      <c r="AU284" s="19" t="s">
        <v>86</v>
      </c>
    </row>
    <row r="285" spans="1:65" s="2" customFormat="1" ht="16.5" customHeight="1">
      <c r="A285" s="40"/>
      <c r="B285" s="41"/>
      <c r="C285" s="229" t="s">
        <v>875</v>
      </c>
      <c r="D285" s="229" t="s">
        <v>197</v>
      </c>
      <c r="E285" s="230" t="s">
        <v>3314</v>
      </c>
      <c r="F285" s="231" t="s">
        <v>3315</v>
      </c>
      <c r="G285" s="232" t="s">
        <v>2163</v>
      </c>
      <c r="H285" s="233">
        <v>1</v>
      </c>
      <c r="I285" s="234"/>
      <c r="J285" s="235">
        <f>ROUND(I285*H285,2)</f>
        <v>0</v>
      </c>
      <c r="K285" s="231" t="s">
        <v>2566</v>
      </c>
      <c r="L285" s="46"/>
      <c r="M285" s="236" t="s">
        <v>21</v>
      </c>
      <c r="N285" s="237" t="s">
        <v>47</v>
      </c>
      <c r="O285" s="86"/>
      <c r="P285" s="238">
        <f>O285*H285</f>
        <v>0</v>
      </c>
      <c r="Q285" s="238">
        <v>0</v>
      </c>
      <c r="R285" s="238">
        <f>Q285*H285</f>
        <v>0</v>
      </c>
      <c r="S285" s="238">
        <v>0</v>
      </c>
      <c r="T285" s="239">
        <f>S285*H285</f>
        <v>0</v>
      </c>
      <c r="U285" s="40"/>
      <c r="V285" s="40"/>
      <c r="W285" s="40"/>
      <c r="X285" s="40"/>
      <c r="Y285" s="40"/>
      <c r="Z285" s="40"/>
      <c r="AA285" s="40"/>
      <c r="AB285" s="40"/>
      <c r="AC285" s="40"/>
      <c r="AD285" s="40"/>
      <c r="AE285" s="40"/>
      <c r="AR285" s="240" t="s">
        <v>759</v>
      </c>
      <c r="AT285" s="240" t="s">
        <v>197</v>
      </c>
      <c r="AU285" s="240" t="s">
        <v>86</v>
      </c>
      <c r="AY285" s="19" t="s">
        <v>194</v>
      </c>
      <c r="BE285" s="241">
        <f>IF(N285="základní",J285,0)</f>
        <v>0</v>
      </c>
      <c r="BF285" s="241">
        <f>IF(N285="snížená",J285,0)</f>
        <v>0</v>
      </c>
      <c r="BG285" s="241">
        <f>IF(N285="zákl. přenesená",J285,0)</f>
        <v>0</v>
      </c>
      <c r="BH285" s="241">
        <f>IF(N285="sníž. přenesená",J285,0)</f>
        <v>0</v>
      </c>
      <c r="BI285" s="241">
        <f>IF(N285="nulová",J285,0)</f>
        <v>0</v>
      </c>
      <c r="BJ285" s="19" t="s">
        <v>84</v>
      </c>
      <c r="BK285" s="241">
        <f>ROUND(I285*H285,2)</f>
        <v>0</v>
      </c>
      <c r="BL285" s="19" t="s">
        <v>759</v>
      </c>
      <c r="BM285" s="240" t="s">
        <v>3316</v>
      </c>
    </row>
    <row r="286" spans="1:47" s="2" customFormat="1" ht="12">
      <c r="A286" s="40"/>
      <c r="B286" s="41"/>
      <c r="C286" s="42"/>
      <c r="D286" s="242" t="s">
        <v>204</v>
      </c>
      <c r="E286" s="42"/>
      <c r="F286" s="243" t="s">
        <v>3317</v>
      </c>
      <c r="G286" s="42"/>
      <c r="H286" s="42"/>
      <c r="I286" s="149"/>
      <c r="J286" s="42"/>
      <c r="K286" s="42"/>
      <c r="L286" s="46"/>
      <c r="M286" s="244"/>
      <c r="N286" s="245"/>
      <c r="O286" s="86"/>
      <c r="P286" s="86"/>
      <c r="Q286" s="86"/>
      <c r="R286" s="86"/>
      <c r="S286" s="86"/>
      <c r="T286" s="87"/>
      <c r="U286" s="40"/>
      <c r="V286" s="40"/>
      <c r="W286" s="40"/>
      <c r="X286" s="40"/>
      <c r="Y286" s="40"/>
      <c r="Z286" s="40"/>
      <c r="AA286" s="40"/>
      <c r="AB286" s="40"/>
      <c r="AC286" s="40"/>
      <c r="AD286" s="40"/>
      <c r="AE286" s="40"/>
      <c r="AT286" s="19" t="s">
        <v>204</v>
      </c>
      <c r="AU286" s="19" t="s">
        <v>86</v>
      </c>
    </row>
    <row r="287" spans="1:65" s="2" customFormat="1" ht="16.5" customHeight="1">
      <c r="A287" s="40"/>
      <c r="B287" s="41"/>
      <c r="C287" s="272" t="s">
        <v>882</v>
      </c>
      <c r="D287" s="272" t="s">
        <v>347</v>
      </c>
      <c r="E287" s="273" t="s">
        <v>3318</v>
      </c>
      <c r="F287" s="274" t="s">
        <v>3319</v>
      </c>
      <c r="G287" s="275" t="s">
        <v>3135</v>
      </c>
      <c r="H287" s="276">
        <v>1</v>
      </c>
      <c r="I287" s="277"/>
      <c r="J287" s="278">
        <f>ROUND(I287*H287,2)</f>
        <v>0</v>
      </c>
      <c r="K287" s="274" t="s">
        <v>2566</v>
      </c>
      <c r="L287" s="279"/>
      <c r="M287" s="280" t="s">
        <v>21</v>
      </c>
      <c r="N287" s="281" t="s">
        <v>47</v>
      </c>
      <c r="O287" s="86"/>
      <c r="P287" s="238">
        <f>O287*H287</f>
        <v>0</v>
      </c>
      <c r="Q287" s="238">
        <v>0</v>
      </c>
      <c r="R287" s="238">
        <f>Q287*H287</f>
        <v>0</v>
      </c>
      <c r="S287" s="238">
        <v>0</v>
      </c>
      <c r="T287" s="239">
        <f>S287*H287</f>
        <v>0</v>
      </c>
      <c r="U287" s="40"/>
      <c r="V287" s="40"/>
      <c r="W287" s="40"/>
      <c r="X287" s="40"/>
      <c r="Y287" s="40"/>
      <c r="Z287" s="40"/>
      <c r="AA287" s="40"/>
      <c r="AB287" s="40"/>
      <c r="AC287" s="40"/>
      <c r="AD287" s="40"/>
      <c r="AE287" s="40"/>
      <c r="AR287" s="240" t="s">
        <v>2171</v>
      </c>
      <c r="AT287" s="240" t="s">
        <v>347</v>
      </c>
      <c r="AU287" s="240" t="s">
        <v>86</v>
      </c>
      <c r="AY287" s="19" t="s">
        <v>194</v>
      </c>
      <c r="BE287" s="241">
        <f>IF(N287="základní",J287,0)</f>
        <v>0</v>
      </c>
      <c r="BF287" s="241">
        <f>IF(N287="snížená",J287,0)</f>
        <v>0</v>
      </c>
      <c r="BG287" s="241">
        <f>IF(N287="zákl. přenesená",J287,0)</f>
        <v>0</v>
      </c>
      <c r="BH287" s="241">
        <f>IF(N287="sníž. přenesená",J287,0)</f>
        <v>0</v>
      </c>
      <c r="BI287" s="241">
        <f>IF(N287="nulová",J287,0)</f>
        <v>0</v>
      </c>
      <c r="BJ287" s="19" t="s">
        <v>84</v>
      </c>
      <c r="BK287" s="241">
        <f>ROUND(I287*H287,2)</f>
        <v>0</v>
      </c>
      <c r="BL287" s="19" t="s">
        <v>759</v>
      </c>
      <c r="BM287" s="240" t="s">
        <v>3320</v>
      </c>
    </row>
    <row r="288" spans="1:47" s="2" customFormat="1" ht="12">
      <c r="A288" s="40"/>
      <c r="B288" s="41"/>
      <c r="C288" s="42"/>
      <c r="D288" s="242" t="s">
        <v>204</v>
      </c>
      <c r="E288" s="42"/>
      <c r="F288" s="243" t="s">
        <v>3319</v>
      </c>
      <c r="G288" s="42"/>
      <c r="H288" s="42"/>
      <c r="I288" s="149"/>
      <c r="J288" s="42"/>
      <c r="K288" s="42"/>
      <c r="L288" s="46"/>
      <c r="M288" s="244"/>
      <c r="N288" s="245"/>
      <c r="O288" s="86"/>
      <c r="P288" s="86"/>
      <c r="Q288" s="86"/>
      <c r="R288" s="86"/>
      <c r="S288" s="86"/>
      <c r="T288" s="87"/>
      <c r="U288" s="40"/>
      <c r="V288" s="40"/>
      <c r="W288" s="40"/>
      <c r="X288" s="40"/>
      <c r="Y288" s="40"/>
      <c r="Z288" s="40"/>
      <c r="AA288" s="40"/>
      <c r="AB288" s="40"/>
      <c r="AC288" s="40"/>
      <c r="AD288" s="40"/>
      <c r="AE288" s="40"/>
      <c r="AT288" s="19" t="s">
        <v>204</v>
      </c>
      <c r="AU288" s="19" t="s">
        <v>86</v>
      </c>
    </row>
    <row r="289" spans="1:65" s="2" customFormat="1" ht="16.5" customHeight="1">
      <c r="A289" s="40"/>
      <c r="B289" s="41"/>
      <c r="C289" s="229" t="s">
        <v>888</v>
      </c>
      <c r="D289" s="229" t="s">
        <v>197</v>
      </c>
      <c r="E289" s="230" t="s">
        <v>3321</v>
      </c>
      <c r="F289" s="231" t="s">
        <v>3322</v>
      </c>
      <c r="G289" s="232" t="s">
        <v>2163</v>
      </c>
      <c r="H289" s="233">
        <v>2</v>
      </c>
      <c r="I289" s="234"/>
      <c r="J289" s="235">
        <f>ROUND(I289*H289,2)</f>
        <v>0</v>
      </c>
      <c r="K289" s="231" t="s">
        <v>2566</v>
      </c>
      <c r="L289" s="46"/>
      <c r="M289" s="236" t="s">
        <v>21</v>
      </c>
      <c r="N289" s="237" t="s">
        <v>47</v>
      </c>
      <c r="O289" s="86"/>
      <c r="P289" s="238">
        <f>O289*H289</f>
        <v>0</v>
      </c>
      <c r="Q289" s="238">
        <v>0</v>
      </c>
      <c r="R289" s="238">
        <f>Q289*H289</f>
        <v>0</v>
      </c>
      <c r="S289" s="238">
        <v>0</v>
      </c>
      <c r="T289" s="239">
        <f>S289*H289</f>
        <v>0</v>
      </c>
      <c r="U289" s="40"/>
      <c r="V289" s="40"/>
      <c r="W289" s="40"/>
      <c r="X289" s="40"/>
      <c r="Y289" s="40"/>
      <c r="Z289" s="40"/>
      <c r="AA289" s="40"/>
      <c r="AB289" s="40"/>
      <c r="AC289" s="40"/>
      <c r="AD289" s="40"/>
      <c r="AE289" s="40"/>
      <c r="AR289" s="240" t="s">
        <v>759</v>
      </c>
      <c r="AT289" s="240" t="s">
        <v>197</v>
      </c>
      <c r="AU289" s="240" t="s">
        <v>86</v>
      </c>
      <c r="AY289" s="19" t="s">
        <v>194</v>
      </c>
      <c r="BE289" s="241">
        <f>IF(N289="základní",J289,0)</f>
        <v>0</v>
      </c>
      <c r="BF289" s="241">
        <f>IF(N289="snížená",J289,0)</f>
        <v>0</v>
      </c>
      <c r="BG289" s="241">
        <f>IF(N289="zákl. přenesená",J289,0)</f>
        <v>0</v>
      </c>
      <c r="BH289" s="241">
        <f>IF(N289="sníž. přenesená",J289,0)</f>
        <v>0</v>
      </c>
      <c r="BI289" s="241">
        <f>IF(N289="nulová",J289,0)</f>
        <v>0</v>
      </c>
      <c r="BJ289" s="19" t="s">
        <v>84</v>
      </c>
      <c r="BK289" s="241">
        <f>ROUND(I289*H289,2)</f>
        <v>0</v>
      </c>
      <c r="BL289" s="19" t="s">
        <v>759</v>
      </c>
      <c r="BM289" s="240" t="s">
        <v>3323</v>
      </c>
    </row>
    <row r="290" spans="1:47" s="2" customFormat="1" ht="12">
      <c r="A290" s="40"/>
      <c r="B290" s="41"/>
      <c r="C290" s="42"/>
      <c r="D290" s="242" t="s">
        <v>204</v>
      </c>
      <c r="E290" s="42"/>
      <c r="F290" s="243" t="s">
        <v>3324</v>
      </c>
      <c r="G290" s="42"/>
      <c r="H290" s="42"/>
      <c r="I290" s="149"/>
      <c r="J290" s="42"/>
      <c r="K290" s="42"/>
      <c r="L290" s="46"/>
      <c r="M290" s="244"/>
      <c r="N290" s="245"/>
      <c r="O290" s="86"/>
      <c r="P290" s="86"/>
      <c r="Q290" s="86"/>
      <c r="R290" s="86"/>
      <c r="S290" s="86"/>
      <c r="T290" s="87"/>
      <c r="U290" s="40"/>
      <c r="V290" s="40"/>
      <c r="W290" s="40"/>
      <c r="X290" s="40"/>
      <c r="Y290" s="40"/>
      <c r="Z290" s="40"/>
      <c r="AA290" s="40"/>
      <c r="AB290" s="40"/>
      <c r="AC290" s="40"/>
      <c r="AD290" s="40"/>
      <c r="AE290" s="40"/>
      <c r="AT290" s="19" t="s">
        <v>204</v>
      </c>
      <c r="AU290" s="19" t="s">
        <v>86</v>
      </c>
    </row>
    <row r="291" spans="1:65" s="2" customFormat="1" ht="16.5" customHeight="1">
      <c r="A291" s="40"/>
      <c r="B291" s="41"/>
      <c r="C291" s="272" t="s">
        <v>894</v>
      </c>
      <c r="D291" s="272" t="s">
        <v>347</v>
      </c>
      <c r="E291" s="273" t="s">
        <v>3325</v>
      </c>
      <c r="F291" s="274" t="s">
        <v>3326</v>
      </c>
      <c r="G291" s="275" t="s">
        <v>3135</v>
      </c>
      <c r="H291" s="276">
        <v>2</v>
      </c>
      <c r="I291" s="277"/>
      <c r="J291" s="278">
        <f>ROUND(I291*H291,2)</f>
        <v>0</v>
      </c>
      <c r="K291" s="274" t="s">
        <v>2566</v>
      </c>
      <c r="L291" s="279"/>
      <c r="M291" s="280" t="s">
        <v>21</v>
      </c>
      <c r="N291" s="281" t="s">
        <v>47</v>
      </c>
      <c r="O291" s="86"/>
      <c r="P291" s="238">
        <f>O291*H291</f>
        <v>0</v>
      </c>
      <c r="Q291" s="238">
        <v>0</v>
      </c>
      <c r="R291" s="238">
        <f>Q291*H291</f>
        <v>0</v>
      </c>
      <c r="S291" s="238">
        <v>0</v>
      </c>
      <c r="T291" s="239">
        <f>S291*H291</f>
        <v>0</v>
      </c>
      <c r="U291" s="40"/>
      <c r="V291" s="40"/>
      <c r="W291" s="40"/>
      <c r="X291" s="40"/>
      <c r="Y291" s="40"/>
      <c r="Z291" s="40"/>
      <c r="AA291" s="40"/>
      <c r="AB291" s="40"/>
      <c r="AC291" s="40"/>
      <c r="AD291" s="40"/>
      <c r="AE291" s="40"/>
      <c r="AR291" s="240" t="s">
        <v>2171</v>
      </c>
      <c r="AT291" s="240" t="s">
        <v>347</v>
      </c>
      <c r="AU291" s="240" t="s">
        <v>86</v>
      </c>
      <c r="AY291" s="19" t="s">
        <v>194</v>
      </c>
      <c r="BE291" s="241">
        <f>IF(N291="základní",J291,0)</f>
        <v>0</v>
      </c>
      <c r="BF291" s="241">
        <f>IF(N291="snížená",J291,0)</f>
        <v>0</v>
      </c>
      <c r="BG291" s="241">
        <f>IF(N291="zákl. přenesená",J291,0)</f>
        <v>0</v>
      </c>
      <c r="BH291" s="241">
        <f>IF(N291="sníž. přenesená",J291,0)</f>
        <v>0</v>
      </c>
      <c r="BI291" s="241">
        <f>IF(N291="nulová",J291,0)</f>
        <v>0</v>
      </c>
      <c r="BJ291" s="19" t="s">
        <v>84</v>
      </c>
      <c r="BK291" s="241">
        <f>ROUND(I291*H291,2)</f>
        <v>0</v>
      </c>
      <c r="BL291" s="19" t="s">
        <v>759</v>
      </c>
      <c r="BM291" s="240" t="s">
        <v>3327</v>
      </c>
    </row>
    <row r="292" spans="1:47" s="2" customFormat="1" ht="12">
      <c r="A292" s="40"/>
      <c r="B292" s="41"/>
      <c r="C292" s="42"/>
      <c r="D292" s="242" t="s">
        <v>204</v>
      </c>
      <c r="E292" s="42"/>
      <c r="F292" s="243" t="s">
        <v>3326</v>
      </c>
      <c r="G292" s="42"/>
      <c r="H292" s="42"/>
      <c r="I292" s="149"/>
      <c r="J292" s="42"/>
      <c r="K292" s="42"/>
      <c r="L292" s="46"/>
      <c r="M292" s="244"/>
      <c r="N292" s="245"/>
      <c r="O292" s="86"/>
      <c r="P292" s="86"/>
      <c r="Q292" s="86"/>
      <c r="R292" s="86"/>
      <c r="S292" s="86"/>
      <c r="T292" s="87"/>
      <c r="U292" s="40"/>
      <c r="V292" s="40"/>
      <c r="W292" s="40"/>
      <c r="X292" s="40"/>
      <c r="Y292" s="40"/>
      <c r="Z292" s="40"/>
      <c r="AA292" s="40"/>
      <c r="AB292" s="40"/>
      <c r="AC292" s="40"/>
      <c r="AD292" s="40"/>
      <c r="AE292" s="40"/>
      <c r="AT292" s="19" t="s">
        <v>204</v>
      </c>
      <c r="AU292" s="19" t="s">
        <v>86</v>
      </c>
    </row>
    <row r="293" spans="1:65" s="2" customFormat="1" ht="16.5" customHeight="1">
      <c r="A293" s="40"/>
      <c r="B293" s="41"/>
      <c r="C293" s="272" t="s">
        <v>902</v>
      </c>
      <c r="D293" s="272" t="s">
        <v>347</v>
      </c>
      <c r="E293" s="273" t="s">
        <v>3255</v>
      </c>
      <c r="F293" s="274" t="s">
        <v>3256</v>
      </c>
      <c r="G293" s="275" t="s">
        <v>3135</v>
      </c>
      <c r="H293" s="276">
        <v>2</v>
      </c>
      <c r="I293" s="277"/>
      <c r="J293" s="278">
        <f>ROUND(I293*H293,2)</f>
        <v>0</v>
      </c>
      <c r="K293" s="274" t="s">
        <v>2566</v>
      </c>
      <c r="L293" s="279"/>
      <c r="M293" s="280" t="s">
        <v>21</v>
      </c>
      <c r="N293" s="281" t="s">
        <v>47</v>
      </c>
      <c r="O293" s="86"/>
      <c r="P293" s="238">
        <f>O293*H293</f>
        <v>0</v>
      </c>
      <c r="Q293" s="238">
        <v>0</v>
      </c>
      <c r="R293" s="238">
        <f>Q293*H293</f>
        <v>0</v>
      </c>
      <c r="S293" s="238">
        <v>0</v>
      </c>
      <c r="T293" s="239">
        <f>S293*H293</f>
        <v>0</v>
      </c>
      <c r="U293" s="40"/>
      <c r="V293" s="40"/>
      <c r="W293" s="40"/>
      <c r="X293" s="40"/>
      <c r="Y293" s="40"/>
      <c r="Z293" s="40"/>
      <c r="AA293" s="40"/>
      <c r="AB293" s="40"/>
      <c r="AC293" s="40"/>
      <c r="AD293" s="40"/>
      <c r="AE293" s="40"/>
      <c r="AR293" s="240" t="s">
        <v>2171</v>
      </c>
      <c r="AT293" s="240" t="s">
        <v>347</v>
      </c>
      <c r="AU293" s="240" t="s">
        <v>86</v>
      </c>
      <c r="AY293" s="19" t="s">
        <v>194</v>
      </c>
      <c r="BE293" s="241">
        <f>IF(N293="základní",J293,0)</f>
        <v>0</v>
      </c>
      <c r="BF293" s="241">
        <f>IF(N293="snížená",J293,0)</f>
        <v>0</v>
      </c>
      <c r="BG293" s="241">
        <f>IF(N293="zákl. přenesená",J293,0)</f>
        <v>0</v>
      </c>
      <c r="BH293" s="241">
        <f>IF(N293="sníž. přenesená",J293,0)</f>
        <v>0</v>
      </c>
      <c r="BI293" s="241">
        <f>IF(N293="nulová",J293,0)</f>
        <v>0</v>
      </c>
      <c r="BJ293" s="19" t="s">
        <v>84</v>
      </c>
      <c r="BK293" s="241">
        <f>ROUND(I293*H293,2)</f>
        <v>0</v>
      </c>
      <c r="BL293" s="19" t="s">
        <v>759</v>
      </c>
      <c r="BM293" s="240" t="s">
        <v>3328</v>
      </c>
    </row>
    <row r="294" spans="1:47" s="2" customFormat="1" ht="12">
      <c r="A294" s="40"/>
      <c r="B294" s="41"/>
      <c r="C294" s="42"/>
      <c r="D294" s="242" t="s">
        <v>204</v>
      </c>
      <c r="E294" s="42"/>
      <c r="F294" s="243" t="s">
        <v>3256</v>
      </c>
      <c r="G294" s="42"/>
      <c r="H294" s="42"/>
      <c r="I294" s="149"/>
      <c r="J294" s="42"/>
      <c r="K294" s="42"/>
      <c r="L294" s="46"/>
      <c r="M294" s="244"/>
      <c r="N294" s="245"/>
      <c r="O294" s="86"/>
      <c r="P294" s="86"/>
      <c r="Q294" s="86"/>
      <c r="R294" s="86"/>
      <c r="S294" s="86"/>
      <c r="T294" s="87"/>
      <c r="U294" s="40"/>
      <c r="V294" s="40"/>
      <c r="W294" s="40"/>
      <c r="X294" s="40"/>
      <c r="Y294" s="40"/>
      <c r="Z294" s="40"/>
      <c r="AA294" s="40"/>
      <c r="AB294" s="40"/>
      <c r="AC294" s="40"/>
      <c r="AD294" s="40"/>
      <c r="AE294" s="40"/>
      <c r="AT294" s="19" t="s">
        <v>204</v>
      </c>
      <c r="AU294" s="19" t="s">
        <v>86</v>
      </c>
    </row>
    <row r="295" spans="1:65" s="2" customFormat="1" ht="16.5" customHeight="1">
      <c r="A295" s="40"/>
      <c r="B295" s="41"/>
      <c r="C295" s="272" t="s">
        <v>908</v>
      </c>
      <c r="D295" s="272" t="s">
        <v>347</v>
      </c>
      <c r="E295" s="273" t="s">
        <v>3329</v>
      </c>
      <c r="F295" s="274" t="s">
        <v>3330</v>
      </c>
      <c r="G295" s="275" t="s">
        <v>3135</v>
      </c>
      <c r="H295" s="276">
        <v>2</v>
      </c>
      <c r="I295" s="277"/>
      <c r="J295" s="278">
        <f>ROUND(I295*H295,2)</f>
        <v>0</v>
      </c>
      <c r="K295" s="274" t="s">
        <v>2566</v>
      </c>
      <c r="L295" s="279"/>
      <c r="M295" s="280" t="s">
        <v>21</v>
      </c>
      <c r="N295" s="281" t="s">
        <v>47</v>
      </c>
      <c r="O295" s="86"/>
      <c r="P295" s="238">
        <f>O295*H295</f>
        <v>0</v>
      </c>
      <c r="Q295" s="238">
        <v>0</v>
      </c>
      <c r="R295" s="238">
        <f>Q295*H295</f>
        <v>0</v>
      </c>
      <c r="S295" s="238">
        <v>0</v>
      </c>
      <c r="T295" s="239">
        <f>S295*H295</f>
        <v>0</v>
      </c>
      <c r="U295" s="40"/>
      <c r="V295" s="40"/>
      <c r="W295" s="40"/>
      <c r="X295" s="40"/>
      <c r="Y295" s="40"/>
      <c r="Z295" s="40"/>
      <c r="AA295" s="40"/>
      <c r="AB295" s="40"/>
      <c r="AC295" s="40"/>
      <c r="AD295" s="40"/>
      <c r="AE295" s="40"/>
      <c r="AR295" s="240" t="s">
        <v>2171</v>
      </c>
      <c r="AT295" s="240" t="s">
        <v>347</v>
      </c>
      <c r="AU295" s="240" t="s">
        <v>86</v>
      </c>
      <c r="AY295" s="19" t="s">
        <v>194</v>
      </c>
      <c r="BE295" s="241">
        <f>IF(N295="základní",J295,0)</f>
        <v>0</v>
      </c>
      <c r="BF295" s="241">
        <f>IF(N295="snížená",J295,0)</f>
        <v>0</v>
      </c>
      <c r="BG295" s="241">
        <f>IF(N295="zákl. přenesená",J295,0)</f>
        <v>0</v>
      </c>
      <c r="BH295" s="241">
        <f>IF(N295="sníž. přenesená",J295,0)</f>
        <v>0</v>
      </c>
      <c r="BI295" s="241">
        <f>IF(N295="nulová",J295,0)</f>
        <v>0</v>
      </c>
      <c r="BJ295" s="19" t="s">
        <v>84</v>
      </c>
      <c r="BK295" s="241">
        <f>ROUND(I295*H295,2)</f>
        <v>0</v>
      </c>
      <c r="BL295" s="19" t="s">
        <v>759</v>
      </c>
      <c r="BM295" s="240" t="s">
        <v>3331</v>
      </c>
    </row>
    <row r="296" spans="1:47" s="2" customFormat="1" ht="12">
      <c r="A296" s="40"/>
      <c r="B296" s="41"/>
      <c r="C296" s="42"/>
      <c r="D296" s="242" t="s">
        <v>204</v>
      </c>
      <c r="E296" s="42"/>
      <c r="F296" s="243" t="s">
        <v>3330</v>
      </c>
      <c r="G296" s="42"/>
      <c r="H296" s="42"/>
      <c r="I296" s="149"/>
      <c r="J296" s="42"/>
      <c r="K296" s="42"/>
      <c r="L296" s="46"/>
      <c r="M296" s="244"/>
      <c r="N296" s="245"/>
      <c r="O296" s="86"/>
      <c r="P296" s="86"/>
      <c r="Q296" s="86"/>
      <c r="R296" s="86"/>
      <c r="S296" s="86"/>
      <c r="T296" s="87"/>
      <c r="U296" s="40"/>
      <c r="V296" s="40"/>
      <c r="W296" s="40"/>
      <c r="X296" s="40"/>
      <c r="Y296" s="40"/>
      <c r="Z296" s="40"/>
      <c r="AA296" s="40"/>
      <c r="AB296" s="40"/>
      <c r="AC296" s="40"/>
      <c r="AD296" s="40"/>
      <c r="AE296" s="40"/>
      <c r="AT296" s="19" t="s">
        <v>204</v>
      </c>
      <c r="AU296" s="19" t="s">
        <v>86</v>
      </c>
    </row>
    <row r="297" spans="1:65" s="2" customFormat="1" ht="16.5" customHeight="1">
      <c r="A297" s="40"/>
      <c r="B297" s="41"/>
      <c r="C297" s="272" t="s">
        <v>913</v>
      </c>
      <c r="D297" s="272" t="s">
        <v>347</v>
      </c>
      <c r="E297" s="273" t="s">
        <v>3332</v>
      </c>
      <c r="F297" s="274" t="s">
        <v>3333</v>
      </c>
      <c r="G297" s="275" t="s">
        <v>3135</v>
      </c>
      <c r="H297" s="276">
        <v>2</v>
      </c>
      <c r="I297" s="277"/>
      <c r="J297" s="278">
        <f>ROUND(I297*H297,2)</f>
        <v>0</v>
      </c>
      <c r="K297" s="274" t="s">
        <v>2566</v>
      </c>
      <c r="L297" s="279"/>
      <c r="M297" s="280" t="s">
        <v>21</v>
      </c>
      <c r="N297" s="281" t="s">
        <v>47</v>
      </c>
      <c r="O297" s="86"/>
      <c r="P297" s="238">
        <f>O297*H297</f>
        <v>0</v>
      </c>
      <c r="Q297" s="238">
        <v>0</v>
      </c>
      <c r="R297" s="238">
        <f>Q297*H297</f>
        <v>0</v>
      </c>
      <c r="S297" s="238">
        <v>0</v>
      </c>
      <c r="T297" s="239">
        <f>S297*H297</f>
        <v>0</v>
      </c>
      <c r="U297" s="40"/>
      <c r="V297" s="40"/>
      <c r="W297" s="40"/>
      <c r="X297" s="40"/>
      <c r="Y297" s="40"/>
      <c r="Z297" s="40"/>
      <c r="AA297" s="40"/>
      <c r="AB297" s="40"/>
      <c r="AC297" s="40"/>
      <c r="AD297" s="40"/>
      <c r="AE297" s="40"/>
      <c r="AR297" s="240" t="s">
        <v>2171</v>
      </c>
      <c r="AT297" s="240" t="s">
        <v>347</v>
      </c>
      <c r="AU297" s="240" t="s">
        <v>86</v>
      </c>
      <c r="AY297" s="19" t="s">
        <v>194</v>
      </c>
      <c r="BE297" s="241">
        <f>IF(N297="základní",J297,0)</f>
        <v>0</v>
      </c>
      <c r="BF297" s="241">
        <f>IF(N297="snížená",J297,0)</f>
        <v>0</v>
      </c>
      <c r="BG297" s="241">
        <f>IF(N297="zákl. přenesená",J297,0)</f>
        <v>0</v>
      </c>
      <c r="BH297" s="241">
        <f>IF(N297="sníž. přenesená",J297,0)</f>
        <v>0</v>
      </c>
      <c r="BI297" s="241">
        <f>IF(N297="nulová",J297,0)</f>
        <v>0</v>
      </c>
      <c r="BJ297" s="19" t="s">
        <v>84</v>
      </c>
      <c r="BK297" s="241">
        <f>ROUND(I297*H297,2)</f>
        <v>0</v>
      </c>
      <c r="BL297" s="19" t="s">
        <v>759</v>
      </c>
      <c r="BM297" s="240" t="s">
        <v>3334</v>
      </c>
    </row>
    <row r="298" spans="1:47" s="2" customFormat="1" ht="12">
      <c r="A298" s="40"/>
      <c r="B298" s="41"/>
      <c r="C298" s="42"/>
      <c r="D298" s="242" t="s">
        <v>204</v>
      </c>
      <c r="E298" s="42"/>
      <c r="F298" s="243" t="s">
        <v>3333</v>
      </c>
      <c r="G298" s="42"/>
      <c r="H298" s="42"/>
      <c r="I298" s="149"/>
      <c r="J298" s="42"/>
      <c r="K298" s="42"/>
      <c r="L298" s="46"/>
      <c r="M298" s="244"/>
      <c r="N298" s="245"/>
      <c r="O298" s="86"/>
      <c r="P298" s="86"/>
      <c r="Q298" s="86"/>
      <c r="R298" s="86"/>
      <c r="S298" s="86"/>
      <c r="T298" s="87"/>
      <c r="U298" s="40"/>
      <c r="V298" s="40"/>
      <c r="W298" s="40"/>
      <c r="X298" s="40"/>
      <c r="Y298" s="40"/>
      <c r="Z298" s="40"/>
      <c r="AA298" s="40"/>
      <c r="AB298" s="40"/>
      <c r="AC298" s="40"/>
      <c r="AD298" s="40"/>
      <c r="AE298" s="40"/>
      <c r="AT298" s="19" t="s">
        <v>204</v>
      </c>
      <c r="AU298" s="19" t="s">
        <v>86</v>
      </c>
    </row>
    <row r="299" spans="1:65" s="2" customFormat="1" ht="16.5" customHeight="1">
      <c r="A299" s="40"/>
      <c r="B299" s="41"/>
      <c r="C299" s="229" t="s">
        <v>918</v>
      </c>
      <c r="D299" s="229" t="s">
        <v>197</v>
      </c>
      <c r="E299" s="230" t="s">
        <v>3335</v>
      </c>
      <c r="F299" s="231" t="s">
        <v>3336</v>
      </c>
      <c r="G299" s="232" t="s">
        <v>2163</v>
      </c>
      <c r="H299" s="233">
        <v>3</v>
      </c>
      <c r="I299" s="234"/>
      <c r="J299" s="235">
        <f>ROUND(I299*H299,2)</f>
        <v>0</v>
      </c>
      <c r="K299" s="231" t="s">
        <v>2566</v>
      </c>
      <c r="L299" s="46"/>
      <c r="M299" s="236" t="s">
        <v>21</v>
      </c>
      <c r="N299" s="237" t="s">
        <v>47</v>
      </c>
      <c r="O299" s="86"/>
      <c r="P299" s="238">
        <f>O299*H299</f>
        <v>0</v>
      </c>
      <c r="Q299" s="238">
        <v>0</v>
      </c>
      <c r="R299" s="238">
        <f>Q299*H299</f>
        <v>0</v>
      </c>
      <c r="S299" s="238">
        <v>0</v>
      </c>
      <c r="T299" s="239">
        <f>S299*H299</f>
        <v>0</v>
      </c>
      <c r="U299" s="40"/>
      <c r="V299" s="40"/>
      <c r="W299" s="40"/>
      <c r="X299" s="40"/>
      <c r="Y299" s="40"/>
      <c r="Z299" s="40"/>
      <c r="AA299" s="40"/>
      <c r="AB299" s="40"/>
      <c r="AC299" s="40"/>
      <c r="AD299" s="40"/>
      <c r="AE299" s="40"/>
      <c r="AR299" s="240" t="s">
        <v>759</v>
      </c>
      <c r="AT299" s="240" t="s">
        <v>197</v>
      </c>
      <c r="AU299" s="240" t="s">
        <v>86</v>
      </c>
      <c r="AY299" s="19" t="s">
        <v>194</v>
      </c>
      <c r="BE299" s="241">
        <f>IF(N299="základní",J299,0)</f>
        <v>0</v>
      </c>
      <c r="BF299" s="241">
        <f>IF(N299="snížená",J299,0)</f>
        <v>0</v>
      </c>
      <c r="BG299" s="241">
        <f>IF(N299="zákl. přenesená",J299,0)</f>
        <v>0</v>
      </c>
      <c r="BH299" s="241">
        <f>IF(N299="sníž. přenesená",J299,0)</f>
        <v>0</v>
      </c>
      <c r="BI299" s="241">
        <f>IF(N299="nulová",J299,0)</f>
        <v>0</v>
      </c>
      <c r="BJ299" s="19" t="s">
        <v>84</v>
      </c>
      <c r="BK299" s="241">
        <f>ROUND(I299*H299,2)</f>
        <v>0</v>
      </c>
      <c r="BL299" s="19" t="s">
        <v>759</v>
      </c>
      <c r="BM299" s="240" t="s">
        <v>3337</v>
      </c>
    </row>
    <row r="300" spans="1:47" s="2" customFormat="1" ht="12">
      <c r="A300" s="40"/>
      <c r="B300" s="41"/>
      <c r="C300" s="42"/>
      <c r="D300" s="242" t="s">
        <v>204</v>
      </c>
      <c r="E300" s="42"/>
      <c r="F300" s="243" t="s">
        <v>3338</v>
      </c>
      <c r="G300" s="42"/>
      <c r="H300" s="42"/>
      <c r="I300" s="149"/>
      <c r="J300" s="42"/>
      <c r="K300" s="42"/>
      <c r="L300" s="46"/>
      <c r="M300" s="244"/>
      <c r="N300" s="245"/>
      <c r="O300" s="86"/>
      <c r="P300" s="86"/>
      <c r="Q300" s="86"/>
      <c r="R300" s="86"/>
      <c r="S300" s="86"/>
      <c r="T300" s="87"/>
      <c r="U300" s="40"/>
      <c r="V300" s="40"/>
      <c r="W300" s="40"/>
      <c r="X300" s="40"/>
      <c r="Y300" s="40"/>
      <c r="Z300" s="40"/>
      <c r="AA300" s="40"/>
      <c r="AB300" s="40"/>
      <c r="AC300" s="40"/>
      <c r="AD300" s="40"/>
      <c r="AE300" s="40"/>
      <c r="AT300" s="19" t="s">
        <v>204</v>
      </c>
      <c r="AU300" s="19" t="s">
        <v>86</v>
      </c>
    </row>
    <row r="301" spans="1:65" s="2" customFormat="1" ht="16.5" customHeight="1">
      <c r="A301" s="40"/>
      <c r="B301" s="41"/>
      <c r="C301" s="272" t="s">
        <v>926</v>
      </c>
      <c r="D301" s="272" t="s">
        <v>347</v>
      </c>
      <c r="E301" s="273" t="s">
        <v>3339</v>
      </c>
      <c r="F301" s="274" t="s">
        <v>3340</v>
      </c>
      <c r="G301" s="275" t="s">
        <v>3135</v>
      </c>
      <c r="H301" s="276">
        <v>3</v>
      </c>
      <c r="I301" s="277"/>
      <c r="J301" s="278">
        <f>ROUND(I301*H301,2)</f>
        <v>0</v>
      </c>
      <c r="K301" s="274" t="s">
        <v>2566</v>
      </c>
      <c r="L301" s="279"/>
      <c r="M301" s="280" t="s">
        <v>21</v>
      </c>
      <c r="N301" s="281" t="s">
        <v>47</v>
      </c>
      <c r="O301" s="86"/>
      <c r="P301" s="238">
        <f>O301*H301</f>
        <v>0</v>
      </c>
      <c r="Q301" s="238">
        <v>0</v>
      </c>
      <c r="R301" s="238">
        <f>Q301*H301</f>
        <v>0</v>
      </c>
      <c r="S301" s="238">
        <v>0</v>
      </c>
      <c r="T301" s="239">
        <f>S301*H301</f>
        <v>0</v>
      </c>
      <c r="U301" s="40"/>
      <c r="V301" s="40"/>
      <c r="W301" s="40"/>
      <c r="X301" s="40"/>
      <c r="Y301" s="40"/>
      <c r="Z301" s="40"/>
      <c r="AA301" s="40"/>
      <c r="AB301" s="40"/>
      <c r="AC301" s="40"/>
      <c r="AD301" s="40"/>
      <c r="AE301" s="40"/>
      <c r="AR301" s="240" t="s">
        <v>2171</v>
      </c>
      <c r="AT301" s="240" t="s">
        <v>347</v>
      </c>
      <c r="AU301" s="240" t="s">
        <v>86</v>
      </c>
      <c r="AY301" s="19" t="s">
        <v>194</v>
      </c>
      <c r="BE301" s="241">
        <f>IF(N301="základní",J301,0)</f>
        <v>0</v>
      </c>
      <c r="BF301" s="241">
        <f>IF(N301="snížená",J301,0)</f>
        <v>0</v>
      </c>
      <c r="BG301" s="241">
        <f>IF(N301="zákl. přenesená",J301,0)</f>
        <v>0</v>
      </c>
      <c r="BH301" s="241">
        <f>IF(N301="sníž. přenesená",J301,0)</f>
        <v>0</v>
      </c>
      <c r="BI301" s="241">
        <f>IF(N301="nulová",J301,0)</f>
        <v>0</v>
      </c>
      <c r="BJ301" s="19" t="s">
        <v>84</v>
      </c>
      <c r="BK301" s="241">
        <f>ROUND(I301*H301,2)</f>
        <v>0</v>
      </c>
      <c r="BL301" s="19" t="s">
        <v>759</v>
      </c>
      <c r="BM301" s="240" t="s">
        <v>3341</v>
      </c>
    </row>
    <row r="302" spans="1:47" s="2" customFormat="1" ht="12">
      <c r="A302" s="40"/>
      <c r="B302" s="41"/>
      <c r="C302" s="42"/>
      <c r="D302" s="242" t="s">
        <v>204</v>
      </c>
      <c r="E302" s="42"/>
      <c r="F302" s="243" t="s">
        <v>3340</v>
      </c>
      <c r="G302" s="42"/>
      <c r="H302" s="42"/>
      <c r="I302" s="149"/>
      <c r="J302" s="42"/>
      <c r="K302" s="42"/>
      <c r="L302" s="46"/>
      <c r="M302" s="244"/>
      <c r="N302" s="245"/>
      <c r="O302" s="86"/>
      <c r="P302" s="86"/>
      <c r="Q302" s="86"/>
      <c r="R302" s="86"/>
      <c r="S302" s="86"/>
      <c r="T302" s="87"/>
      <c r="U302" s="40"/>
      <c r="V302" s="40"/>
      <c r="W302" s="40"/>
      <c r="X302" s="40"/>
      <c r="Y302" s="40"/>
      <c r="Z302" s="40"/>
      <c r="AA302" s="40"/>
      <c r="AB302" s="40"/>
      <c r="AC302" s="40"/>
      <c r="AD302" s="40"/>
      <c r="AE302" s="40"/>
      <c r="AT302" s="19" t="s">
        <v>204</v>
      </c>
      <c r="AU302" s="19" t="s">
        <v>86</v>
      </c>
    </row>
    <row r="303" spans="1:65" s="2" customFormat="1" ht="16.5" customHeight="1">
      <c r="A303" s="40"/>
      <c r="B303" s="41"/>
      <c r="C303" s="229" t="s">
        <v>931</v>
      </c>
      <c r="D303" s="229" t="s">
        <v>197</v>
      </c>
      <c r="E303" s="230" t="s">
        <v>3342</v>
      </c>
      <c r="F303" s="231" t="s">
        <v>3343</v>
      </c>
      <c r="G303" s="232" t="s">
        <v>2163</v>
      </c>
      <c r="H303" s="233">
        <v>2</v>
      </c>
      <c r="I303" s="234"/>
      <c r="J303" s="235">
        <f>ROUND(I303*H303,2)</f>
        <v>0</v>
      </c>
      <c r="K303" s="231" t="s">
        <v>2566</v>
      </c>
      <c r="L303" s="46"/>
      <c r="M303" s="236" t="s">
        <v>21</v>
      </c>
      <c r="N303" s="237" t="s">
        <v>47</v>
      </c>
      <c r="O303" s="86"/>
      <c r="P303" s="238">
        <f>O303*H303</f>
        <v>0</v>
      </c>
      <c r="Q303" s="238">
        <v>0</v>
      </c>
      <c r="R303" s="238">
        <f>Q303*H303</f>
        <v>0</v>
      </c>
      <c r="S303" s="238">
        <v>0</v>
      </c>
      <c r="T303" s="239">
        <f>S303*H303</f>
        <v>0</v>
      </c>
      <c r="U303" s="40"/>
      <c r="V303" s="40"/>
      <c r="W303" s="40"/>
      <c r="X303" s="40"/>
      <c r="Y303" s="40"/>
      <c r="Z303" s="40"/>
      <c r="AA303" s="40"/>
      <c r="AB303" s="40"/>
      <c r="AC303" s="40"/>
      <c r="AD303" s="40"/>
      <c r="AE303" s="40"/>
      <c r="AR303" s="240" t="s">
        <v>759</v>
      </c>
      <c r="AT303" s="240" t="s">
        <v>197</v>
      </c>
      <c r="AU303" s="240" t="s">
        <v>86</v>
      </c>
      <c r="AY303" s="19" t="s">
        <v>194</v>
      </c>
      <c r="BE303" s="241">
        <f>IF(N303="základní",J303,0)</f>
        <v>0</v>
      </c>
      <c r="BF303" s="241">
        <f>IF(N303="snížená",J303,0)</f>
        <v>0</v>
      </c>
      <c r="BG303" s="241">
        <f>IF(N303="zákl. přenesená",J303,0)</f>
        <v>0</v>
      </c>
      <c r="BH303" s="241">
        <f>IF(N303="sníž. přenesená",J303,0)</f>
        <v>0</v>
      </c>
      <c r="BI303" s="241">
        <f>IF(N303="nulová",J303,0)</f>
        <v>0</v>
      </c>
      <c r="BJ303" s="19" t="s">
        <v>84</v>
      </c>
      <c r="BK303" s="241">
        <f>ROUND(I303*H303,2)</f>
        <v>0</v>
      </c>
      <c r="BL303" s="19" t="s">
        <v>759</v>
      </c>
      <c r="BM303" s="240" t="s">
        <v>3344</v>
      </c>
    </row>
    <row r="304" spans="1:47" s="2" customFormat="1" ht="12">
      <c r="A304" s="40"/>
      <c r="B304" s="41"/>
      <c r="C304" s="42"/>
      <c r="D304" s="242" t="s">
        <v>204</v>
      </c>
      <c r="E304" s="42"/>
      <c r="F304" s="243" t="s">
        <v>3345</v>
      </c>
      <c r="G304" s="42"/>
      <c r="H304" s="42"/>
      <c r="I304" s="149"/>
      <c r="J304" s="42"/>
      <c r="K304" s="42"/>
      <c r="L304" s="46"/>
      <c r="M304" s="244"/>
      <c r="N304" s="245"/>
      <c r="O304" s="86"/>
      <c r="P304" s="86"/>
      <c r="Q304" s="86"/>
      <c r="R304" s="86"/>
      <c r="S304" s="86"/>
      <c r="T304" s="87"/>
      <c r="U304" s="40"/>
      <c r="V304" s="40"/>
      <c r="W304" s="40"/>
      <c r="X304" s="40"/>
      <c r="Y304" s="40"/>
      <c r="Z304" s="40"/>
      <c r="AA304" s="40"/>
      <c r="AB304" s="40"/>
      <c r="AC304" s="40"/>
      <c r="AD304" s="40"/>
      <c r="AE304" s="40"/>
      <c r="AT304" s="19" t="s">
        <v>204</v>
      </c>
      <c r="AU304" s="19" t="s">
        <v>86</v>
      </c>
    </row>
    <row r="305" spans="1:65" s="2" customFormat="1" ht="16.5" customHeight="1">
      <c r="A305" s="40"/>
      <c r="B305" s="41"/>
      <c r="C305" s="229" t="s">
        <v>936</v>
      </c>
      <c r="D305" s="229" t="s">
        <v>197</v>
      </c>
      <c r="E305" s="230" t="s">
        <v>3346</v>
      </c>
      <c r="F305" s="231" t="s">
        <v>3347</v>
      </c>
      <c r="G305" s="232" t="s">
        <v>2163</v>
      </c>
      <c r="H305" s="233">
        <v>2</v>
      </c>
      <c r="I305" s="234"/>
      <c r="J305" s="235">
        <f>ROUND(I305*H305,2)</f>
        <v>0</v>
      </c>
      <c r="K305" s="231" t="s">
        <v>2566</v>
      </c>
      <c r="L305" s="46"/>
      <c r="M305" s="236" t="s">
        <v>21</v>
      </c>
      <c r="N305" s="237" t="s">
        <v>47</v>
      </c>
      <c r="O305" s="86"/>
      <c r="P305" s="238">
        <f>O305*H305</f>
        <v>0</v>
      </c>
      <c r="Q305" s="238">
        <v>0</v>
      </c>
      <c r="R305" s="238">
        <f>Q305*H305</f>
        <v>0</v>
      </c>
      <c r="S305" s="238">
        <v>0</v>
      </c>
      <c r="T305" s="239">
        <f>S305*H305</f>
        <v>0</v>
      </c>
      <c r="U305" s="40"/>
      <c r="V305" s="40"/>
      <c r="W305" s="40"/>
      <c r="X305" s="40"/>
      <c r="Y305" s="40"/>
      <c r="Z305" s="40"/>
      <c r="AA305" s="40"/>
      <c r="AB305" s="40"/>
      <c r="AC305" s="40"/>
      <c r="AD305" s="40"/>
      <c r="AE305" s="40"/>
      <c r="AR305" s="240" t="s">
        <v>759</v>
      </c>
      <c r="AT305" s="240" t="s">
        <v>197</v>
      </c>
      <c r="AU305" s="240" t="s">
        <v>86</v>
      </c>
      <c r="AY305" s="19" t="s">
        <v>194</v>
      </c>
      <c r="BE305" s="241">
        <f>IF(N305="základní",J305,0)</f>
        <v>0</v>
      </c>
      <c r="BF305" s="241">
        <f>IF(N305="snížená",J305,0)</f>
        <v>0</v>
      </c>
      <c r="BG305" s="241">
        <f>IF(N305="zákl. přenesená",J305,0)</f>
        <v>0</v>
      </c>
      <c r="BH305" s="241">
        <f>IF(N305="sníž. přenesená",J305,0)</f>
        <v>0</v>
      </c>
      <c r="BI305" s="241">
        <f>IF(N305="nulová",J305,0)</f>
        <v>0</v>
      </c>
      <c r="BJ305" s="19" t="s">
        <v>84</v>
      </c>
      <c r="BK305" s="241">
        <f>ROUND(I305*H305,2)</f>
        <v>0</v>
      </c>
      <c r="BL305" s="19" t="s">
        <v>759</v>
      </c>
      <c r="BM305" s="240" t="s">
        <v>3348</v>
      </c>
    </row>
    <row r="306" spans="1:47" s="2" customFormat="1" ht="12">
      <c r="A306" s="40"/>
      <c r="B306" s="41"/>
      <c r="C306" s="42"/>
      <c r="D306" s="242" t="s">
        <v>204</v>
      </c>
      <c r="E306" s="42"/>
      <c r="F306" s="243" t="s">
        <v>3349</v>
      </c>
      <c r="G306" s="42"/>
      <c r="H306" s="42"/>
      <c r="I306" s="149"/>
      <c r="J306" s="42"/>
      <c r="K306" s="42"/>
      <c r="L306" s="46"/>
      <c r="M306" s="244"/>
      <c r="N306" s="245"/>
      <c r="O306" s="86"/>
      <c r="P306" s="86"/>
      <c r="Q306" s="86"/>
      <c r="R306" s="86"/>
      <c r="S306" s="86"/>
      <c r="T306" s="87"/>
      <c r="U306" s="40"/>
      <c r="V306" s="40"/>
      <c r="W306" s="40"/>
      <c r="X306" s="40"/>
      <c r="Y306" s="40"/>
      <c r="Z306" s="40"/>
      <c r="AA306" s="40"/>
      <c r="AB306" s="40"/>
      <c r="AC306" s="40"/>
      <c r="AD306" s="40"/>
      <c r="AE306" s="40"/>
      <c r="AT306" s="19" t="s">
        <v>204</v>
      </c>
      <c r="AU306" s="19" t="s">
        <v>86</v>
      </c>
    </row>
    <row r="307" spans="1:65" s="2" customFormat="1" ht="16.5" customHeight="1">
      <c r="A307" s="40"/>
      <c r="B307" s="41"/>
      <c r="C307" s="272" t="s">
        <v>941</v>
      </c>
      <c r="D307" s="272" t="s">
        <v>347</v>
      </c>
      <c r="E307" s="273" t="s">
        <v>3350</v>
      </c>
      <c r="F307" s="274" t="s">
        <v>3351</v>
      </c>
      <c r="G307" s="275" t="s">
        <v>2163</v>
      </c>
      <c r="H307" s="276">
        <v>2</v>
      </c>
      <c r="I307" s="277"/>
      <c r="J307" s="278">
        <f>ROUND(I307*H307,2)</f>
        <v>0</v>
      </c>
      <c r="K307" s="274" t="s">
        <v>2566</v>
      </c>
      <c r="L307" s="279"/>
      <c r="M307" s="280" t="s">
        <v>21</v>
      </c>
      <c r="N307" s="281" t="s">
        <v>47</v>
      </c>
      <c r="O307" s="86"/>
      <c r="P307" s="238">
        <f>O307*H307</f>
        <v>0</v>
      </c>
      <c r="Q307" s="238">
        <v>0</v>
      </c>
      <c r="R307" s="238">
        <f>Q307*H307</f>
        <v>0</v>
      </c>
      <c r="S307" s="238">
        <v>0</v>
      </c>
      <c r="T307" s="239">
        <f>S307*H307</f>
        <v>0</v>
      </c>
      <c r="U307" s="40"/>
      <c r="V307" s="40"/>
      <c r="W307" s="40"/>
      <c r="X307" s="40"/>
      <c r="Y307" s="40"/>
      <c r="Z307" s="40"/>
      <c r="AA307" s="40"/>
      <c r="AB307" s="40"/>
      <c r="AC307" s="40"/>
      <c r="AD307" s="40"/>
      <c r="AE307" s="40"/>
      <c r="AR307" s="240" t="s">
        <v>2171</v>
      </c>
      <c r="AT307" s="240" t="s">
        <v>347</v>
      </c>
      <c r="AU307" s="240" t="s">
        <v>86</v>
      </c>
      <c r="AY307" s="19" t="s">
        <v>194</v>
      </c>
      <c r="BE307" s="241">
        <f>IF(N307="základní",J307,0)</f>
        <v>0</v>
      </c>
      <c r="BF307" s="241">
        <f>IF(N307="snížená",J307,0)</f>
        <v>0</v>
      </c>
      <c r="BG307" s="241">
        <f>IF(N307="zákl. přenesená",J307,0)</f>
        <v>0</v>
      </c>
      <c r="BH307" s="241">
        <f>IF(N307="sníž. přenesená",J307,0)</f>
        <v>0</v>
      </c>
      <c r="BI307" s="241">
        <f>IF(N307="nulová",J307,0)</f>
        <v>0</v>
      </c>
      <c r="BJ307" s="19" t="s">
        <v>84</v>
      </c>
      <c r="BK307" s="241">
        <f>ROUND(I307*H307,2)</f>
        <v>0</v>
      </c>
      <c r="BL307" s="19" t="s">
        <v>759</v>
      </c>
      <c r="BM307" s="240" t="s">
        <v>3352</v>
      </c>
    </row>
    <row r="308" spans="1:47" s="2" customFormat="1" ht="12">
      <c r="A308" s="40"/>
      <c r="B308" s="41"/>
      <c r="C308" s="42"/>
      <c r="D308" s="242" t="s">
        <v>204</v>
      </c>
      <c r="E308" s="42"/>
      <c r="F308" s="243" t="s">
        <v>3351</v>
      </c>
      <c r="G308" s="42"/>
      <c r="H308" s="42"/>
      <c r="I308" s="149"/>
      <c r="J308" s="42"/>
      <c r="K308" s="42"/>
      <c r="L308" s="46"/>
      <c r="M308" s="244"/>
      <c r="N308" s="245"/>
      <c r="O308" s="86"/>
      <c r="P308" s="86"/>
      <c r="Q308" s="86"/>
      <c r="R308" s="86"/>
      <c r="S308" s="86"/>
      <c r="T308" s="87"/>
      <c r="U308" s="40"/>
      <c r="V308" s="40"/>
      <c r="W308" s="40"/>
      <c r="X308" s="40"/>
      <c r="Y308" s="40"/>
      <c r="Z308" s="40"/>
      <c r="AA308" s="40"/>
      <c r="AB308" s="40"/>
      <c r="AC308" s="40"/>
      <c r="AD308" s="40"/>
      <c r="AE308" s="40"/>
      <c r="AT308" s="19" t="s">
        <v>204</v>
      </c>
      <c r="AU308" s="19" t="s">
        <v>86</v>
      </c>
    </row>
    <row r="309" spans="1:65" s="2" customFormat="1" ht="16.5" customHeight="1">
      <c r="A309" s="40"/>
      <c r="B309" s="41"/>
      <c r="C309" s="229" t="s">
        <v>946</v>
      </c>
      <c r="D309" s="229" t="s">
        <v>197</v>
      </c>
      <c r="E309" s="230" t="s">
        <v>3346</v>
      </c>
      <c r="F309" s="231" t="s">
        <v>3347</v>
      </c>
      <c r="G309" s="232" t="s">
        <v>2163</v>
      </c>
      <c r="H309" s="233">
        <v>6</v>
      </c>
      <c r="I309" s="234"/>
      <c r="J309" s="235">
        <f>ROUND(I309*H309,2)</f>
        <v>0</v>
      </c>
      <c r="K309" s="231" t="s">
        <v>2566</v>
      </c>
      <c r="L309" s="46"/>
      <c r="M309" s="236" t="s">
        <v>21</v>
      </c>
      <c r="N309" s="237" t="s">
        <v>47</v>
      </c>
      <c r="O309" s="86"/>
      <c r="P309" s="238">
        <f>O309*H309</f>
        <v>0</v>
      </c>
      <c r="Q309" s="238">
        <v>0</v>
      </c>
      <c r="R309" s="238">
        <f>Q309*H309</f>
        <v>0</v>
      </c>
      <c r="S309" s="238">
        <v>0</v>
      </c>
      <c r="T309" s="239">
        <f>S309*H309</f>
        <v>0</v>
      </c>
      <c r="U309" s="40"/>
      <c r="V309" s="40"/>
      <c r="W309" s="40"/>
      <c r="X309" s="40"/>
      <c r="Y309" s="40"/>
      <c r="Z309" s="40"/>
      <c r="AA309" s="40"/>
      <c r="AB309" s="40"/>
      <c r="AC309" s="40"/>
      <c r="AD309" s="40"/>
      <c r="AE309" s="40"/>
      <c r="AR309" s="240" t="s">
        <v>759</v>
      </c>
      <c r="AT309" s="240" t="s">
        <v>197</v>
      </c>
      <c r="AU309" s="240" t="s">
        <v>86</v>
      </c>
      <c r="AY309" s="19" t="s">
        <v>194</v>
      </c>
      <c r="BE309" s="241">
        <f>IF(N309="základní",J309,0)</f>
        <v>0</v>
      </c>
      <c r="BF309" s="241">
        <f>IF(N309="snížená",J309,0)</f>
        <v>0</v>
      </c>
      <c r="BG309" s="241">
        <f>IF(N309="zákl. přenesená",J309,0)</f>
        <v>0</v>
      </c>
      <c r="BH309" s="241">
        <f>IF(N309="sníž. přenesená",J309,0)</f>
        <v>0</v>
      </c>
      <c r="BI309" s="241">
        <f>IF(N309="nulová",J309,0)</f>
        <v>0</v>
      </c>
      <c r="BJ309" s="19" t="s">
        <v>84</v>
      </c>
      <c r="BK309" s="241">
        <f>ROUND(I309*H309,2)</f>
        <v>0</v>
      </c>
      <c r="BL309" s="19" t="s">
        <v>759</v>
      </c>
      <c r="BM309" s="240" t="s">
        <v>3353</v>
      </c>
    </row>
    <row r="310" spans="1:47" s="2" customFormat="1" ht="12">
      <c r="A310" s="40"/>
      <c r="B310" s="41"/>
      <c r="C310" s="42"/>
      <c r="D310" s="242" t="s">
        <v>204</v>
      </c>
      <c r="E310" s="42"/>
      <c r="F310" s="243" t="s">
        <v>3349</v>
      </c>
      <c r="G310" s="42"/>
      <c r="H310" s="42"/>
      <c r="I310" s="149"/>
      <c r="J310" s="42"/>
      <c r="K310" s="42"/>
      <c r="L310" s="46"/>
      <c r="M310" s="244"/>
      <c r="N310" s="245"/>
      <c r="O310" s="86"/>
      <c r="P310" s="86"/>
      <c r="Q310" s="86"/>
      <c r="R310" s="86"/>
      <c r="S310" s="86"/>
      <c r="T310" s="87"/>
      <c r="U310" s="40"/>
      <c r="V310" s="40"/>
      <c r="W310" s="40"/>
      <c r="X310" s="40"/>
      <c r="Y310" s="40"/>
      <c r="Z310" s="40"/>
      <c r="AA310" s="40"/>
      <c r="AB310" s="40"/>
      <c r="AC310" s="40"/>
      <c r="AD310" s="40"/>
      <c r="AE310" s="40"/>
      <c r="AT310" s="19" t="s">
        <v>204</v>
      </c>
      <c r="AU310" s="19" t="s">
        <v>86</v>
      </c>
    </row>
    <row r="311" spans="1:65" s="2" customFormat="1" ht="16.5" customHeight="1">
      <c r="A311" s="40"/>
      <c r="B311" s="41"/>
      <c r="C311" s="272" t="s">
        <v>953</v>
      </c>
      <c r="D311" s="272" t="s">
        <v>347</v>
      </c>
      <c r="E311" s="273" t="s">
        <v>3354</v>
      </c>
      <c r="F311" s="274" t="s">
        <v>3355</v>
      </c>
      <c r="G311" s="275" t="s">
        <v>2163</v>
      </c>
      <c r="H311" s="276">
        <v>6</v>
      </c>
      <c r="I311" s="277"/>
      <c r="J311" s="278">
        <f>ROUND(I311*H311,2)</f>
        <v>0</v>
      </c>
      <c r="K311" s="274" t="s">
        <v>2566</v>
      </c>
      <c r="L311" s="279"/>
      <c r="M311" s="280" t="s">
        <v>21</v>
      </c>
      <c r="N311" s="281" t="s">
        <v>47</v>
      </c>
      <c r="O311" s="86"/>
      <c r="P311" s="238">
        <f>O311*H311</f>
        <v>0</v>
      </c>
      <c r="Q311" s="238">
        <v>0</v>
      </c>
      <c r="R311" s="238">
        <f>Q311*H311</f>
        <v>0</v>
      </c>
      <c r="S311" s="238">
        <v>0</v>
      </c>
      <c r="T311" s="239">
        <f>S311*H311</f>
        <v>0</v>
      </c>
      <c r="U311" s="40"/>
      <c r="V311" s="40"/>
      <c r="W311" s="40"/>
      <c r="X311" s="40"/>
      <c r="Y311" s="40"/>
      <c r="Z311" s="40"/>
      <c r="AA311" s="40"/>
      <c r="AB311" s="40"/>
      <c r="AC311" s="40"/>
      <c r="AD311" s="40"/>
      <c r="AE311" s="40"/>
      <c r="AR311" s="240" t="s">
        <v>2171</v>
      </c>
      <c r="AT311" s="240" t="s">
        <v>347</v>
      </c>
      <c r="AU311" s="240" t="s">
        <v>86</v>
      </c>
      <c r="AY311" s="19" t="s">
        <v>194</v>
      </c>
      <c r="BE311" s="241">
        <f>IF(N311="základní",J311,0)</f>
        <v>0</v>
      </c>
      <c r="BF311" s="241">
        <f>IF(N311="snížená",J311,0)</f>
        <v>0</v>
      </c>
      <c r="BG311" s="241">
        <f>IF(N311="zákl. přenesená",J311,0)</f>
        <v>0</v>
      </c>
      <c r="BH311" s="241">
        <f>IF(N311="sníž. přenesená",J311,0)</f>
        <v>0</v>
      </c>
      <c r="BI311" s="241">
        <f>IF(N311="nulová",J311,0)</f>
        <v>0</v>
      </c>
      <c r="BJ311" s="19" t="s">
        <v>84</v>
      </c>
      <c r="BK311" s="241">
        <f>ROUND(I311*H311,2)</f>
        <v>0</v>
      </c>
      <c r="BL311" s="19" t="s">
        <v>759</v>
      </c>
      <c r="BM311" s="240" t="s">
        <v>3356</v>
      </c>
    </row>
    <row r="312" spans="1:47" s="2" customFormat="1" ht="12">
      <c r="A312" s="40"/>
      <c r="B312" s="41"/>
      <c r="C312" s="42"/>
      <c r="D312" s="242" t="s">
        <v>204</v>
      </c>
      <c r="E312" s="42"/>
      <c r="F312" s="243" t="s">
        <v>3355</v>
      </c>
      <c r="G312" s="42"/>
      <c r="H312" s="42"/>
      <c r="I312" s="149"/>
      <c r="J312" s="42"/>
      <c r="K312" s="42"/>
      <c r="L312" s="46"/>
      <c r="M312" s="244"/>
      <c r="N312" s="245"/>
      <c r="O312" s="86"/>
      <c r="P312" s="86"/>
      <c r="Q312" s="86"/>
      <c r="R312" s="86"/>
      <c r="S312" s="86"/>
      <c r="T312" s="87"/>
      <c r="U312" s="40"/>
      <c r="V312" s="40"/>
      <c r="W312" s="40"/>
      <c r="X312" s="40"/>
      <c r="Y312" s="40"/>
      <c r="Z312" s="40"/>
      <c r="AA312" s="40"/>
      <c r="AB312" s="40"/>
      <c r="AC312" s="40"/>
      <c r="AD312" s="40"/>
      <c r="AE312" s="40"/>
      <c r="AT312" s="19" t="s">
        <v>204</v>
      </c>
      <c r="AU312" s="19" t="s">
        <v>86</v>
      </c>
    </row>
    <row r="313" spans="1:65" s="2" customFormat="1" ht="16.5" customHeight="1">
      <c r="A313" s="40"/>
      <c r="B313" s="41"/>
      <c r="C313" s="229" t="s">
        <v>958</v>
      </c>
      <c r="D313" s="229" t="s">
        <v>197</v>
      </c>
      <c r="E313" s="230" t="s">
        <v>3357</v>
      </c>
      <c r="F313" s="231" t="s">
        <v>3358</v>
      </c>
      <c r="G313" s="232" t="s">
        <v>2163</v>
      </c>
      <c r="H313" s="233">
        <v>32</v>
      </c>
      <c r="I313" s="234"/>
      <c r="J313" s="235">
        <f>ROUND(I313*H313,2)</f>
        <v>0</v>
      </c>
      <c r="K313" s="231" t="s">
        <v>2566</v>
      </c>
      <c r="L313" s="46"/>
      <c r="M313" s="236" t="s">
        <v>21</v>
      </c>
      <c r="N313" s="237" t="s">
        <v>47</v>
      </c>
      <c r="O313" s="86"/>
      <c r="P313" s="238">
        <f>O313*H313</f>
        <v>0</v>
      </c>
      <c r="Q313" s="238">
        <v>0</v>
      </c>
      <c r="R313" s="238">
        <f>Q313*H313</f>
        <v>0</v>
      </c>
      <c r="S313" s="238">
        <v>0</v>
      </c>
      <c r="T313" s="239">
        <f>S313*H313</f>
        <v>0</v>
      </c>
      <c r="U313" s="40"/>
      <c r="V313" s="40"/>
      <c r="W313" s="40"/>
      <c r="X313" s="40"/>
      <c r="Y313" s="40"/>
      <c r="Z313" s="40"/>
      <c r="AA313" s="40"/>
      <c r="AB313" s="40"/>
      <c r="AC313" s="40"/>
      <c r="AD313" s="40"/>
      <c r="AE313" s="40"/>
      <c r="AR313" s="240" t="s">
        <v>759</v>
      </c>
      <c r="AT313" s="240" t="s">
        <v>197</v>
      </c>
      <c r="AU313" s="240" t="s">
        <v>86</v>
      </c>
      <c r="AY313" s="19" t="s">
        <v>194</v>
      </c>
      <c r="BE313" s="241">
        <f>IF(N313="základní",J313,0)</f>
        <v>0</v>
      </c>
      <c r="BF313" s="241">
        <f>IF(N313="snížená",J313,0)</f>
        <v>0</v>
      </c>
      <c r="BG313" s="241">
        <f>IF(N313="zákl. přenesená",J313,0)</f>
        <v>0</v>
      </c>
      <c r="BH313" s="241">
        <f>IF(N313="sníž. přenesená",J313,0)</f>
        <v>0</v>
      </c>
      <c r="BI313" s="241">
        <f>IF(N313="nulová",J313,0)</f>
        <v>0</v>
      </c>
      <c r="BJ313" s="19" t="s">
        <v>84</v>
      </c>
      <c r="BK313" s="241">
        <f>ROUND(I313*H313,2)</f>
        <v>0</v>
      </c>
      <c r="BL313" s="19" t="s">
        <v>759</v>
      </c>
      <c r="BM313" s="240" t="s">
        <v>3359</v>
      </c>
    </row>
    <row r="314" spans="1:47" s="2" customFormat="1" ht="12">
      <c r="A314" s="40"/>
      <c r="B314" s="41"/>
      <c r="C314" s="42"/>
      <c r="D314" s="242" t="s">
        <v>204</v>
      </c>
      <c r="E314" s="42"/>
      <c r="F314" s="243" t="s">
        <v>3360</v>
      </c>
      <c r="G314" s="42"/>
      <c r="H314" s="42"/>
      <c r="I314" s="149"/>
      <c r="J314" s="42"/>
      <c r="K314" s="42"/>
      <c r="L314" s="46"/>
      <c r="M314" s="244"/>
      <c r="N314" s="245"/>
      <c r="O314" s="86"/>
      <c r="P314" s="86"/>
      <c r="Q314" s="86"/>
      <c r="R314" s="86"/>
      <c r="S314" s="86"/>
      <c r="T314" s="87"/>
      <c r="U314" s="40"/>
      <c r="V314" s="40"/>
      <c r="W314" s="40"/>
      <c r="X314" s="40"/>
      <c r="Y314" s="40"/>
      <c r="Z314" s="40"/>
      <c r="AA314" s="40"/>
      <c r="AB314" s="40"/>
      <c r="AC314" s="40"/>
      <c r="AD314" s="40"/>
      <c r="AE314" s="40"/>
      <c r="AT314" s="19" t="s">
        <v>204</v>
      </c>
      <c r="AU314" s="19" t="s">
        <v>86</v>
      </c>
    </row>
    <row r="315" spans="1:65" s="2" customFormat="1" ht="16.5" customHeight="1">
      <c r="A315" s="40"/>
      <c r="B315" s="41"/>
      <c r="C315" s="272" t="s">
        <v>963</v>
      </c>
      <c r="D315" s="272" t="s">
        <v>347</v>
      </c>
      <c r="E315" s="273" t="s">
        <v>3361</v>
      </c>
      <c r="F315" s="274" t="s">
        <v>3362</v>
      </c>
      <c r="G315" s="275" t="s">
        <v>2163</v>
      </c>
      <c r="H315" s="276">
        <v>32</v>
      </c>
      <c r="I315" s="277"/>
      <c r="J315" s="278">
        <f>ROUND(I315*H315,2)</f>
        <v>0</v>
      </c>
      <c r="K315" s="274" t="s">
        <v>2566</v>
      </c>
      <c r="L315" s="279"/>
      <c r="M315" s="280" t="s">
        <v>21</v>
      </c>
      <c r="N315" s="281" t="s">
        <v>47</v>
      </c>
      <c r="O315" s="86"/>
      <c r="P315" s="238">
        <f>O315*H315</f>
        <v>0</v>
      </c>
      <c r="Q315" s="238">
        <v>0</v>
      </c>
      <c r="R315" s="238">
        <f>Q315*H315</f>
        <v>0</v>
      </c>
      <c r="S315" s="238">
        <v>0</v>
      </c>
      <c r="T315" s="239">
        <f>S315*H315</f>
        <v>0</v>
      </c>
      <c r="U315" s="40"/>
      <c r="V315" s="40"/>
      <c r="W315" s="40"/>
      <c r="X315" s="40"/>
      <c r="Y315" s="40"/>
      <c r="Z315" s="40"/>
      <c r="AA315" s="40"/>
      <c r="AB315" s="40"/>
      <c r="AC315" s="40"/>
      <c r="AD315" s="40"/>
      <c r="AE315" s="40"/>
      <c r="AR315" s="240" t="s">
        <v>2171</v>
      </c>
      <c r="AT315" s="240" t="s">
        <v>347</v>
      </c>
      <c r="AU315" s="240" t="s">
        <v>86</v>
      </c>
      <c r="AY315" s="19" t="s">
        <v>194</v>
      </c>
      <c r="BE315" s="241">
        <f>IF(N315="základní",J315,0)</f>
        <v>0</v>
      </c>
      <c r="BF315" s="241">
        <f>IF(N315="snížená",J315,0)</f>
        <v>0</v>
      </c>
      <c r="BG315" s="241">
        <f>IF(N315="zákl. přenesená",J315,0)</f>
        <v>0</v>
      </c>
      <c r="BH315" s="241">
        <f>IF(N315="sníž. přenesená",J315,0)</f>
        <v>0</v>
      </c>
      <c r="BI315" s="241">
        <f>IF(N315="nulová",J315,0)</f>
        <v>0</v>
      </c>
      <c r="BJ315" s="19" t="s">
        <v>84</v>
      </c>
      <c r="BK315" s="241">
        <f>ROUND(I315*H315,2)</f>
        <v>0</v>
      </c>
      <c r="BL315" s="19" t="s">
        <v>759</v>
      </c>
      <c r="BM315" s="240" t="s">
        <v>3363</v>
      </c>
    </row>
    <row r="316" spans="1:47" s="2" customFormat="1" ht="12">
      <c r="A316" s="40"/>
      <c r="B316" s="41"/>
      <c r="C316" s="42"/>
      <c r="D316" s="242" t="s">
        <v>204</v>
      </c>
      <c r="E316" s="42"/>
      <c r="F316" s="243" t="s">
        <v>3362</v>
      </c>
      <c r="G316" s="42"/>
      <c r="H316" s="42"/>
      <c r="I316" s="149"/>
      <c r="J316" s="42"/>
      <c r="K316" s="42"/>
      <c r="L316" s="46"/>
      <c r="M316" s="244"/>
      <c r="N316" s="245"/>
      <c r="O316" s="86"/>
      <c r="P316" s="86"/>
      <c r="Q316" s="86"/>
      <c r="R316" s="86"/>
      <c r="S316" s="86"/>
      <c r="T316" s="87"/>
      <c r="U316" s="40"/>
      <c r="V316" s="40"/>
      <c r="W316" s="40"/>
      <c r="X316" s="40"/>
      <c r="Y316" s="40"/>
      <c r="Z316" s="40"/>
      <c r="AA316" s="40"/>
      <c r="AB316" s="40"/>
      <c r="AC316" s="40"/>
      <c r="AD316" s="40"/>
      <c r="AE316" s="40"/>
      <c r="AT316" s="19" t="s">
        <v>204</v>
      </c>
      <c r="AU316" s="19" t="s">
        <v>86</v>
      </c>
    </row>
    <row r="317" spans="1:65" s="2" customFormat="1" ht="16.5" customHeight="1">
      <c r="A317" s="40"/>
      <c r="B317" s="41"/>
      <c r="C317" s="229" t="s">
        <v>968</v>
      </c>
      <c r="D317" s="229" t="s">
        <v>197</v>
      </c>
      <c r="E317" s="230" t="s">
        <v>3357</v>
      </c>
      <c r="F317" s="231" t="s">
        <v>3358</v>
      </c>
      <c r="G317" s="232" t="s">
        <v>2163</v>
      </c>
      <c r="H317" s="233">
        <v>6</v>
      </c>
      <c r="I317" s="234"/>
      <c r="J317" s="235">
        <f>ROUND(I317*H317,2)</f>
        <v>0</v>
      </c>
      <c r="K317" s="231" t="s">
        <v>2566</v>
      </c>
      <c r="L317" s="46"/>
      <c r="M317" s="236" t="s">
        <v>21</v>
      </c>
      <c r="N317" s="237" t="s">
        <v>47</v>
      </c>
      <c r="O317" s="86"/>
      <c r="P317" s="238">
        <f>O317*H317</f>
        <v>0</v>
      </c>
      <c r="Q317" s="238">
        <v>0</v>
      </c>
      <c r="R317" s="238">
        <f>Q317*H317</f>
        <v>0</v>
      </c>
      <c r="S317" s="238">
        <v>0</v>
      </c>
      <c r="T317" s="239">
        <f>S317*H317</f>
        <v>0</v>
      </c>
      <c r="U317" s="40"/>
      <c r="V317" s="40"/>
      <c r="W317" s="40"/>
      <c r="X317" s="40"/>
      <c r="Y317" s="40"/>
      <c r="Z317" s="40"/>
      <c r="AA317" s="40"/>
      <c r="AB317" s="40"/>
      <c r="AC317" s="40"/>
      <c r="AD317" s="40"/>
      <c r="AE317" s="40"/>
      <c r="AR317" s="240" t="s">
        <v>759</v>
      </c>
      <c r="AT317" s="240" t="s">
        <v>197</v>
      </c>
      <c r="AU317" s="240" t="s">
        <v>86</v>
      </c>
      <c r="AY317" s="19" t="s">
        <v>194</v>
      </c>
      <c r="BE317" s="241">
        <f>IF(N317="základní",J317,0)</f>
        <v>0</v>
      </c>
      <c r="BF317" s="241">
        <f>IF(N317="snížená",J317,0)</f>
        <v>0</v>
      </c>
      <c r="BG317" s="241">
        <f>IF(N317="zákl. přenesená",J317,0)</f>
        <v>0</v>
      </c>
      <c r="BH317" s="241">
        <f>IF(N317="sníž. přenesená",J317,0)</f>
        <v>0</v>
      </c>
      <c r="BI317" s="241">
        <f>IF(N317="nulová",J317,0)</f>
        <v>0</v>
      </c>
      <c r="BJ317" s="19" t="s">
        <v>84</v>
      </c>
      <c r="BK317" s="241">
        <f>ROUND(I317*H317,2)</f>
        <v>0</v>
      </c>
      <c r="BL317" s="19" t="s">
        <v>759</v>
      </c>
      <c r="BM317" s="240" t="s">
        <v>3364</v>
      </c>
    </row>
    <row r="318" spans="1:47" s="2" customFormat="1" ht="12">
      <c r="A318" s="40"/>
      <c r="B318" s="41"/>
      <c r="C318" s="42"/>
      <c r="D318" s="242" t="s">
        <v>204</v>
      </c>
      <c r="E318" s="42"/>
      <c r="F318" s="243" t="s">
        <v>3360</v>
      </c>
      <c r="G318" s="42"/>
      <c r="H318" s="42"/>
      <c r="I318" s="149"/>
      <c r="J318" s="42"/>
      <c r="K318" s="42"/>
      <c r="L318" s="46"/>
      <c r="M318" s="244"/>
      <c r="N318" s="245"/>
      <c r="O318" s="86"/>
      <c r="P318" s="86"/>
      <c r="Q318" s="86"/>
      <c r="R318" s="86"/>
      <c r="S318" s="86"/>
      <c r="T318" s="87"/>
      <c r="U318" s="40"/>
      <c r="V318" s="40"/>
      <c r="W318" s="40"/>
      <c r="X318" s="40"/>
      <c r="Y318" s="40"/>
      <c r="Z318" s="40"/>
      <c r="AA318" s="40"/>
      <c r="AB318" s="40"/>
      <c r="AC318" s="40"/>
      <c r="AD318" s="40"/>
      <c r="AE318" s="40"/>
      <c r="AT318" s="19" t="s">
        <v>204</v>
      </c>
      <c r="AU318" s="19" t="s">
        <v>86</v>
      </c>
    </row>
    <row r="319" spans="1:65" s="2" customFormat="1" ht="16.5" customHeight="1">
      <c r="A319" s="40"/>
      <c r="B319" s="41"/>
      <c r="C319" s="272" t="s">
        <v>977</v>
      </c>
      <c r="D319" s="272" t="s">
        <v>347</v>
      </c>
      <c r="E319" s="273" t="s">
        <v>3365</v>
      </c>
      <c r="F319" s="274" t="s">
        <v>3366</v>
      </c>
      <c r="G319" s="275" t="s">
        <v>2163</v>
      </c>
      <c r="H319" s="276">
        <v>6</v>
      </c>
      <c r="I319" s="277"/>
      <c r="J319" s="278">
        <f>ROUND(I319*H319,2)</f>
        <v>0</v>
      </c>
      <c r="K319" s="274" t="s">
        <v>2566</v>
      </c>
      <c r="L319" s="279"/>
      <c r="M319" s="280" t="s">
        <v>21</v>
      </c>
      <c r="N319" s="281" t="s">
        <v>47</v>
      </c>
      <c r="O319" s="86"/>
      <c r="P319" s="238">
        <f>O319*H319</f>
        <v>0</v>
      </c>
      <c r="Q319" s="238">
        <v>0</v>
      </c>
      <c r="R319" s="238">
        <f>Q319*H319</f>
        <v>0</v>
      </c>
      <c r="S319" s="238">
        <v>0</v>
      </c>
      <c r="T319" s="239">
        <f>S319*H319</f>
        <v>0</v>
      </c>
      <c r="U319" s="40"/>
      <c r="V319" s="40"/>
      <c r="W319" s="40"/>
      <c r="X319" s="40"/>
      <c r="Y319" s="40"/>
      <c r="Z319" s="40"/>
      <c r="AA319" s="40"/>
      <c r="AB319" s="40"/>
      <c r="AC319" s="40"/>
      <c r="AD319" s="40"/>
      <c r="AE319" s="40"/>
      <c r="AR319" s="240" t="s">
        <v>2171</v>
      </c>
      <c r="AT319" s="240" t="s">
        <v>347</v>
      </c>
      <c r="AU319" s="240" t="s">
        <v>86</v>
      </c>
      <c r="AY319" s="19" t="s">
        <v>194</v>
      </c>
      <c r="BE319" s="241">
        <f>IF(N319="základní",J319,0)</f>
        <v>0</v>
      </c>
      <c r="BF319" s="241">
        <f>IF(N319="snížená",J319,0)</f>
        <v>0</v>
      </c>
      <c r="BG319" s="241">
        <f>IF(N319="zákl. přenesená",J319,0)</f>
        <v>0</v>
      </c>
      <c r="BH319" s="241">
        <f>IF(N319="sníž. přenesená",J319,0)</f>
        <v>0</v>
      </c>
      <c r="BI319" s="241">
        <f>IF(N319="nulová",J319,0)</f>
        <v>0</v>
      </c>
      <c r="BJ319" s="19" t="s">
        <v>84</v>
      </c>
      <c r="BK319" s="241">
        <f>ROUND(I319*H319,2)</f>
        <v>0</v>
      </c>
      <c r="BL319" s="19" t="s">
        <v>759</v>
      </c>
      <c r="BM319" s="240" t="s">
        <v>3367</v>
      </c>
    </row>
    <row r="320" spans="1:47" s="2" customFormat="1" ht="12">
      <c r="A320" s="40"/>
      <c r="B320" s="41"/>
      <c r="C320" s="42"/>
      <c r="D320" s="242" t="s">
        <v>204</v>
      </c>
      <c r="E320" s="42"/>
      <c r="F320" s="243" t="s">
        <v>3366</v>
      </c>
      <c r="G320" s="42"/>
      <c r="H320" s="42"/>
      <c r="I320" s="149"/>
      <c r="J320" s="42"/>
      <c r="K320" s="42"/>
      <c r="L320" s="46"/>
      <c r="M320" s="244"/>
      <c r="N320" s="245"/>
      <c r="O320" s="86"/>
      <c r="P320" s="86"/>
      <c r="Q320" s="86"/>
      <c r="R320" s="86"/>
      <c r="S320" s="86"/>
      <c r="T320" s="87"/>
      <c r="U320" s="40"/>
      <c r="V320" s="40"/>
      <c r="W320" s="40"/>
      <c r="X320" s="40"/>
      <c r="Y320" s="40"/>
      <c r="Z320" s="40"/>
      <c r="AA320" s="40"/>
      <c r="AB320" s="40"/>
      <c r="AC320" s="40"/>
      <c r="AD320" s="40"/>
      <c r="AE320" s="40"/>
      <c r="AT320" s="19" t="s">
        <v>204</v>
      </c>
      <c r="AU320" s="19" t="s">
        <v>86</v>
      </c>
    </row>
    <row r="321" spans="1:65" s="2" customFormat="1" ht="16.5" customHeight="1">
      <c r="A321" s="40"/>
      <c r="B321" s="41"/>
      <c r="C321" s="229" t="s">
        <v>983</v>
      </c>
      <c r="D321" s="229" t="s">
        <v>197</v>
      </c>
      <c r="E321" s="230" t="s">
        <v>3368</v>
      </c>
      <c r="F321" s="231" t="s">
        <v>3369</v>
      </c>
      <c r="G321" s="232" t="s">
        <v>2163</v>
      </c>
      <c r="H321" s="233">
        <v>3</v>
      </c>
      <c r="I321" s="234"/>
      <c r="J321" s="235">
        <f>ROUND(I321*H321,2)</f>
        <v>0</v>
      </c>
      <c r="K321" s="231" t="s">
        <v>2566</v>
      </c>
      <c r="L321" s="46"/>
      <c r="M321" s="236" t="s">
        <v>21</v>
      </c>
      <c r="N321" s="237" t="s">
        <v>47</v>
      </c>
      <c r="O321" s="86"/>
      <c r="P321" s="238">
        <f>O321*H321</f>
        <v>0</v>
      </c>
      <c r="Q321" s="238">
        <v>0</v>
      </c>
      <c r="R321" s="238">
        <f>Q321*H321</f>
        <v>0</v>
      </c>
      <c r="S321" s="238">
        <v>0</v>
      </c>
      <c r="T321" s="239">
        <f>S321*H321</f>
        <v>0</v>
      </c>
      <c r="U321" s="40"/>
      <c r="V321" s="40"/>
      <c r="W321" s="40"/>
      <c r="X321" s="40"/>
      <c r="Y321" s="40"/>
      <c r="Z321" s="40"/>
      <c r="AA321" s="40"/>
      <c r="AB321" s="40"/>
      <c r="AC321" s="40"/>
      <c r="AD321" s="40"/>
      <c r="AE321" s="40"/>
      <c r="AR321" s="240" t="s">
        <v>759</v>
      </c>
      <c r="AT321" s="240" t="s">
        <v>197</v>
      </c>
      <c r="AU321" s="240" t="s">
        <v>86</v>
      </c>
      <c r="AY321" s="19" t="s">
        <v>194</v>
      </c>
      <c r="BE321" s="241">
        <f>IF(N321="základní",J321,0)</f>
        <v>0</v>
      </c>
      <c r="BF321" s="241">
        <f>IF(N321="snížená",J321,0)</f>
        <v>0</v>
      </c>
      <c r="BG321" s="241">
        <f>IF(N321="zákl. přenesená",J321,0)</f>
        <v>0</v>
      </c>
      <c r="BH321" s="241">
        <f>IF(N321="sníž. přenesená",J321,0)</f>
        <v>0</v>
      </c>
      <c r="BI321" s="241">
        <f>IF(N321="nulová",J321,0)</f>
        <v>0</v>
      </c>
      <c r="BJ321" s="19" t="s">
        <v>84</v>
      </c>
      <c r="BK321" s="241">
        <f>ROUND(I321*H321,2)</f>
        <v>0</v>
      </c>
      <c r="BL321" s="19" t="s">
        <v>759</v>
      </c>
      <c r="BM321" s="240" t="s">
        <v>3370</v>
      </c>
    </row>
    <row r="322" spans="1:47" s="2" customFormat="1" ht="12">
      <c r="A322" s="40"/>
      <c r="B322" s="41"/>
      <c r="C322" s="42"/>
      <c r="D322" s="242" t="s">
        <v>204</v>
      </c>
      <c r="E322" s="42"/>
      <c r="F322" s="243" t="s">
        <v>3371</v>
      </c>
      <c r="G322" s="42"/>
      <c r="H322" s="42"/>
      <c r="I322" s="149"/>
      <c r="J322" s="42"/>
      <c r="K322" s="42"/>
      <c r="L322" s="46"/>
      <c r="M322" s="244"/>
      <c r="N322" s="245"/>
      <c r="O322" s="86"/>
      <c r="P322" s="86"/>
      <c r="Q322" s="86"/>
      <c r="R322" s="86"/>
      <c r="S322" s="86"/>
      <c r="T322" s="87"/>
      <c r="U322" s="40"/>
      <c r="V322" s="40"/>
      <c r="W322" s="40"/>
      <c r="X322" s="40"/>
      <c r="Y322" s="40"/>
      <c r="Z322" s="40"/>
      <c r="AA322" s="40"/>
      <c r="AB322" s="40"/>
      <c r="AC322" s="40"/>
      <c r="AD322" s="40"/>
      <c r="AE322" s="40"/>
      <c r="AT322" s="19" t="s">
        <v>204</v>
      </c>
      <c r="AU322" s="19" t="s">
        <v>86</v>
      </c>
    </row>
    <row r="323" spans="1:65" s="2" customFormat="1" ht="16.5" customHeight="1">
      <c r="A323" s="40"/>
      <c r="B323" s="41"/>
      <c r="C323" s="272" t="s">
        <v>988</v>
      </c>
      <c r="D323" s="272" t="s">
        <v>347</v>
      </c>
      <c r="E323" s="273" t="s">
        <v>3372</v>
      </c>
      <c r="F323" s="274" t="s">
        <v>3373</v>
      </c>
      <c r="G323" s="275" t="s">
        <v>3135</v>
      </c>
      <c r="H323" s="276">
        <v>6</v>
      </c>
      <c r="I323" s="277"/>
      <c r="J323" s="278">
        <f>ROUND(I323*H323,2)</f>
        <v>0</v>
      </c>
      <c r="K323" s="274" t="s">
        <v>2566</v>
      </c>
      <c r="L323" s="279"/>
      <c r="M323" s="280" t="s">
        <v>21</v>
      </c>
      <c r="N323" s="281" t="s">
        <v>47</v>
      </c>
      <c r="O323" s="86"/>
      <c r="P323" s="238">
        <f>O323*H323</f>
        <v>0</v>
      </c>
      <c r="Q323" s="238">
        <v>0</v>
      </c>
      <c r="R323" s="238">
        <f>Q323*H323</f>
        <v>0</v>
      </c>
      <c r="S323" s="238">
        <v>0</v>
      </c>
      <c r="T323" s="239">
        <f>S323*H323</f>
        <v>0</v>
      </c>
      <c r="U323" s="40"/>
      <c r="V323" s="40"/>
      <c r="W323" s="40"/>
      <c r="X323" s="40"/>
      <c r="Y323" s="40"/>
      <c r="Z323" s="40"/>
      <c r="AA323" s="40"/>
      <c r="AB323" s="40"/>
      <c r="AC323" s="40"/>
      <c r="AD323" s="40"/>
      <c r="AE323" s="40"/>
      <c r="AR323" s="240" t="s">
        <v>2171</v>
      </c>
      <c r="AT323" s="240" t="s">
        <v>347</v>
      </c>
      <c r="AU323" s="240" t="s">
        <v>86</v>
      </c>
      <c r="AY323" s="19" t="s">
        <v>194</v>
      </c>
      <c r="BE323" s="241">
        <f>IF(N323="základní",J323,0)</f>
        <v>0</v>
      </c>
      <c r="BF323" s="241">
        <f>IF(N323="snížená",J323,0)</f>
        <v>0</v>
      </c>
      <c r="BG323" s="241">
        <f>IF(N323="zákl. přenesená",J323,0)</f>
        <v>0</v>
      </c>
      <c r="BH323" s="241">
        <f>IF(N323="sníž. přenesená",J323,0)</f>
        <v>0</v>
      </c>
      <c r="BI323" s="241">
        <f>IF(N323="nulová",J323,0)</f>
        <v>0</v>
      </c>
      <c r="BJ323" s="19" t="s">
        <v>84</v>
      </c>
      <c r="BK323" s="241">
        <f>ROUND(I323*H323,2)</f>
        <v>0</v>
      </c>
      <c r="BL323" s="19" t="s">
        <v>759</v>
      </c>
      <c r="BM323" s="240" t="s">
        <v>3374</v>
      </c>
    </row>
    <row r="324" spans="1:47" s="2" customFormat="1" ht="12">
      <c r="A324" s="40"/>
      <c r="B324" s="41"/>
      <c r="C324" s="42"/>
      <c r="D324" s="242" t="s">
        <v>204</v>
      </c>
      <c r="E324" s="42"/>
      <c r="F324" s="243" t="s">
        <v>3373</v>
      </c>
      <c r="G324" s="42"/>
      <c r="H324" s="42"/>
      <c r="I324" s="149"/>
      <c r="J324" s="42"/>
      <c r="K324" s="42"/>
      <c r="L324" s="46"/>
      <c r="M324" s="244"/>
      <c r="N324" s="245"/>
      <c r="O324" s="86"/>
      <c r="P324" s="86"/>
      <c r="Q324" s="86"/>
      <c r="R324" s="86"/>
      <c r="S324" s="86"/>
      <c r="T324" s="87"/>
      <c r="U324" s="40"/>
      <c r="V324" s="40"/>
      <c r="W324" s="40"/>
      <c r="X324" s="40"/>
      <c r="Y324" s="40"/>
      <c r="Z324" s="40"/>
      <c r="AA324" s="40"/>
      <c r="AB324" s="40"/>
      <c r="AC324" s="40"/>
      <c r="AD324" s="40"/>
      <c r="AE324" s="40"/>
      <c r="AT324" s="19" t="s">
        <v>204</v>
      </c>
      <c r="AU324" s="19" t="s">
        <v>86</v>
      </c>
    </row>
    <row r="325" spans="1:65" s="2" customFormat="1" ht="16.5" customHeight="1">
      <c r="A325" s="40"/>
      <c r="B325" s="41"/>
      <c r="C325" s="272" t="s">
        <v>993</v>
      </c>
      <c r="D325" s="272" t="s">
        <v>347</v>
      </c>
      <c r="E325" s="273" t="s">
        <v>3375</v>
      </c>
      <c r="F325" s="274" t="s">
        <v>3376</v>
      </c>
      <c r="G325" s="275" t="s">
        <v>3135</v>
      </c>
      <c r="H325" s="276">
        <v>3</v>
      </c>
      <c r="I325" s="277"/>
      <c r="J325" s="278">
        <f>ROUND(I325*H325,2)</f>
        <v>0</v>
      </c>
      <c r="K325" s="274" t="s">
        <v>2566</v>
      </c>
      <c r="L325" s="279"/>
      <c r="M325" s="280" t="s">
        <v>21</v>
      </c>
      <c r="N325" s="281" t="s">
        <v>47</v>
      </c>
      <c r="O325" s="86"/>
      <c r="P325" s="238">
        <f>O325*H325</f>
        <v>0</v>
      </c>
      <c r="Q325" s="238">
        <v>0</v>
      </c>
      <c r="R325" s="238">
        <f>Q325*H325</f>
        <v>0</v>
      </c>
      <c r="S325" s="238">
        <v>0</v>
      </c>
      <c r="T325" s="239">
        <f>S325*H325</f>
        <v>0</v>
      </c>
      <c r="U325" s="40"/>
      <c r="V325" s="40"/>
      <c r="W325" s="40"/>
      <c r="X325" s="40"/>
      <c r="Y325" s="40"/>
      <c r="Z325" s="40"/>
      <c r="AA325" s="40"/>
      <c r="AB325" s="40"/>
      <c r="AC325" s="40"/>
      <c r="AD325" s="40"/>
      <c r="AE325" s="40"/>
      <c r="AR325" s="240" t="s">
        <v>2171</v>
      </c>
      <c r="AT325" s="240" t="s">
        <v>347</v>
      </c>
      <c r="AU325" s="240" t="s">
        <v>86</v>
      </c>
      <c r="AY325" s="19" t="s">
        <v>194</v>
      </c>
      <c r="BE325" s="241">
        <f>IF(N325="základní",J325,0)</f>
        <v>0</v>
      </c>
      <c r="BF325" s="241">
        <f>IF(N325="snížená",J325,0)</f>
        <v>0</v>
      </c>
      <c r="BG325" s="241">
        <f>IF(N325="zákl. přenesená",J325,0)</f>
        <v>0</v>
      </c>
      <c r="BH325" s="241">
        <f>IF(N325="sníž. přenesená",J325,0)</f>
        <v>0</v>
      </c>
      <c r="BI325" s="241">
        <f>IF(N325="nulová",J325,0)</f>
        <v>0</v>
      </c>
      <c r="BJ325" s="19" t="s">
        <v>84</v>
      </c>
      <c r="BK325" s="241">
        <f>ROUND(I325*H325,2)</f>
        <v>0</v>
      </c>
      <c r="BL325" s="19" t="s">
        <v>759</v>
      </c>
      <c r="BM325" s="240" t="s">
        <v>3377</v>
      </c>
    </row>
    <row r="326" spans="1:47" s="2" customFormat="1" ht="12">
      <c r="A326" s="40"/>
      <c r="B326" s="41"/>
      <c r="C326" s="42"/>
      <c r="D326" s="242" t="s">
        <v>204</v>
      </c>
      <c r="E326" s="42"/>
      <c r="F326" s="243" t="s">
        <v>3376</v>
      </c>
      <c r="G326" s="42"/>
      <c r="H326" s="42"/>
      <c r="I326" s="149"/>
      <c r="J326" s="42"/>
      <c r="K326" s="42"/>
      <c r="L326" s="46"/>
      <c r="M326" s="244"/>
      <c r="N326" s="245"/>
      <c r="O326" s="86"/>
      <c r="P326" s="86"/>
      <c r="Q326" s="86"/>
      <c r="R326" s="86"/>
      <c r="S326" s="86"/>
      <c r="T326" s="87"/>
      <c r="U326" s="40"/>
      <c r="V326" s="40"/>
      <c r="W326" s="40"/>
      <c r="X326" s="40"/>
      <c r="Y326" s="40"/>
      <c r="Z326" s="40"/>
      <c r="AA326" s="40"/>
      <c r="AB326" s="40"/>
      <c r="AC326" s="40"/>
      <c r="AD326" s="40"/>
      <c r="AE326" s="40"/>
      <c r="AT326" s="19" t="s">
        <v>204</v>
      </c>
      <c r="AU326" s="19" t="s">
        <v>86</v>
      </c>
    </row>
    <row r="327" spans="1:65" s="2" customFormat="1" ht="16.5" customHeight="1">
      <c r="A327" s="40"/>
      <c r="B327" s="41"/>
      <c r="C327" s="272" t="s">
        <v>1001</v>
      </c>
      <c r="D327" s="272" t="s">
        <v>347</v>
      </c>
      <c r="E327" s="273" t="s">
        <v>3378</v>
      </c>
      <c r="F327" s="274" t="s">
        <v>3379</v>
      </c>
      <c r="G327" s="275" t="s">
        <v>2163</v>
      </c>
      <c r="H327" s="276">
        <v>3</v>
      </c>
      <c r="I327" s="277"/>
      <c r="J327" s="278">
        <f>ROUND(I327*H327,2)</f>
        <v>0</v>
      </c>
      <c r="K327" s="274" t="s">
        <v>2566</v>
      </c>
      <c r="L327" s="279"/>
      <c r="M327" s="280" t="s">
        <v>21</v>
      </c>
      <c r="N327" s="281" t="s">
        <v>47</v>
      </c>
      <c r="O327" s="86"/>
      <c r="P327" s="238">
        <f>O327*H327</f>
        <v>0</v>
      </c>
      <c r="Q327" s="238">
        <v>0</v>
      </c>
      <c r="R327" s="238">
        <f>Q327*H327</f>
        <v>0</v>
      </c>
      <c r="S327" s="238">
        <v>0</v>
      </c>
      <c r="T327" s="239">
        <f>S327*H327</f>
        <v>0</v>
      </c>
      <c r="U327" s="40"/>
      <c r="V327" s="40"/>
      <c r="W327" s="40"/>
      <c r="X327" s="40"/>
      <c r="Y327" s="40"/>
      <c r="Z327" s="40"/>
      <c r="AA327" s="40"/>
      <c r="AB327" s="40"/>
      <c r="AC327" s="40"/>
      <c r="AD327" s="40"/>
      <c r="AE327" s="40"/>
      <c r="AR327" s="240" t="s">
        <v>2171</v>
      </c>
      <c r="AT327" s="240" t="s">
        <v>347</v>
      </c>
      <c r="AU327" s="240" t="s">
        <v>86</v>
      </c>
      <c r="AY327" s="19" t="s">
        <v>194</v>
      </c>
      <c r="BE327" s="241">
        <f>IF(N327="základní",J327,0)</f>
        <v>0</v>
      </c>
      <c r="BF327" s="241">
        <f>IF(N327="snížená",J327,0)</f>
        <v>0</v>
      </c>
      <c r="BG327" s="241">
        <f>IF(N327="zákl. přenesená",J327,0)</f>
        <v>0</v>
      </c>
      <c r="BH327" s="241">
        <f>IF(N327="sníž. přenesená",J327,0)</f>
        <v>0</v>
      </c>
      <c r="BI327" s="241">
        <f>IF(N327="nulová",J327,0)</f>
        <v>0</v>
      </c>
      <c r="BJ327" s="19" t="s">
        <v>84</v>
      </c>
      <c r="BK327" s="241">
        <f>ROUND(I327*H327,2)</f>
        <v>0</v>
      </c>
      <c r="BL327" s="19" t="s">
        <v>759</v>
      </c>
      <c r="BM327" s="240" t="s">
        <v>3380</v>
      </c>
    </row>
    <row r="328" spans="1:47" s="2" customFormat="1" ht="12">
      <c r="A328" s="40"/>
      <c r="B328" s="41"/>
      <c r="C328" s="42"/>
      <c r="D328" s="242" t="s">
        <v>204</v>
      </c>
      <c r="E328" s="42"/>
      <c r="F328" s="243" t="s">
        <v>3379</v>
      </c>
      <c r="G328" s="42"/>
      <c r="H328" s="42"/>
      <c r="I328" s="149"/>
      <c r="J328" s="42"/>
      <c r="K328" s="42"/>
      <c r="L328" s="46"/>
      <c r="M328" s="244"/>
      <c r="N328" s="245"/>
      <c r="O328" s="86"/>
      <c r="P328" s="86"/>
      <c r="Q328" s="86"/>
      <c r="R328" s="86"/>
      <c r="S328" s="86"/>
      <c r="T328" s="87"/>
      <c r="U328" s="40"/>
      <c r="V328" s="40"/>
      <c r="W328" s="40"/>
      <c r="X328" s="40"/>
      <c r="Y328" s="40"/>
      <c r="Z328" s="40"/>
      <c r="AA328" s="40"/>
      <c r="AB328" s="40"/>
      <c r="AC328" s="40"/>
      <c r="AD328" s="40"/>
      <c r="AE328" s="40"/>
      <c r="AT328" s="19" t="s">
        <v>204</v>
      </c>
      <c r="AU328" s="19" t="s">
        <v>86</v>
      </c>
    </row>
    <row r="329" spans="1:65" s="2" customFormat="1" ht="16.5" customHeight="1">
      <c r="A329" s="40"/>
      <c r="B329" s="41"/>
      <c r="C329" s="272" t="s">
        <v>1007</v>
      </c>
      <c r="D329" s="272" t="s">
        <v>347</v>
      </c>
      <c r="E329" s="273" t="s">
        <v>3381</v>
      </c>
      <c r="F329" s="274" t="s">
        <v>3382</v>
      </c>
      <c r="G329" s="275" t="s">
        <v>2163</v>
      </c>
      <c r="H329" s="276">
        <v>6</v>
      </c>
      <c r="I329" s="277"/>
      <c r="J329" s="278">
        <f>ROUND(I329*H329,2)</f>
        <v>0</v>
      </c>
      <c r="K329" s="274" t="s">
        <v>2566</v>
      </c>
      <c r="L329" s="279"/>
      <c r="M329" s="280" t="s">
        <v>21</v>
      </c>
      <c r="N329" s="281" t="s">
        <v>47</v>
      </c>
      <c r="O329" s="86"/>
      <c r="P329" s="238">
        <f>O329*H329</f>
        <v>0</v>
      </c>
      <c r="Q329" s="238">
        <v>0</v>
      </c>
      <c r="R329" s="238">
        <f>Q329*H329</f>
        <v>0</v>
      </c>
      <c r="S329" s="238">
        <v>0</v>
      </c>
      <c r="T329" s="239">
        <f>S329*H329</f>
        <v>0</v>
      </c>
      <c r="U329" s="40"/>
      <c r="V329" s="40"/>
      <c r="W329" s="40"/>
      <c r="X329" s="40"/>
      <c r="Y329" s="40"/>
      <c r="Z329" s="40"/>
      <c r="AA329" s="40"/>
      <c r="AB329" s="40"/>
      <c r="AC329" s="40"/>
      <c r="AD329" s="40"/>
      <c r="AE329" s="40"/>
      <c r="AR329" s="240" t="s">
        <v>2171</v>
      </c>
      <c r="AT329" s="240" t="s">
        <v>347</v>
      </c>
      <c r="AU329" s="240" t="s">
        <v>86</v>
      </c>
      <c r="AY329" s="19" t="s">
        <v>194</v>
      </c>
      <c r="BE329" s="241">
        <f>IF(N329="základní",J329,0)</f>
        <v>0</v>
      </c>
      <c r="BF329" s="241">
        <f>IF(N329="snížená",J329,0)</f>
        <v>0</v>
      </c>
      <c r="BG329" s="241">
        <f>IF(N329="zákl. přenesená",J329,0)</f>
        <v>0</v>
      </c>
      <c r="BH329" s="241">
        <f>IF(N329="sníž. přenesená",J329,0)</f>
        <v>0</v>
      </c>
      <c r="BI329" s="241">
        <f>IF(N329="nulová",J329,0)</f>
        <v>0</v>
      </c>
      <c r="BJ329" s="19" t="s">
        <v>84</v>
      </c>
      <c r="BK329" s="241">
        <f>ROUND(I329*H329,2)</f>
        <v>0</v>
      </c>
      <c r="BL329" s="19" t="s">
        <v>759</v>
      </c>
      <c r="BM329" s="240" t="s">
        <v>3383</v>
      </c>
    </row>
    <row r="330" spans="1:47" s="2" customFormat="1" ht="12">
      <c r="A330" s="40"/>
      <c r="B330" s="41"/>
      <c r="C330" s="42"/>
      <c r="D330" s="242" t="s">
        <v>204</v>
      </c>
      <c r="E330" s="42"/>
      <c r="F330" s="243" t="s">
        <v>3382</v>
      </c>
      <c r="G330" s="42"/>
      <c r="H330" s="42"/>
      <c r="I330" s="149"/>
      <c r="J330" s="42"/>
      <c r="K330" s="42"/>
      <c r="L330" s="46"/>
      <c r="M330" s="244"/>
      <c r="N330" s="245"/>
      <c r="O330" s="86"/>
      <c r="P330" s="86"/>
      <c r="Q330" s="86"/>
      <c r="R330" s="86"/>
      <c r="S330" s="86"/>
      <c r="T330" s="87"/>
      <c r="U330" s="40"/>
      <c r="V330" s="40"/>
      <c r="W330" s="40"/>
      <c r="X330" s="40"/>
      <c r="Y330" s="40"/>
      <c r="Z330" s="40"/>
      <c r="AA330" s="40"/>
      <c r="AB330" s="40"/>
      <c r="AC330" s="40"/>
      <c r="AD330" s="40"/>
      <c r="AE330" s="40"/>
      <c r="AT330" s="19" t="s">
        <v>204</v>
      </c>
      <c r="AU330" s="19" t="s">
        <v>86</v>
      </c>
    </row>
    <row r="331" spans="1:65" s="2" customFormat="1" ht="16.5" customHeight="1">
      <c r="A331" s="40"/>
      <c r="B331" s="41"/>
      <c r="C331" s="229" t="s">
        <v>1011</v>
      </c>
      <c r="D331" s="229" t="s">
        <v>197</v>
      </c>
      <c r="E331" s="230" t="s">
        <v>3384</v>
      </c>
      <c r="F331" s="231" t="s">
        <v>3385</v>
      </c>
      <c r="G331" s="232" t="s">
        <v>2163</v>
      </c>
      <c r="H331" s="233">
        <v>1</v>
      </c>
      <c r="I331" s="234"/>
      <c r="J331" s="235">
        <f>ROUND(I331*H331,2)</f>
        <v>0</v>
      </c>
      <c r="K331" s="231" t="s">
        <v>2566</v>
      </c>
      <c r="L331" s="46"/>
      <c r="M331" s="236" t="s">
        <v>21</v>
      </c>
      <c r="N331" s="237" t="s">
        <v>47</v>
      </c>
      <c r="O331" s="86"/>
      <c r="P331" s="238">
        <f>O331*H331</f>
        <v>0</v>
      </c>
      <c r="Q331" s="238">
        <v>0</v>
      </c>
      <c r="R331" s="238">
        <f>Q331*H331</f>
        <v>0</v>
      </c>
      <c r="S331" s="238">
        <v>0</v>
      </c>
      <c r="T331" s="239">
        <f>S331*H331</f>
        <v>0</v>
      </c>
      <c r="U331" s="40"/>
      <c r="V331" s="40"/>
      <c r="W331" s="40"/>
      <c r="X331" s="40"/>
      <c r="Y331" s="40"/>
      <c r="Z331" s="40"/>
      <c r="AA331" s="40"/>
      <c r="AB331" s="40"/>
      <c r="AC331" s="40"/>
      <c r="AD331" s="40"/>
      <c r="AE331" s="40"/>
      <c r="AR331" s="240" t="s">
        <v>759</v>
      </c>
      <c r="AT331" s="240" t="s">
        <v>197</v>
      </c>
      <c r="AU331" s="240" t="s">
        <v>86</v>
      </c>
      <c r="AY331" s="19" t="s">
        <v>194</v>
      </c>
      <c r="BE331" s="241">
        <f>IF(N331="základní",J331,0)</f>
        <v>0</v>
      </c>
      <c r="BF331" s="241">
        <f>IF(N331="snížená",J331,0)</f>
        <v>0</v>
      </c>
      <c r="BG331" s="241">
        <f>IF(N331="zákl. přenesená",J331,0)</f>
        <v>0</v>
      </c>
      <c r="BH331" s="241">
        <f>IF(N331="sníž. přenesená",J331,0)</f>
        <v>0</v>
      </c>
      <c r="BI331" s="241">
        <f>IF(N331="nulová",J331,0)</f>
        <v>0</v>
      </c>
      <c r="BJ331" s="19" t="s">
        <v>84</v>
      </c>
      <c r="BK331" s="241">
        <f>ROUND(I331*H331,2)</f>
        <v>0</v>
      </c>
      <c r="BL331" s="19" t="s">
        <v>759</v>
      </c>
      <c r="BM331" s="240" t="s">
        <v>3386</v>
      </c>
    </row>
    <row r="332" spans="1:47" s="2" customFormat="1" ht="12">
      <c r="A332" s="40"/>
      <c r="B332" s="41"/>
      <c r="C332" s="42"/>
      <c r="D332" s="242" t="s">
        <v>204</v>
      </c>
      <c r="E332" s="42"/>
      <c r="F332" s="243" t="s">
        <v>3387</v>
      </c>
      <c r="G332" s="42"/>
      <c r="H332" s="42"/>
      <c r="I332" s="149"/>
      <c r="J332" s="42"/>
      <c r="K332" s="42"/>
      <c r="L332" s="46"/>
      <c r="M332" s="244"/>
      <c r="N332" s="245"/>
      <c r="O332" s="86"/>
      <c r="P332" s="86"/>
      <c r="Q332" s="86"/>
      <c r="R332" s="86"/>
      <c r="S332" s="86"/>
      <c r="T332" s="87"/>
      <c r="U332" s="40"/>
      <c r="V332" s="40"/>
      <c r="W332" s="40"/>
      <c r="X332" s="40"/>
      <c r="Y332" s="40"/>
      <c r="Z332" s="40"/>
      <c r="AA332" s="40"/>
      <c r="AB332" s="40"/>
      <c r="AC332" s="40"/>
      <c r="AD332" s="40"/>
      <c r="AE332" s="40"/>
      <c r="AT332" s="19" t="s">
        <v>204</v>
      </c>
      <c r="AU332" s="19" t="s">
        <v>86</v>
      </c>
    </row>
    <row r="333" spans="1:65" s="2" customFormat="1" ht="16.5" customHeight="1">
      <c r="A333" s="40"/>
      <c r="B333" s="41"/>
      <c r="C333" s="272" t="s">
        <v>1017</v>
      </c>
      <c r="D333" s="272" t="s">
        <v>347</v>
      </c>
      <c r="E333" s="273" t="s">
        <v>3388</v>
      </c>
      <c r="F333" s="274" t="s">
        <v>3389</v>
      </c>
      <c r="G333" s="275" t="s">
        <v>3135</v>
      </c>
      <c r="H333" s="276">
        <v>1</v>
      </c>
      <c r="I333" s="277"/>
      <c r="J333" s="278">
        <f>ROUND(I333*H333,2)</f>
        <v>0</v>
      </c>
      <c r="K333" s="274" t="s">
        <v>2566</v>
      </c>
      <c r="L333" s="279"/>
      <c r="M333" s="280" t="s">
        <v>21</v>
      </c>
      <c r="N333" s="281" t="s">
        <v>47</v>
      </c>
      <c r="O333" s="86"/>
      <c r="P333" s="238">
        <f>O333*H333</f>
        <v>0</v>
      </c>
      <c r="Q333" s="238">
        <v>0</v>
      </c>
      <c r="R333" s="238">
        <f>Q333*H333</f>
        <v>0</v>
      </c>
      <c r="S333" s="238">
        <v>0</v>
      </c>
      <c r="T333" s="239">
        <f>S333*H333</f>
        <v>0</v>
      </c>
      <c r="U333" s="40"/>
      <c r="V333" s="40"/>
      <c r="W333" s="40"/>
      <c r="X333" s="40"/>
      <c r="Y333" s="40"/>
      <c r="Z333" s="40"/>
      <c r="AA333" s="40"/>
      <c r="AB333" s="40"/>
      <c r="AC333" s="40"/>
      <c r="AD333" s="40"/>
      <c r="AE333" s="40"/>
      <c r="AR333" s="240" t="s">
        <v>2171</v>
      </c>
      <c r="AT333" s="240" t="s">
        <v>347</v>
      </c>
      <c r="AU333" s="240" t="s">
        <v>86</v>
      </c>
      <c r="AY333" s="19" t="s">
        <v>194</v>
      </c>
      <c r="BE333" s="241">
        <f>IF(N333="základní",J333,0)</f>
        <v>0</v>
      </c>
      <c r="BF333" s="241">
        <f>IF(N333="snížená",J333,0)</f>
        <v>0</v>
      </c>
      <c r="BG333" s="241">
        <f>IF(N333="zákl. přenesená",J333,0)</f>
        <v>0</v>
      </c>
      <c r="BH333" s="241">
        <f>IF(N333="sníž. přenesená",J333,0)</f>
        <v>0</v>
      </c>
      <c r="BI333" s="241">
        <f>IF(N333="nulová",J333,0)</f>
        <v>0</v>
      </c>
      <c r="BJ333" s="19" t="s">
        <v>84</v>
      </c>
      <c r="BK333" s="241">
        <f>ROUND(I333*H333,2)</f>
        <v>0</v>
      </c>
      <c r="BL333" s="19" t="s">
        <v>759</v>
      </c>
      <c r="BM333" s="240" t="s">
        <v>3390</v>
      </c>
    </row>
    <row r="334" spans="1:47" s="2" customFormat="1" ht="12">
      <c r="A334" s="40"/>
      <c r="B334" s="41"/>
      <c r="C334" s="42"/>
      <c r="D334" s="242" t="s">
        <v>204</v>
      </c>
      <c r="E334" s="42"/>
      <c r="F334" s="243" t="s">
        <v>3389</v>
      </c>
      <c r="G334" s="42"/>
      <c r="H334" s="42"/>
      <c r="I334" s="149"/>
      <c r="J334" s="42"/>
      <c r="K334" s="42"/>
      <c r="L334" s="46"/>
      <c r="M334" s="244"/>
      <c r="N334" s="245"/>
      <c r="O334" s="86"/>
      <c r="P334" s="86"/>
      <c r="Q334" s="86"/>
      <c r="R334" s="86"/>
      <c r="S334" s="86"/>
      <c r="T334" s="87"/>
      <c r="U334" s="40"/>
      <c r="V334" s="40"/>
      <c r="W334" s="40"/>
      <c r="X334" s="40"/>
      <c r="Y334" s="40"/>
      <c r="Z334" s="40"/>
      <c r="AA334" s="40"/>
      <c r="AB334" s="40"/>
      <c r="AC334" s="40"/>
      <c r="AD334" s="40"/>
      <c r="AE334" s="40"/>
      <c r="AT334" s="19" t="s">
        <v>204</v>
      </c>
      <c r="AU334" s="19" t="s">
        <v>86</v>
      </c>
    </row>
    <row r="335" spans="1:65" s="2" customFormat="1" ht="16.5" customHeight="1">
      <c r="A335" s="40"/>
      <c r="B335" s="41"/>
      <c r="C335" s="272" t="s">
        <v>1022</v>
      </c>
      <c r="D335" s="272" t="s">
        <v>347</v>
      </c>
      <c r="E335" s="273" t="s">
        <v>3391</v>
      </c>
      <c r="F335" s="274" t="s">
        <v>3392</v>
      </c>
      <c r="G335" s="275" t="s">
        <v>2163</v>
      </c>
      <c r="H335" s="276">
        <v>1</v>
      </c>
      <c r="I335" s="277"/>
      <c r="J335" s="278">
        <f>ROUND(I335*H335,2)</f>
        <v>0</v>
      </c>
      <c r="K335" s="274" t="s">
        <v>2566</v>
      </c>
      <c r="L335" s="279"/>
      <c r="M335" s="280" t="s">
        <v>21</v>
      </c>
      <c r="N335" s="281" t="s">
        <v>47</v>
      </c>
      <c r="O335" s="86"/>
      <c r="P335" s="238">
        <f>O335*H335</f>
        <v>0</v>
      </c>
      <c r="Q335" s="238">
        <v>0</v>
      </c>
      <c r="R335" s="238">
        <f>Q335*H335</f>
        <v>0</v>
      </c>
      <c r="S335" s="238">
        <v>0</v>
      </c>
      <c r="T335" s="239">
        <f>S335*H335</f>
        <v>0</v>
      </c>
      <c r="U335" s="40"/>
      <c r="V335" s="40"/>
      <c r="W335" s="40"/>
      <c r="X335" s="40"/>
      <c r="Y335" s="40"/>
      <c r="Z335" s="40"/>
      <c r="AA335" s="40"/>
      <c r="AB335" s="40"/>
      <c r="AC335" s="40"/>
      <c r="AD335" s="40"/>
      <c r="AE335" s="40"/>
      <c r="AR335" s="240" t="s">
        <v>2171</v>
      </c>
      <c r="AT335" s="240" t="s">
        <v>347</v>
      </c>
      <c r="AU335" s="240" t="s">
        <v>86</v>
      </c>
      <c r="AY335" s="19" t="s">
        <v>194</v>
      </c>
      <c r="BE335" s="241">
        <f>IF(N335="základní",J335,0)</f>
        <v>0</v>
      </c>
      <c r="BF335" s="241">
        <f>IF(N335="snížená",J335,0)</f>
        <v>0</v>
      </c>
      <c r="BG335" s="241">
        <f>IF(N335="zákl. přenesená",J335,0)</f>
        <v>0</v>
      </c>
      <c r="BH335" s="241">
        <f>IF(N335="sníž. přenesená",J335,0)</f>
        <v>0</v>
      </c>
      <c r="BI335" s="241">
        <f>IF(N335="nulová",J335,0)</f>
        <v>0</v>
      </c>
      <c r="BJ335" s="19" t="s">
        <v>84</v>
      </c>
      <c r="BK335" s="241">
        <f>ROUND(I335*H335,2)</f>
        <v>0</v>
      </c>
      <c r="BL335" s="19" t="s">
        <v>759</v>
      </c>
      <c r="BM335" s="240" t="s">
        <v>3393</v>
      </c>
    </row>
    <row r="336" spans="1:47" s="2" customFormat="1" ht="12">
      <c r="A336" s="40"/>
      <c r="B336" s="41"/>
      <c r="C336" s="42"/>
      <c r="D336" s="242" t="s">
        <v>204</v>
      </c>
      <c r="E336" s="42"/>
      <c r="F336" s="243" t="s">
        <v>3392</v>
      </c>
      <c r="G336" s="42"/>
      <c r="H336" s="42"/>
      <c r="I336" s="149"/>
      <c r="J336" s="42"/>
      <c r="K336" s="42"/>
      <c r="L336" s="46"/>
      <c r="M336" s="244"/>
      <c r="N336" s="245"/>
      <c r="O336" s="86"/>
      <c r="P336" s="86"/>
      <c r="Q336" s="86"/>
      <c r="R336" s="86"/>
      <c r="S336" s="86"/>
      <c r="T336" s="87"/>
      <c r="U336" s="40"/>
      <c r="V336" s="40"/>
      <c r="W336" s="40"/>
      <c r="X336" s="40"/>
      <c r="Y336" s="40"/>
      <c r="Z336" s="40"/>
      <c r="AA336" s="40"/>
      <c r="AB336" s="40"/>
      <c r="AC336" s="40"/>
      <c r="AD336" s="40"/>
      <c r="AE336" s="40"/>
      <c r="AT336" s="19" t="s">
        <v>204</v>
      </c>
      <c r="AU336" s="19" t="s">
        <v>86</v>
      </c>
    </row>
    <row r="337" spans="1:65" s="2" customFormat="1" ht="16.5" customHeight="1">
      <c r="A337" s="40"/>
      <c r="B337" s="41"/>
      <c r="C337" s="229" t="s">
        <v>1029</v>
      </c>
      <c r="D337" s="229" t="s">
        <v>197</v>
      </c>
      <c r="E337" s="230" t="s">
        <v>3394</v>
      </c>
      <c r="F337" s="231" t="s">
        <v>3395</v>
      </c>
      <c r="G337" s="232" t="s">
        <v>2163</v>
      </c>
      <c r="H337" s="233">
        <v>9</v>
      </c>
      <c r="I337" s="234"/>
      <c r="J337" s="235">
        <f>ROUND(I337*H337,2)</f>
        <v>0</v>
      </c>
      <c r="K337" s="231" t="s">
        <v>2566</v>
      </c>
      <c r="L337" s="46"/>
      <c r="M337" s="236" t="s">
        <v>21</v>
      </c>
      <c r="N337" s="237" t="s">
        <v>47</v>
      </c>
      <c r="O337" s="86"/>
      <c r="P337" s="238">
        <f>O337*H337</f>
        <v>0</v>
      </c>
      <c r="Q337" s="238">
        <v>0</v>
      </c>
      <c r="R337" s="238">
        <f>Q337*H337</f>
        <v>0</v>
      </c>
      <c r="S337" s="238">
        <v>0</v>
      </c>
      <c r="T337" s="239">
        <f>S337*H337</f>
        <v>0</v>
      </c>
      <c r="U337" s="40"/>
      <c r="V337" s="40"/>
      <c r="W337" s="40"/>
      <c r="X337" s="40"/>
      <c r="Y337" s="40"/>
      <c r="Z337" s="40"/>
      <c r="AA337" s="40"/>
      <c r="AB337" s="40"/>
      <c r="AC337" s="40"/>
      <c r="AD337" s="40"/>
      <c r="AE337" s="40"/>
      <c r="AR337" s="240" t="s">
        <v>759</v>
      </c>
      <c r="AT337" s="240" t="s">
        <v>197</v>
      </c>
      <c r="AU337" s="240" t="s">
        <v>86</v>
      </c>
      <c r="AY337" s="19" t="s">
        <v>194</v>
      </c>
      <c r="BE337" s="241">
        <f>IF(N337="základní",J337,0)</f>
        <v>0</v>
      </c>
      <c r="BF337" s="241">
        <f>IF(N337="snížená",J337,0)</f>
        <v>0</v>
      </c>
      <c r="BG337" s="241">
        <f>IF(N337="zákl. přenesená",J337,0)</f>
        <v>0</v>
      </c>
      <c r="BH337" s="241">
        <f>IF(N337="sníž. přenesená",J337,0)</f>
        <v>0</v>
      </c>
      <c r="BI337" s="241">
        <f>IF(N337="nulová",J337,0)</f>
        <v>0</v>
      </c>
      <c r="BJ337" s="19" t="s">
        <v>84</v>
      </c>
      <c r="BK337" s="241">
        <f>ROUND(I337*H337,2)</f>
        <v>0</v>
      </c>
      <c r="BL337" s="19" t="s">
        <v>759</v>
      </c>
      <c r="BM337" s="240" t="s">
        <v>3396</v>
      </c>
    </row>
    <row r="338" spans="1:47" s="2" customFormat="1" ht="12">
      <c r="A338" s="40"/>
      <c r="B338" s="41"/>
      <c r="C338" s="42"/>
      <c r="D338" s="242" t="s">
        <v>204</v>
      </c>
      <c r="E338" s="42"/>
      <c r="F338" s="243" t="s">
        <v>3387</v>
      </c>
      <c r="G338" s="42"/>
      <c r="H338" s="42"/>
      <c r="I338" s="149"/>
      <c r="J338" s="42"/>
      <c r="K338" s="42"/>
      <c r="L338" s="46"/>
      <c r="M338" s="244"/>
      <c r="N338" s="245"/>
      <c r="O338" s="86"/>
      <c r="P338" s="86"/>
      <c r="Q338" s="86"/>
      <c r="R338" s="86"/>
      <c r="S338" s="86"/>
      <c r="T338" s="87"/>
      <c r="U338" s="40"/>
      <c r="V338" s="40"/>
      <c r="W338" s="40"/>
      <c r="X338" s="40"/>
      <c r="Y338" s="40"/>
      <c r="Z338" s="40"/>
      <c r="AA338" s="40"/>
      <c r="AB338" s="40"/>
      <c r="AC338" s="40"/>
      <c r="AD338" s="40"/>
      <c r="AE338" s="40"/>
      <c r="AT338" s="19" t="s">
        <v>204</v>
      </c>
      <c r="AU338" s="19" t="s">
        <v>86</v>
      </c>
    </row>
    <row r="339" spans="1:65" s="2" customFormat="1" ht="16.5" customHeight="1">
      <c r="A339" s="40"/>
      <c r="B339" s="41"/>
      <c r="C339" s="272" t="s">
        <v>1036</v>
      </c>
      <c r="D339" s="272" t="s">
        <v>347</v>
      </c>
      <c r="E339" s="273" t="s">
        <v>3397</v>
      </c>
      <c r="F339" s="274" t="s">
        <v>3398</v>
      </c>
      <c r="G339" s="275" t="s">
        <v>2163</v>
      </c>
      <c r="H339" s="276">
        <v>9</v>
      </c>
      <c r="I339" s="277"/>
      <c r="J339" s="278">
        <f>ROUND(I339*H339,2)</f>
        <v>0</v>
      </c>
      <c r="K339" s="274" t="s">
        <v>2566</v>
      </c>
      <c r="L339" s="279"/>
      <c r="M339" s="280" t="s">
        <v>21</v>
      </c>
      <c r="N339" s="281" t="s">
        <v>47</v>
      </c>
      <c r="O339" s="86"/>
      <c r="P339" s="238">
        <f>O339*H339</f>
        <v>0</v>
      </c>
      <c r="Q339" s="238">
        <v>0</v>
      </c>
      <c r="R339" s="238">
        <f>Q339*H339</f>
        <v>0</v>
      </c>
      <c r="S339" s="238">
        <v>0</v>
      </c>
      <c r="T339" s="239">
        <f>S339*H339</f>
        <v>0</v>
      </c>
      <c r="U339" s="40"/>
      <c r="V339" s="40"/>
      <c r="W339" s="40"/>
      <c r="X339" s="40"/>
      <c r="Y339" s="40"/>
      <c r="Z339" s="40"/>
      <c r="AA339" s="40"/>
      <c r="AB339" s="40"/>
      <c r="AC339" s="40"/>
      <c r="AD339" s="40"/>
      <c r="AE339" s="40"/>
      <c r="AR339" s="240" t="s">
        <v>2171</v>
      </c>
      <c r="AT339" s="240" t="s">
        <v>347</v>
      </c>
      <c r="AU339" s="240" t="s">
        <v>86</v>
      </c>
      <c r="AY339" s="19" t="s">
        <v>194</v>
      </c>
      <c r="BE339" s="241">
        <f>IF(N339="základní",J339,0)</f>
        <v>0</v>
      </c>
      <c r="BF339" s="241">
        <f>IF(N339="snížená",J339,0)</f>
        <v>0</v>
      </c>
      <c r="BG339" s="241">
        <f>IF(N339="zákl. přenesená",J339,0)</f>
        <v>0</v>
      </c>
      <c r="BH339" s="241">
        <f>IF(N339="sníž. přenesená",J339,0)</f>
        <v>0</v>
      </c>
      <c r="BI339" s="241">
        <f>IF(N339="nulová",J339,0)</f>
        <v>0</v>
      </c>
      <c r="BJ339" s="19" t="s">
        <v>84</v>
      </c>
      <c r="BK339" s="241">
        <f>ROUND(I339*H339,2)</f>
        <v>0</v>
      </c>
      <c r="BL339" s="19" t="s">
        <v>759</v>
      </c>
      <c r="BM339" s="240" t="s">
        <v>3399</v>
      </c>
    </row>
    <row r="340" spans="1:47" s="2" customFormat="1" ht="12">
      <c r="A340" s="40"/>
      <c r="B340" s="41"/>
      <c r="C340" s="42"/>
      <c r="D340" s="242" t="s">
        <v>204</v>
      </c>
      <c r="E340" s="42"/>
      <c r="F340" s="243" t="s">
        <v>3398</v>
      </c>
      <c r="G340" s="42"/>
      <c r="H340" s="42"/>
      <c r="I340" s="149"/>
      <c r="J340" s="42"/>
      <c r="K340" s="42"/>
      <c r="L340" s="46"/>
      <c r="M340" s="244"/>
      <c r="N340" s="245"/>
      <c r="O340" s="86"/>
      <c r="P340" s="86"/>
      <c r="Q340" s="86"/>
      <c r="R340" s="86"/>
      <c r="S340" s="86"/>
      <c r="T340" s="87"/>
      <c r="U340" s="40"/>
      <c r="V340" s="40"/>
      <c r="W340" s="40"/>
      <c r="X340" s="40"/>
      <c r="Y340" s="40"/>
      <c r="Z340" s="40"/>
      <c r="AA340" s="40"/>
      <c r="AB340" s="40"/>
      <c r="AC340" s="40"/>
      <c r="AD340" s="40"/>
      <c r="AE340" s="40"/>
      <c r="AT340" s="19" t="s">
        <v>204</v>
      </c>
      <c r="AU340" s="19" t="s">
        <v>86</v>
      </c>
    </row>
    <row r="341" spans="1:65" s="2" customFormat="1" ht="16.5" customHeight="1">
      <c r="A341" s="40"/>
      <c r="B341" s="41"/>
      <c r="C341" s="229" t="s">
        <v>1042</v>
      </c>
      <c r="D341" s="229" t="s">
        <v>197</v>
      </c>
      <c r="E341" s="230" t="s">
        <v>3394</v>
      </c>
      <c r="F341" s="231" t="s">
        <v>3395</v>
      </c>
      <c r="G341" s="232" t="s">
        <v>2163</v>
      </c>
      <c r="H341" s="233">
        <v>3</v>
      </c>
      <c r="I341" s="234"/>
      <c r="J341" s="235">
        <f>ROUND(I341*H341,2)</f>
        <v>0</v>
      </c>
      <c r="K341" s="231" t="s">
        <v>2566</v>
      </c>
      <c r="L341" s="46"/>
      <c r="M341" s="236" t="s">
        <v>21</v>
      </c>
      <c r="N341" s="237" t="s">
        <v>47</v>
      </c>
      <c r="O341" s="86"/>
      <c r="P341" s="238">
        <f>O341*H341</f>
        <v>0</v>
      </c>
      <c r="Q341" s="238">
        <v>0</v>
      </c>
      <c r="R341" s="238">
        <f>Q341*H341</f>
        <v>0</v>
      </c>
      <c r="S341" s="238">
        <v>0</v>
      </c>
      <c r="T341" s="239">
        <f>S341*H341</f>
        <v>0</v>
      </c>
      <c r="U341" s="40"/>
      <c r="V341" s="40"/>
      <c r="W341" s="40"/>
      <c r="X341" s="40"/>
      <c r="Y341" s="40"/>
      <c r="Z341" s="40"/>
      <c r="AA341" s="40"/>
      <c r="AB341" s="40"/>
      <c r="AC341" s="40"/>
      <c r="AD341" s="40"/>
      <c r="AE341" s="40"/>
      <c r="AR341" s="240" t="s">
        <v>759</v>
      </c>
      <c r="AT341" s="240" t="s">
        <v>197</v>
      </c>
      <c r="AU341" s="240" t="s">
        <v>86</v>
      </c>
      <c r="AY341" s="19" t="s">
        <v>194</v>
      </c>
      <c r="BE341" s="241">
        <f>IF(N341="základní",J341,0)</f>
        <v>0</v>
      </c>
      <c r="BF341" s="241">
        <f>IF(N341="snížená",J341,0)</f>
        <v>0</v>
      </c>
      <c r="BG341" s="241">
        <f>IF(N341="zákl. přenesená",J341,0)</f>
        <v>0</v>
      </c>
      <c r="BH341" s="241">
        <f>IF(N341="sníž. přenesená",J341,0)</f>
        <v>0</v>
      </c>
      <c r="BI341" s="241">
        <f>IF(N341="nulová",J341,0)</f>
        <v>0</v>
      </c>
      <c r="BJ341" s="19" t="s">
        <v>84</v>
      </c>
      <c r="BK341" s="241">
        <f>ROUND(I341*H341,2)</f>
        <v>0</v>
      </c>
      <c r="BL341" s="19" t="s">
        <v>759</v>
      </c>
      <c r="BM341" s="240" t="s">
        <v>3400</v>
      </c>
    </row>
    <row r="342" spans="1:47" s="2" customFormat="1" ht="12">
      <c r="A342" s="40"/>
      <c r="B342" s="41"/>
      <c r="C342" s="42"/>
      <c r="D342" s="242" t="s">
        <v>204</v>
      </c>
      <c r="E342" s="42"/>
      <c r="F342" s="243" t="s">
        <v>3387</v>
      </c>
      <c r="G342" s="42"/>
      <c r="H342" s="42"/>
      <c r="I342" s="149"/>
      <c r="J342" s="42"/>
      <c r="K342" s="42"/>
      <c r="L342" s="46"/>
      <c r="M342" s="244"/>
      <c r="N342" s="245"/>
      <c r="O342" s="86"/>
      <c r="P342" s="86"/>
      <c r="Q342" s="86"/>
      <c r="R342" s="86"/>
      <c r="S342" s="86"/>
      <c r="T342" s="87"/>
      <c r="U342" s="40"/>
      <c r="V342" s="40"/>
      <c r="W342" s="40"/>
      <c r="X342" s="40"/>
      <c r="Y342" s="40"/>
      <c r="Z342" s="40"/>
      <c r="AA342" s="40"/>
      <c r="AB342" s="40"/>
      <c r="AC342" s="40"/>
      <c r="AD342" s="40"/>
      <c r="AE342" s="40"/>
      <c r="AT342" s="19" t="s">
        <v>204</v>
      </c>
      <c r="AU342" s="19" t="s">
        <v>86</v>
      </c>
    </row>
    <row r="343" spans="1:65" s="2" customFormat="1" ht="16.5" customHeight="1">
      <c r="A343" s="40"/>
      <c r="B343" s="41"/>
      <c r="C343" s="272" t="s">
        <v>1047</v>
      </c>
      <c r="D343" s="272" t="s">
        <v>347</v>
      </c>
      <c r="E343" s="273" t="s">
        <v>3401</v>
      </c>
      <c r="F343" s="274" t="s">
        <v>3402</v>
      </c>
      <c r="G343" s="275" t="s">
        <v>2163</v>
      </c>
      <c r="H343" s="276">
        <v>3</v>
      </c>
      <c r="I343" s="277"/>
      <c r="J343" s="278">
        <f>ROUND(I343*H343,2)</f>
        <v>0</v>
      </c>
      <c r="K343" s="274" t="s">
        <v>2566</v>
      </c>
      <c r="L343" s="279"/>
      <c r="M343" s="280" t="s">
        <v>21</v>
      </c>
      <c r="N343" s="281" t="s">
        <v>47</v>
      </c>
      <c r="O343" s="86"/>
      <c r="P343" s="238">
        <f>O343*H343</f>
        <v>0</v>
      </c>
      <c r="Q343" s="238">
        <v>0</v>
      </c>
      <c r="R343" s="238">
        <f>Q343*H343</f>
        <v>0</v>
      </c>
      <c r="S343" s="238">
        <v>0</v>
      </c>
      <c r="T343" s="239">
        <f>S343*H343</f>
        <v>0</v>
      </c>
      <c r="U343" s="40"/>
      <c r="V343" s="40"/>
      <c r="W343" s="40"/>
      <c r="X343" s="40"/>
      <c r="Y343" s="40"/>
      <c r="Z343" s="40"/>
      <c r="AA343" s="40"/>
      <c r="AB343" s="40"/>
      <c r="AC343" s="40"/>
      <c r="AD343" s="40"/>
      <c r="AE343" s="40"/>
      <c r="AR343" s="240" t="s">
        <v>2171</v>
      </c>
      <c r="AT343" s="240" t="s">
        <v>347</v>
      </c>
      <c r="AU343" s="240" t="s">
        <v>86</v>
      </c>
      <c r="AY343" s="19" t="s">
        <v>194</v>
      </c>
      <c r="BE343" s="241">
        <f>IF(N343="základní",J343,0)</f>
        <v>0</v>
      </c>
      <c r="BF343" s="241">
        <f>IF(N343="snížená",J343,0)</f>
        <v>0</v>
      </c>
      <c r="BG343" s="241">
        <f>IF(N343="zákl. přenesená",J343,0)</f>
        <v>0</v>
      </c>
      <c r="BH343" s="241">
        <f>IF(N343="sníž. přenesená",J343,0)</f>
        <v>0</v>
      </c>
      <c r="BI343" s="241">
        <f>IF(N343="nulová",J343,0)</f>
        <v>0</v>
      </c>
      <c r="BJ343" s="19" t="s">
        <v>84</v>
      </c>
      <c r="BK343" s="241">
        <f>ROUND(I343*H343,2)</f>
        <v>0</v>
      </c>
      <c r="BL343" s="19" t="s">
        <v>759</v>
      </c>
      <c r="BM343" s="240" t="s">
        <v>3403</v>
      </c>
    </row>
    <row r="344" spans="1:47" s="2" customFormat="1" ht="12">
      <c r="A344" s="40"/>
      <c r="B344" s="41"/>
      <c r="C344" s="42"/>
      <c r="D344" s="242" t="s">
        <v>204</v>
      </c>
      <c r="E344" s="42"/>
      <c r="F344" s="243" t="s">
        <v>3402</v>
      </c>
      <c r="G344" s="42"/>
      <c r="H344" s="42"/>
      <c r="I344" s="149"/>
      <c r="J344" s="42"/>
      <c r="K344" s="42"/>
      <c r="L344" s="46"/>
      <c r="M344" s="244"/>
      <c r="N344" s="245"/>
      <c r="O344" s="86"/>
      <c r="P344" s="86"/>
      <c r="Q344" s="86"/>
      <c r="R344" s="86"/>
      <c r="S344" s="86"/>
      <c r="T344" s="87"/>
      <c r="U344" s="40"/>
      <c r="V344" s="40"/>
      <c r="W344" s="40"/>
      <c r="X344" s="40"/>
      <c r="Y344" s="40"/>
      <c r="Z344" s="40"/>
      <c r="AA344" s="40"/>
      <c r="AB344" s="40"/>
      <c r="AC344" s="40"/>
      <c r="AD344" s="40"/>
      <c r="AE344" s="40"/>
      <c r="AT344" s="19" t="s">
        <v>204</v>
      </c>
      <c r="AU344" s="19" t="s">
        <v>86</v>
      </c>
    </row>
    <row r="345" spans="1:65" s="2" customFormat="1" ht="16.5" customHeight="1">
      <c r="A345" s="40"/>
      <c r="B345" s="41"/>
      <c r="C345" s="229" t="s">
        <v>1051</v>
      </c>
      <c r="D345" s="229" t="s">
        <v>197</v>
      </c>
      <c r="E345" s="230" t="s">
        <v>3404</v>
      </c>
      <c r="F345" s="231" t="s">
        <v>3405</v>
      </c>
      <c r="G345" s="232" t="s">
        <v>2163</v>
      </c>
      <c r="H345" s="233">
        <v>2</v>
      </c>
      <c r="I345" s="234"/>
      <c r="J345" s="235">
        <f>ROUND(I345*H345,2)</f>
        <v>0</v>
      </c>
      <c r="K345" s="231" t="s">
        <v>2566</v>
      </c>
      <c r="L345" s="46"/>
      <c r="M345" s="236" t="s">
        <v>21</v>
      </c>
      <c r="N345" s="237" t="s">
        <v>47</v>
      </c>
      <c r="O345" s="86"/>
      <c r="P345" s="238">
        <f>O345*H345</f>
        <v>0</v>
      </c>
      <c r="Q345" s="238">
        <v>0</v>
      </c>
      <c r="R345" s="238">
        <f>Q345*H345</f>
        <v>0</v>
      </c>
      <c r="S345" s="238">
        <v>0</v>
      </c>
      <c r="T345" s="239">
        <f>S345*H345</f>
        <v>0</v>
      </c>
      <c r="U345" s="40"/>
      <c r="V345" s="40"/>
      <c r="W345" s="40"/>
      <c r="X345" s="40"/>
      <c r="Y345" s="40"/>
      <c r="Z345" s="40"/>
      <c r="AA345" s="40"/>
      <c r="AB345" s="40"/>
      <c r="AC345" s="40"/>
      <c r="AD345" s="40"/>
      <c r="AE345" s="40"/>
      <c r="AR345" s="240" t="s">
        <v>759</v>
      </c>
      <c r="AT345" s="240" t="s">
        <v>197</v>
      </c>
      <c r="AU345" s="240" t="s">
        <v>86</v>
      </c>
      <c r="AY345" s="19" t="s">
        <v>194</v>
      </c>
      <c r="BE345" s="241">
        <f>IF(N345="základní",J345,0)</f>
        <v>0</v>
      </c>
      <c r="BF345" s="241">
        <f>IF(N345="snížená",J345,0)</f>
        <v>0</v>
      </c>
      <c r="BG345" s="241">
        <f>IF(N345="zákl. přenesená",J345,0)</f>
        <v>0</v>
      </c>
      <c r="BH345" s="241">
        <f>IF(N345="sníž. přenesená",J345,0)</f>
        <v>0</v>
      </c>
      <c r="BI345" s="241">
        <f>IF(N345="nulová",J345,0)</f>
        <v>0</v>
      </c>
      <c r="BJ345" s="19" t="s">
        <v>84</v>
      </c>
      <c r="BK345" s="241">
        <f>ROUND(I345*H345,2)</f>
        <v>0</v>
      </c>
      <c r="BL345" s="19" t="s">
        <v>759</v>
      </c>
      <c r="BM345" s="240" t="s">
        <v>3406</v>
      </c>
    </row>
    <row r="346" spans="1:47" s="2" customFormat="1" ht="12">
      <c r="A346" s="40"/>
      <c r="B346" s="41"/>
      <c r="C346" s="42"/>
      <c r="D346" s="242" t="s">
        <v>204</v>
      </c>
      <c r="E346" s="42"/>
      <c r="F346" s="243" t="s">
        <v>3407</v>
      </c>
      <c r="G346" s="42"/>
      <c r="H346" s="42"/>
      <c r="I346" s="149"/>
      <c r="J346" s="42"/>
      <c r="K346" s="42"/>
      <c r="L346" s="46"/>
      <c r="M346" s="244"/>
      <c r="N346" s="245"/>
      <c r="O346" s="86"/>
      <c r="P346" s="86"/>
      <c r="Q346" s="86"/>
      <c r="R346" s="86"/>
      <c r="S346" s="86"/>
      <c r="T346" s="87"/>
      <c r="U346" s="40"/>
      <c r="V346" s="40"/>
      <c r="W346" s="40"/>
      <c r="X346" s="40"/>
      <c r="Y346" s="40"/>
      <c r="Z346" s="40"/>
      <c r="AA346" s="40"/>
      <c r="AB346" s="40"/>
      <c r="AC346" s="40"/>
      <c r="AD346" s="40"/>
      <c r="AE346" s="40"/>
      <c r="AT346" s="19" t="s">
        <v>204</v>
      </c>
      <c r="AU346" s="19" t="s">
        <v>86</v>
      </c>
    </row>
    <row r="347" spans="1:65" s="2" customFormat="1" ht="16.5" customHeight="1">
      <c r="A347" s="40"/>
      <c r="B347" s="41"/>
      <c r="C347" s="272" t="s">
        <v>1056</v>
      </c>
      <c r="D347" s="272" t="s">
        <v>347</v>
      </c>
      <c r="E347" s="273" t="s">
        <v>3408</v>
      </c>
      <c r="F347" s="274" t="s">
        <v>3409</v>
      </c>
      <c r="G347" s="275" t="s">
        <v>3135</v>
      </c>
      <c r="H347" s="276">
        <v>2</v>
      </c>
      <c r="I347" s="277"/>
      <c r="J347" s="278">
        <f>ROUND(I347*H347,2)</f>
        <v>0</v>
      </c>
      <c r="K347" s="274" t="s">
        <v>2566</v>
      </c>
      <c r="L347" s="279"/>
      <c r="M347" s="280" t="s">
        <v>21</v>
      </c>
      <c r="N347" s="281" t="s">
        <v>47</v>
      </c>
      <c r="O347" s="86"/>
      <c r="P347" s="238">
        <f>O347*H347</f>
        <v>0</v>
      </c>
      <c r="Q347" s="238">
        <v>0</v>
      </c>
      <c r="R347" s="238">
        <f>Q347*H347</f>
        <v>0</v>
      </c>
      <c r="S347" s="238">
        <v>0</v>
      </c>
      <c r="T347" s="239">
        <f>S347*H347</f>
        <v>0</v>
      </c>
      <c r="U347" s="40"/>
      <c r="V347" s="40"/>
      <c r="W347" s="40"/>
      <c r="X347" s="40"/>
      <c r="Y347" s="40"/>
      <c r="Z347" s="40"/>
      <c r="AA347" s="40"/>
      <c r="AB347" s="40"/>
      <c r="AC347" s="40"/>
      <c r="AD347" s="40"/>
      <c r="AE347" s="40"/>
      <c r="AR347" s="240" t="s">
        <v>2171</v>
      </c>
      <c r="AT347" s="240" t="s">
        <v>347</v>
      </c>
      <c r="AU347" s="240" t="s">
        <v>86</v>
      </c>
      <c r="AY347" s="19" t="s">
        <v>194</v>
      </c>
      <c r="BE347" s="241">
        <f>IF(N347="základní",J347,0)</f>
        <v>0</v>
      </c>
      <c r="BF347" s="241">
        <f>IF(N347="snížená",J347,0)</f>
        <v>0</v>
      </c>
      <c r="BG347" s="241">
        <f>IF(N347="zákl. přenesená",J347,0)</f>
        <v>0</v>
      </c>
      <c r="BH347" s="241">
        <f>IF(N347="sníž. přenesená",J347,0)</f>
        <v>0</v>
      </c>
      <c r="BI347" s="241">
        <f>IF(N347="nulová",J347,0)</f>
        <v>0</v>
      </c>
      <c r="BJ347" s="19" t="s">
        <v>84</v>
      </c>
      <c r="BK347" s="241">
        <f>ROUND(I347*H347,2)</f>
        <v>0</v>
      </c>
      <c r="BL347" s="19" t="s">
        <v>759</v>
      </c>
      <c r="BM347" s="240" t="s">
        <v>3410</v>
      </c>
    </row>
    <row r="348" spans="1:47" s="2" customFormat="1" ht="12">
      <c r="A348" s="40"/>
      <c r="B348" s="41"/>
      <c r="C348" s="42"/>
      <c r="D348" s="242" t="s">
        <v>204</v>
      </c>
      <c r="E348" s="42"/>
      <c r="F348" s="243" t="s">
        <v>3411</v>
      </c>
      <c r="G348" s="42"/>
      <c r="H348" s="42"/>
      <c r="I348" s="149"/>
      <c r="J348" s="42"/>
      <c r="K348" s="42"/>
      <c r="L348" s="46"/>
      <c r="M348" s="244"/>
      <c r="N348" s="245"/>
      <c r="O348" s="86"/>
      <c r="P348" s="86"/>
      <c r="Q348" s="86"/>
      <c r="R348" s="86"/>
      <c r="S348" s="86"/>
      <c r="T348" s="87"/>
      <c r="U348" s="40"/>
      <c r="V348" s="40"/>
      <c r="W348" s="40"/>
      <c r="X348" s="40"/>
      <c r="Y348" s="40"/>
      <c r="Z348" s="40"/>
      <c r="AA348" s="40"/>
      <c r="AB348" s="40"/>
      <c r="AC348" s="40"/>
      <c r="AD348" s="40"/>
      <c r="AE348" s="40"/>
      <c r="AT348" s="19" t="s">
        <v>204</v>
      </c>
      <c r="AU348" s="19" t="s">
        <v>86</v>
      </c>
    </row>
    <row r="349" spans="1:65" s="2" customFormat="1" ht="16.5" customHeight="1">
      <c r="A349" s="40"/>
      <c r="B349" s="41"/>
      <c r="C349" s="229" t="s">
        <v>1060</v>
      </c>
      <c r="D349" s="229" t="s">
        <v>197</v>
      </c>
      <c r="E349" s="230" t="s">
        <v>3412</v>
      </c>
      <c r="F349" s="231" t="s">
        <v>3413</v>
      </c>
      <c r="G349" s="232" t="s">
        <v>2163</v>
      </c>
      <c r="H349" s="233">
        <v>10</v>
      </c>
      <c r="I349" s="234"/>
      <c r="J349" s="235">
        <f>ROUND(I349*H349,2)</f>
        <v>0</v>
      </c>
      <c r="K349" s="231" t="s">
        <v>2566</v>
      </c>
      <c r="L349" s="46"/>
      <c r="M349" s="236" t="s">
        <v>21</v>
      </c>
      <c r="N349" s="237" t="s">
        <v>47</v>
      </c>
      <c r="O349" s="86"/>
      <c r="P349" s="238">
        <f>O349*H349</f>
        <v>0</v>
      </c>
      <c r="Q349" s="238">
        <v>0</v>
      </c>
      <c r="R349" s="238">
        <f>Q349*H349</f>
        <v>0</v>
      </c>
      <c r="S349" s="238">
        <v>0</v>
      </c>
      <c r="T349" s="239">
        <f>S349*H349</f>
        <v>0</v>
      </c>
      <c r="U349" s="40"/>
      <c r="V349" s="40"/>
      <c r="W349" s="40"/>
      <c r="X349" s="40"/>
      <c r="Y349" s="40"/>
      <c r="Z349" s="40"/>
      <c r="AA349" s="40"/>
      <c r="AB349" s="40"/>
      <c r="AC349" s="40"/>
      <c r="AD349" s="40"/>
      <c r="AE349" s="40"/>
      <c r="AR349" s="240" t="s">
        <v>759</v>
      </c>
      <c r="AT349" s="240" t="s">
        <v>197</v>
      </c>
      <c r="AU349" s="240" t="s">
        <v>86</v>
      </c>
      <c r="AY349" s="19" t="s">
        <v>194</v>
      </c>
      <c r="BE349" s="241">
        <f>IF(N349="základní",J349,0)</f>
        <v>0</v>
      </c>
      <c r="BF349" s="241">
        <f>IF(N349="snížená",J349,0)</f>
        <v>0</v>
      </c>
      <c r="BG349" s="241">
        <f>IF(N349="zákl. přenesená",J349,0)</f>
        <v>0</v>
      </c>
      <c r="BH349" s="241">
        <f>IF(N349="sníž. přenesená",J349,0)</f>
        <v>0</v>
      </c>
      <c r="BI349" s="241">
        <f>IF(N349="nulová",J349,0)</f>
        <v>0</v>
      </c>
      <c r="BJ349" s="19" t="s">
        <v>84</v>
      </c>
      <c r="BK349" s="241">
        <f>ROUND(I349*H349,2)</f>
        <v>0</v>
      </c>
      <c r="BL349" s="19" t="s">
        <v>759</v>
      </c>
      <c r="BM349" s="240" t="s">
        <v>3414</v>
      </c>
    </row>
    <row r="350" spans="1:47" s="2" customFormat="1" ht="12">
      <c r="A350" s="40"/>
      <c r="B350" s="41"/>
      <c r="C350" s="42"/>
      <c r="D350" s="242" t="s">
        <v>204</v>
      </c>
      <c r="E350" s="42"/>
      <c r="F350" s="243" t="s">
        <v>3415</v>
      </c>
      <c r="G350" s="42"/>
      <c r="H350" s="42"/>
      <c r="I350" s="149"/>
      <c r="J350" s="42"/>
      <c r="K350" s="42"/>
      <c r="L350" s="46"/>
      <c r="M350" s="244"/>
      <c r="N350" s="245"/>
      <c r="O350" s="86"/>
      <c r="P350" s="86"/>
      <c r="Q350" s="86"/>
      <c r="R350" s="86"/>
      <c r="S350" s="86"/>
      <c r="T350" s="87"/>
      <c r="U350" s="40"/>
      <c r="V350" s="40"/>
      <c r="W350" s="40"/>
      <c r="X350" s="40"/>
      <c r="Y350" s="40"/>
      <c r="Z350" s="40"/>
      <c r="AA350" s="40"/>
      <c r="AB350" s="40"/>
      <c r="AC350" s="40"/>
      <c r="AD350" s="40"/>
      <c r="AE350" s="40"/>
      <c r="AT350" s="19" t="s">
        <v>204</v>
      </c>
      <c r="AU350" s="19" t="s">
        <v>86</v>
      </c>
    </row>
    <row r="351" spans="1:65" s="2" customFormat="1" ht="16.5" customHeight="1">
      <c r="A351" s="40"/>
      <c r="B351" s="41"/>
      <c r="C351" s="272" t="s">
        <v>1065</v>
      </c>
      <c r="D351" s="272" t="s">
        <v>347</v>
      </c>
      <c r="E351" s="273" t="s">
        <v>3416</v>
      </c>
      <c r="F351" s="274" t="s">
        <v>3417</v>
      </c>
      <c r="G351" s="275" t="s">
        <v>3135</v>
      </c>
      <c r="H351" s="276">
        <v>10</v>
      </c>
      <c r="I351" s="277"/>
      <c r="J351" s="278">
        <f>ROUND(I351*H351,2)</f>
        <v>0</v>
      </c>
      <c r="K351" s="274" t="s">
        <v>2566</v>
      </c>
      <c r="L351" s="279"/>
      <c r="M351" s="280" t="s">
        <v>21</v>
      </c>
      <c r="N351" s="281" t="s">
        <v>47</v>
      </c>
      <c r="O351" s="86"/>
      <c r="P351" s="238">
        <f>O351*H351</f>
        <v>0</v>
      </c>
      <c r="Q351" s="238">
        <v>0</v>
      </c>
      <c r="R351" s="238">
        <f>Q351*H351</f>
        <v>0</v>
      </c>
      <c r="S351" s="238">
        <v>0</v>
      </c>
      <c r="T351" s="239">
        <f>S351*H351</f>
        <v>0</v>
      </c>
      <c r="U351" s="40"/>
      <c r="V351" s="40"/>
      <c r="W351" s="40"/>
      <c r="X351" s="40"/>
      <c r="Y351" s="40"/>
      <c r="Z351" s="40"/>
      <c r="AA351" s="40"/>
      <c r="AB351" s="40"/>
      <c r="AC351" s="40"/>
      <c r="AD351" s="40"/>
      <c r="AE351" s="40"/>
      <c r="AR351" s="240" t="s">
        <v>2171</v>
      </c>
      <c r="AT351" s="240" t="s">
        <v>347</v>
      </c>
      <c r="AU351" s="240" t="s">
        <v>86</v>
      </c>
      <c r="AY351" s="19" t="s">
        <v>194</v>
      </c>
      <c r="BE351" s="241">
        <f>IF(N351="základní",J351,0)</f>
        <v>0</v>
      </c>
      <c r="BF351" s="241">
        <f>IF(N351="snížená",J351,0)</f>
        <v>0</v>
      </c>
      <c r="BG351" s="241">
        <f>IF(N351="zákl. přenesená",J351,0)</f>
        <v>0</v>
      </c>
      <c r="BH351" s="241">
        <f>IF(N351="sníž. přenesená",J351,0)</f>
        <v>0</v>
      </c>
      <c r="BI351" s="241">
        <f>IF(N351="nulová",J351,0)</f>
        <v>0</v>
      </c>
      <c r="BJ351" s="19" t="s">
        <v>84</v>
      </c>
      <c r="BK351" s="241">
        <f>ROUND(I351*H351,2)</f>
        <v>0</v>
      </c>
      <c r="BL351" s="19" t="s">
        <v>759</v>
      </c>
      <c r="BM351" s="240" t="s">
        <v>3418</v>
      </c>
    </row>
    <row r="352" spans="1:47" s="2" customFormat="1" ht="12">
      <c r="A352" s="40"/>
      <c r="B352" s="41"/>
      <c r="C352" s="42"/>
      <c r="D352" s="242" t="s">
        <v>204</v>
      </c>
      <c r="E352" s="42"/>
      <c r="F352" s="243" t="s">
        <v>3417</v>
      </c>
      <c r="G352" s="42"/>
      <c r="H352" s="42"/>
      <c r="I352" s="149"/>
      <c r="J352" s="42"/>
      <c r="K352" s="42"/>
      <c r="L352" s="46"/>
      <c r="M352" s="244"/>
      <c r="N352" s="245"/>
      <c r="O352" s="86"/>
      <c r="P352" s="86"/>
      <c r="Q352" s="86"/>
      <c r="R352" s="86"/>
      <c r="S352" s="86"/>
      <c r="T352" s="87"/>
      <c r="U352" s="40"/>
      <c r="V352" s="40"/>
      <c r="W352" s="40"/>
      <c r="X352" s="40"/>
      <c r="Y352" s="40"/>
      <c r="Z352" s="40"/>
      <c r="AA352" s="40"/>
      <c r="AB352" s="40"/>
      <c r="AC352" s="40"/>
      <c r="AD352" s="40"/>
      <c r="AE352" s="40"/>
      <c r="AT352" s="19" t="s">
        <v>204</v>
      </c>
      <c r="AU352" s="19" t="s">
        <v>86</v>
      </c>
    </row>
    <row r="353" spans="1:65" s="2" customFormat="1" ht="16.5" customHeight="1">
      <c r="A353" s="40"/>
      <c r="B353" s="41"/>
      <c r="C353" s="229" t="s">
        <v>1070</v>
      </c>
      <c r="D353" s="229" t="s">
        <v>197</v>
      </c>
      <c r="E353" s="230" t="s">
        <v>3419</v>
      </c>
      <c r="F353" s="231" t="s">
        <v>3420</v>
      </c>
      <c r="G353" s="232" t="s">
        <v>481</v>
      </c>
      <c r="H353" s="233">
        <v>40</v>
      </c>
      <c r="I353" s="234"/>
      <c r="J353" s="235">
        <f>ROUND(I353*H353,2)</f>
        <v>0</v>
      </c>
      <c r="K353" s="231" t="s">
        <v>2566</v>
      </c>
      <c r="L353" s="46"/>
      <c r="M353" s="236" t="s">
        <v>21</v>
      </c>
      <c r="N353" s="237" t="s">
        <v>47</v>
      </c>
      <c r="O353" s="86"/>
      <c r="P353" s="238">
        <f>O353*H353</f>
        <v>0</v>
      </c>
      <c r="Q353" s="238">
        <v>0</v>
      </c>
      <c r="R353" s="238">
        <f>Q353*H353</f>
        <v>0</v>
      </c>
      <c r="S353" s="238">
        <v>0</v>
      </c>
      <c r="T353" s="239">
        <f>S353*H353</f>
        <v>0</v>
      </c>
      <c r="U353" s="40"/>
      <c r="V353" s="40"/>
      <c r="W353" s="40"/>
      <c r="X353" s="40"/>
      <c r="Y353" s="40"/>
      <c r="Z353" s="40"/>
      <c r="AA353" s="40"/>
      <c r="AB353" s="40"/>
      <c r="AC353" s="40"/>
      <c r="AD353" s="40"/>
      <c r="AE353" s="40"/>
      <c r="AR353" s="240" t="s">
        <v>759</v>
      </c>
      <c r="AT353" s="240" t="s">
        <v>197</v>
      </c>
      <c r="AU353" s="240" t="s">
        <v>86</v>
      </c>
      <c r="AY353" s="19" t="s">
        <v>194</v>
      </c>
      <c r="BE353" s="241">
        <f>IF(N353="základní",J353,0)</f>
        <v>0</v>
      </c>
      <c r="BF353" s="241">
        <f>IF(N353="snížená",J353,0)</f>
        <v>0</v>
      </c>
      <c r="BG353" s="241">
        <f>IF(N353="zákl. přenesená",J353,0)</f>
        <v>0</v>
      </c>
      <c r="BH353" s="241">
        <f>IF(N353="sníž. přenesená",J353,0)</f>
        <v>0</v>
      </c>
      <c r="BI353" s="241">
        <f>IF(N353="nulová",J353,0)</f>
        <v>0</v>
      </c>
      <c r="BJ353" s="19" t="s">
        <v>84</v>
      </c>
      <c r="BK353" s="241">
        <f>ROUND(I353*H353,2)</f>
        <v>0</v>
      </c>
      <c r="BL353" s="19" t="s">
        <v>759</v>
      </c>
      <c r="BM353" s="240" t="s">
        <v>3421</v>
      </c>
    </row>
    <row r="354" spans="1:47" s="2" customFormat="1" ht="12">
      <c r="A354" s="40"/>
      <c r="B354" s="41"/>
      <c r="C354" s="42"/>
      <c r="D354" s="242" t="s">
        <v>204</v>
      </c>
      <c r="E354" s="42"/>
      <c r="F354" s="243" t="s">
        <v>3422</v>
      </c>
      <c r="G354" s="42"/>
      <c r="H354" s="42"/>
      <c r="I354" s="149"/>
      <c r="J354" s="42"/>
      <c r="K354" s="42"/>
      <c r="L354" s="46"/>
      <c r="M354" s="244"/>
      <c r="N354" s="245"/>
      <c r="O354" s="86"/>
      <c r="P354" s="86"/>
      <c r="Q354" s="86"/>
      <c r="R354" s="86"/>
      <c r="S354" s="86"/>
      <c r="T354" s="87"/>
      <c r="U354" s="40"/>
      <c r="V354" s="40"/>
      <c r="W354" s="40"/>
      <c r="X354" s="40"/>
      <c r="Y354" s="40"/>
      <c r="Z354" s="40"/>
      <c r="AA354" s="40"/>
      <c r="AB354" s="40"/>
      <c r="AC354" s="40"/>
      <c r="AD354" s="40"/>
      <c r="AE354" s="40"/>
      <c r="AT354" s="19" t="s">
        <v>204</v>
      </c>
      <c r="AU354" s="19" t="s">
        <v>86</v>
      </c>
    </row>
    <row r="355" spans="1:65" s="2" customFormat="1" ht="16.5" customHeight="1">
      <c r="A355" s="40"/>
      <c r="B355" s="41"/>
      <c r="C355" s="272" t="s">
        <v>1075</v>
      </c>
      <c r="D355" s="272" t="s">
        <v>347</v>
      </c>
      <c r="E355" s="273" t="s">
        <v>3423</v>
      </c>
      <c r="F355" s="274" t="s">
        <v>3424</v>
      </c>
      <c r="G355" s="275" t="s">
        <v>347</v>
      </c>
      <c r="H355" s="276">
        <v>40.72</v>
      </c>
      <c r="I355" s="277"/>
      <c r="J355" s="278">
        <f>ROUND(I355*H355,2)</f>
        <v>0</v>
      </c>
      <c r="K355" s="274" t="s">
        <v>2566</v>
      </c>
      <c r="L355" s="279"/>
      <c r="M355" s="280" t="s">
        <v>21</v>
      </c>
      <c r="N355" s="281" t="s">
        <v>47</v>
      </c>
      <c r="O355" s="86"/>
      <c r="P355" s="238">
        <f>O355*H355</f>
        <v>0</v>
      </c>
      <c r="Q355" s="238">
        <v>0</v>
      </c>
      <c r="R355" s="238">
        <f>Q355*H355</f>
        <v>0</v>
      </c>
      <c r="S355" s="238">
        <v>0</v>
      </c>
      <c r="T355" s="239">
        <f>S355*H355</f>
        <v>0</v>
      </c>
      <c r="U355" s="40"/>
      <c r="V355" s="40"/>
      <c r="W355" s="40"/>
      <c r="X355" s="40"/>
      <c r="Y355" s="40"/>
      <c r="Z355" s="40"/>
      <c r="AA355" s="40"/>
      <c r="AB355" s="40"/>
      <c r="AC355" s="40"/>
      <c r="AD355" s="40"/>
      <c r="AE355" s="40"/>
      <c r="AR355" s="240" t="s">
        <v>2171</v>
      </c>
      <c r="AT355" s="240" t="s">
        <v>347</v>
      </c>
      <c r="AU355" s="240" t="s">
        <v>86</v>
      </c>
      <c r="AY355" s="19" t="s">
        <v>194</v>
      </c>
      <c r="BE355" s="241">
        <f>IF(N355="základní",J355,0)</f>
        <v>0</v>
      </c>
      <c r="BF355" s="241">
        <f>IF(N355="snížená",J355,0)</f>
        <v>0</v>
      </c>
      <c r="BG355" s="241">
        <f>IF(N355="zákl. přenesená",J355,0)</f>
        <v>0</v>
      </c>
      <c r="BH355" s="241">
        <f>IF(N355="sníž. přenesená",J355,0)</f>
        <v>0</v>
      </c>
      <c r="BI355" s="241">
        <f>IF(N355="nulová",J355,0)</f>
        <v>0</v>
      </c>
      <c r="BJ355" s="19" t="s">
        <v>84</v>
      </c>
      <c r="BK355" s="241">
        <f>ROUND(I355*H355,2)</f>
        <v>0</v>
      </c>
      <c r="BL355" s="19" t="s">
        <v>759</v>
      </c>
      <c r="BM355" s="240" t="s">
        <v>3425</v>
      </c>
    </row>
    <row r="356" spans="1:47" s="2" customFormat="1" ht="12">
      <c r="A356" s="40"/>
      <c r="B356" s="41"/>
      <c r="C356" s="42"/>
      <c r="D356" s="242" t="s">
        <v>204</v>
      </c>
      <c r="E356" s="42"/>
      <c r="F356" s="243" t="s">
        <v>3424</v>
      </c>
      <c r="G356" s="42"/>
      <c r="H356" s="42"/>
      <c r="I356" s="149"/>
      <c r="J356" s="42"/>
      <c r="K356" s="42"/>
      <c r="L356" s="46"/>
      <c r="M356" s="244"/>
      <c r="N356" s="245"/>
      <c r="O356" s="86"/>
      <c r="P356" s="86"/>
      <c r="Q356" s="86"/>
      <c r="R356" s="86"/>
      <c r="S356" s="86"/>
      <c r="T356" s="87"/>
      <c r="U356" s="40"/>
      <c r="V356" s="40"/>
      <c r="W356" s="40"/>
      <c r="X356" s="40"/>
      <c r="Y356" s="40"/>
      <c r="Z356" s="40"/>
      <c r="AA356" s="40"/>
      <c r="AB356" s="40"/>
      <c r="AC356" s="40"/>
      <c r="AD356" s="40"/>
      <c r="AE356" s="40"/>
      <c r="AT356" s="19" t="s">
        <v>204</v>
      </c>
      <c r="AU356" s="19" t="s">
        <v>86</v>
      </c>
    </row>
    <row r="357" spans="1:51" s="13" customFormat="1" ht="12">
      <c r="A357" s="13"/>
      <c r="B357" s="247"/>
      <c r="C357" s="248"/>
      <c r="D357" s="242" t="s">
        <v>208</v>
      </c>
      <c r="E357" s="248"/>
      <c r="F357" s="250" t="s">
        <v>3426</v>
      </c>
      <c r="G357" s="248"/>
      <c r="H357" s="251">
        <v>40.72</v>
      </c>
      <c r="I357" s="252"/>
      <c r="J357" s="248"/>
      <c r="K357" s="248"/>
      <c r="L357" s="253"/>
      <c r="M357" s="254"/>
      <c r="N357" s="255"/>
      <c r="O357" s="255"/>
      <c r="P357" s="255"/>
      <c r="Q357" s="255"/>
      <c r="R357" s="255"/>
      <c r="S357" s="255"/>
      <c r="T357" s="256"/>
      <c r="U357" s="13"/>
      <c r="V357" s="13"/>
      <c r="W357" s="13"/>
      <c r="X357" s="13"/>
      <c r="Y357" s="13"/>
      <c r="Z357" s="13"/>
      <c r="AA357" s="13"/>
      <c r="AB357" s="13"/>
      <c r="AC357" s="13"/>
      <c r="AD357" s="13"/>
      <c r="AE357" s="13"/>
      <c r="AT357" s="257" t="s">
        <v>208</v>
      </c>
      <c r="AU357" s="257" t="s">
        <v>86</v>
      </c>
      <c r="AV357" s="13" t="s">
        <v>86</v>
      </c>
      <c r="AW357" s="13" t="s">
        <v>4</v>
      </c>
      <c r="AX357" s="13" t="s">
        <v>84</v>
      </c>
      <c r="AY357" s="257" t="s">
        <v>194</v>
      </c>
    </row>
    <row r="358" spans="1:65" s="2" customFormat="1" ht="16.5" customHeight="1">
      <c r="A358" s="40"/>
      <c r="B358" s="41"/>
      <c r="C358" s="229" t="s">
        <v>1079</v>
      </c>
      <c r="D358" s="229" t="s">
        <v>197</v>
      </c>
      <c r="E358" s="230" t="s">
        <v>3427</v>
      </c>
      <c r="F358" s="231" t="s">
        <v>3428</v>
      </c>
      <c r="G358" s="232" t="s">
        <v>2163</v>
      </c>
      <c r="H358" s="233">
        <v>1</v>
      </c>
      <c r="I358" s="234"/>
      <c r="J358" s="235">
        <f>ROUND(I358*H358,2)</f>
        <v>0</v>
      </c>
      <c r="K358" s="231" t="s">
        <v>2566</v>
      </c>
      <c r="L358" s="46"/>
      <c r="M358" s="236" t="s">
        <v>21</v>
      </c>
      <c r="N358" s="237" t="s">
        <v>47</v>
      </c>
      <c r="O358" s="86"/>
      <c r="P358" s="238">
        <f>O358*H358</f>
        <v>0</v>
      </c>
      <c r="Q358" s="238">
        <v>0</v>
      </c>
      <c r="R358" s="238">
        <f>Q358*H358</f>
        <v>0</v>
      </c>
      <c r="S358" s="238">
        <v>0</v>
      </c>
      <c r="T358" s="239">
        <f>S358*H358</f>
        <v>0</v>
      </c>
      <c r="U358" s="40"/>
      <c r="V358" s="40"/>
      <c r="W358" s="40"/>
      <c r="X358" s="40"/>
      <c r="Y358" s="40"/>
      <c r="Z358" s="40"/>
      <c r="AA358" s="40"/>
      <c r="AB358" s="40"/>
      <c r="AC358" s="40"/>
      <c r="AD358" s="40"/>
      <c r="AE358" s="40"/>
      <c r="AR358" s="240" t="s">
        <v>759</v>
      </c>
      <c r="AT358" s="240" t="s">
        <v>197</v>
      </c>
      <c r="AU358" s="240" t="s">
        <v>86</v>
      </c>
      <c r="AY358" s="19" t="s">
        <v>194</v>
      </c>
      <c r="BE358" s="241">
        <f>IF(N358="základní",J358,0)</f>
        <v>0</v>
      </c>
      <c r="BF358" s="241">
        <f>IF(N358="snížená",J358,0)</f>
        <v>0</v>
      </c>
      <c r="BG358" s="241">
        <f>IF(N358="zákl. přenesená",J358,0)</f>
        <v>0</v>
      </c>
      <c r="BH358" s="241">
        <f>IF(N358="sníž. přenesená",J358,0)</f>
        <v>0</v>
      </c>
      <c r="BI358" s="241">
        <f>IF(N358="nulová",J358,0)</f>
        <v>0</v>
      </c>
      <c r="BJ358" s="19" t="s">
        <v>84</v>
      </c>
      <c r="BK358" s="241">
        <f>ROUND(I358*H358,2)</f>
        <v>0</v>
      </c>
      <c r="BL358" s="19" t="s">
        <v>759</v>
      </c>
      <c r="BM358" s="240" t="s">
        <v>3429</v>
      </c>
    </row>
    <row r="359" spans="1:47" s="2" customFormat="1" ht="12">
      <c r="A359" s="40"/>
      <c r="B359" s="41"/>
      <c r="C359" s="42"/>
      <c r="D359" s="242" t="s">
        <v>204</v>
      </c>
      <c r="E359" s="42"/>
      <c r="F359" s="243" t="s">
        <v>3430</v>
      </c>
      <c r="G359" s="42"/>
      <c r="H359" s="42"/>
      <c r="I359" s="149"/>
      <c r="J359" s="42"/>
      <c r="K359" s="42"/>
      <c r="L359" s="46"/>
      <c r="M359" s="244"/>
      <c r="N359" s="245"/>
      <c r="O359" s="86"/>
      <c r="P359" s="86"/>
      <c r="Q359" s="86"/>
      <c r="R359" s="86"/>
      <c r="S359" s="86"/>
      <c r="T359" s="87"/>
      <c r="U359" s="40"/>
      <c r="V359" s="40"/>
      <c r="W359" s="40"/>
      <c r="X359" s="40"/>
      <c r="Y359" s="40"/>
      <c r="Z359" s="40"/>
      <c r="AA359" s="40"/>
      <c r="AB359" s="40"/>
      <c r="AC359" s="40"/>
      <c r="AD359" s="40"/>
      <c r="AE359" s="40"/>
      <c r="AT359" s="19" t="s">
        <v>204</v>
      </c>
      <c r="AU359" s="19" t="s">
        <v>86</v>
      </c>
    </row>
    <row r="360" spans="1:65" s="2" customFormat="1" ht="16.5" customHeight="1">
      <c r="A360" s="40"/>
      <c r="B360" s="41"/>
      <c r="C360" s="272" t="s">
        <v>1084</v>
      </c>
      <c r="D360" s="272" t="s">
        <v>347</v>
      </c>
      <c r="E360" s="273" t="s">
        <v>3431</v>
      </c>
      <c r="F360" s="274" t="s">
        <v>3432</v>
      </c>
      <c r="G360" s="275" t="s">
        <v>3135</v>
      </c>
      <c r="H360" s="276">
        <v>1</v>
      </c>
      <c r="I360" s="277"/>
      <c r="J360" s="278">
        <f>ROUND(I360*H360,2)</f>
        <v>0</v>
      </c>
      <c r="K360" s="274" t="s">
        <v>2566</v>
      </c>
      <c r="L360" s="279"/>
      <c r="M360" s="280" t="s">
        <v>21</v>
      </c>
      <c r="N360" s="281" t="s">
        <v>47</v>
      </c>
      <c r="O360" s="86"/>
      <c r="P360" s="238">
        <f>O360*H360</f>
        <v>0</v>
      </c>
      <c r="Q360" s="238">
        <v>0</v>
      </c>
      <c r="R360" s="238">
        <f>Q360*H360</f>
        <v>0</v>
      </c>
      <c r="S360" s="238">
        <v>0</v>
      </c>
      <c r="T360" s="239">
        <f>S360*H360</f>
        <v>0</v>
      </c>
      <c r="U360" s="40"/>
      <c r="V360" s="40"/>
      <c r="W360" s="40"/>
      <c r="X360" s="40"/>
      <c r="Y360" s="40"/>
      <c r="Z360" s="40"/>
      <c r="AA360" s="40"/>
      <c r="AB360" s="40"/>
      <c r="AC360" s="40"/>
      <c r="AD360" s="40"/>
      <c r="AE360" s="40"/>
      <c r="AR360" s="240" t="s">
        <v>2171</v>
      </c>
      <c r="AT360" s="240" t="s">
        <v>347</v>
      </c>
      <c r="AU360" s="240" t="s">
        <v>86</v>
      </c>
      <c r="AY360" s="19" t="s">
        <v>194</v>
      </c>
      <c r="BE360" s="241">
        <f>IF(N360="základní",J360,0)</f>
        <v>0</v>
      </c>
      <c r="BF360" s="241">
        <f>IF(N360="snížená",J360,0)</f>
        <v>0</v>
      </c>
      <c r="BG360" s="241">
        <f>IF(N360="zákl. přenesená",J360,0)</f>
        <v>0</v>
      </c>
      <c r="BH360" s="241">
        <f>IF(N360="sníž. přenesená",J360,0)</f>
        <v>0</v>
      </c>
      <c r="BI360" s="241">
        <f>IF(N360="nulová",J360,0)</f>
        <v>0</v>
      </c>
      <c r="BJ360" s="19" t="s">
        <v>84</v>
      </c>
      <c r="BK360" s="241">
        <f>ROUND(I360*H360,2)</f>
        <v>0</v>
      </c>
      <c r="BL360" s="19" t="s">
        <v>759</v>
      </c>
      <c r="BM360" s="240" t="s">
        <v>3433</v>
      </c>
    </row>
    <row r="361" spans="1:47" s="2" customFormat="1" ht="12">
      <c r="A361" s="40"/>
      <c r="B361" s="41"/>
      <c r="C361" s="42"/>
      <c r="D361" s="242" t="s">
        <v>204</v>
      </c>
      <c r="E361" s="42"/>
      <c r="F361" s="243" t="s">
        <v>3432</v>
      </c>
      <c r="G361" s="42"/>
      <c r="H361" s="42"/>
      <c r="I361" s="149"/>
      <c r="J361" s="42"/>
      <c r="K361" s="42"/>
      <c r="L361" s="46"/>
      <c r="M361" s="244"/>
      <c r="N361" s="245"/>
      <c r="O361" s="86"/>
      <c r="P361" s="86"/>
      <c r="Q361" s="86"/>
      <c r="R361" s="86"/>
      <c r="S361" s="86"/>
      <c r="T361" s="87"/>
      <c r="U361" s="40"/>
      <c r="V361" s="40"/>
      <c r="W361" s="40"/>
      <c r="X361" s="40"/>
      <c r="Y361" s="40"/>
      <c r="Z361" s="40"/>
      <c r="AA361" s="40"/>
      <c r="AB361" s="40"/>
      <c r="AC361" s="40"/>
      <c r="AD361" s="40"/>
      <c r="AE361" s="40"/>
      <c r="AT361" s="19" t="s">
        <v>204</v>
      </c>
      <c r="AU361" s="19" t="s">
        <v>86</v>
      </c>
    </row>
    <row r="362" spans="1:65" s="2" customFormat="1" ht="16.5" customHeight="1">
      <c r="A362" s="40"/>
      <c r="B362" s="41"/>
      <c r="C362" s="272" t="s">
        <v>1089</v>
      </c>
      <c r="D362" s="272" t="s">
        <v>347</v>
      </c>
      <c r="E362" s="273" t="s">
        <v>3434</v>
      </c>
      <c r="F362" s="274" t="s">
        <v>3435</v>
      </c>
      <c r="G362" s="275" t="s">
        <v>3135</v>
      </c>
      <c r="H362" s="276">
        <v>1</v>
      </c>
      <c r="I362" s="277"/>
      <c r="J362" s="278">
        <f>ROUND(I362*H362,2)</f>
        <v>0</v>
      </c>
      <c r="K362" s="274" t="s">
        <v>2566</v>
      </c>
      <c r="L362" s="279"/>
      <c r="M362" s="280" t="s">
        <v>21</v>
      </c>
      <c r="N362" s="281" t="s">
        <v>47</v>
      </c>
      <c r="O362" s="86"/>
      <c r="P362" s="238">
        <f>O362*H362</f>
        <v>0</v>
      </c>
      <c r="Q362" s="238">
        <v>0</v>
      </c>
      <c r="R362" s="238">
        <f>Q362*H362</f>
        <v>0</v>
      </c>
      <c r="S362" s="238">
        <v>0</v>
      </c>
      <c r="T362" s="239">
        <f>S362*H362</f>
        <v>0</v>
      </c>
      <c r="U362" s="40"/>
      <c r="V362" s="40"/>
      <c r="W362" s="40"/>
      <c r="X362" s="40"/>
      <c r="Y362" s="40"/>
      <c r="Z362" s="40"/>
      <c r="AA362" s="40"/>
      <c r="AB362" s="40"/>
      <c r="AC362" s="40"/>
      <c r="AD362" s="40"/>
      <c r="AE362" s="40"/>
      <c r="AR362" s="240" t="s">
        <v>2171</v>
      </c>
      <c r="AT362" s="240" t="s">
        <v>347</v>
      </c>
      <c r="AU362" s="240" t="s">
        <v>86</v>
      </c>
      <c r="AY362" s="19" t="s">
        <v>194</v>
      </c>
      <c r="BE362" s="241">
        <f>IF(N362="základní",J362,0)</f>
        <v>0</v>
      </c>
      <c r="BF362" s="241">
        <f>IF(N362="snížená",J362,0)</f>
        <v>0</v>
      </c>
      <c r="BG362" s="241">
        <f>IF(N362="zákl. přenesená",J362,0)</f>
        <v>0</v>
      </c>
      <c r="BH362" s="241">
        <f>IF(N362="sníž. přenesená",J362,0)</f>
        <v>0</v>
      </c>
      <c r="BI362" s="241">
        <f>IF(N362="nulová",J362,0)</f>
        <v>0</v>
      </c>
      <c r="BJ362" s="19" t="s">
        <v>84</v>
      </c>
      <c r="BK362" s="241">
        <f>ROUND(I362*H362,2)</f>
        <v>0</v>
      </c>
      <c r="BL362" s="19" t="s">
        <v>759</v>
      </c>
      <c r="BM362" s="240" t="s">
        <v>3436</v>
      </c>
    </row>
    <row r="363" spans="1:47" s="2" customFormat="1" ht="12">
      <c r="A363" s="40"/>
      <c r="B363" s="41"/>
      <c r="C363" s="42"/>
      <c r="D363" s="242" t="s">
        <v>204</v>
      </c>
      <c r="E363" s="42"/>
      <c r="F363" s="243" t="s">
        <v>3435</v>
      </c>
      <c r="G363" s="42"/>
      <c r="H363" s="42"/>
      <c r="I363" s="149"/>
      <c r="J363" s="42"/>
      <c r="K363" s="42"/>
      <c r="L363" s="46"/>
      <c r="M363" s="244"/>
      <c r="N363" s="245"/>
      <c r="O363" s="86"/>
      <c r="P363" s="86"/>
      <c r="Q363" s="86"/>
      <c r="R363" s="86"/>
      <c r="S363" s="86"/>
      <c r="T363" s="87"/>
      <c r="U363" s="40"/>
      <c r="V363" s="40"/>
      <c r="W363" s="40"/>
      <c r="X363" s="40"/>
      <c r="Y363" s="40"/>
      <c r="Z363" s="40"/>
      <c r="AA363" s="40"/>
      <c r="AB363" s="40"/>
      <c r="AC363" s="40"/>
      <c r="AD363" s="40"/>
      <c r="AE363" s="40"/>
      <c r="AT363" s="19" t="s">
        <v>204</v>
      </c>
      <c r="AU363" s="19" t="s">
        <v>86</v>
      </c>
    </row>
    <row r="364" spans="1:65" s="2" customFormat="1" ht="16.5" customHeight="1">
      <c r="A364" s="40"/>
      <c r="B364" s="41"/>
      <c r="C364" s="229" t="s">
        <v>1096</v>
      </c>
      <c r="D364" s="229" t="s">
        <v>197</v>
      </c>
      <c r="E364" s="230" t="s">
        <v>3437</v>
      </c>
      <c r="F364" s="231" t="s">
        <v>3438</v>
      </c>
      <c r="G364" s="232" t="s">
        <v>2163</v>
      </c>
      <c r="H364" s="233">
        <v>10</v>
      </c>
      <c r="I364" s="234"/>
      <c r="J364" s="235">
        <f>ROUND(I364*H364,2)</f>
        <v>0</v>
      </c>
      <c r="K364" s="231" t="s">
        <v>2566</v>
      </c>
      <c r="L364" s="46"/>
      <c r="M364" s="236" t="s">
        <v>21</v>
      </c>
      <c r="N364" s="237" t="s">
        <v>47</v>
      </c>
      <c r="O364" s="86"/>
      <c r="P364" s="238">
        <f>O364*H364</f>
        <v>0</v>
      </c>
      <c r="Q364" s="238">
        <v>0</v>
      </c>
      <c r="R364" s="238">
        <f>Q364*H364</f>
        <v>0</v>
      </c>
      <c r="S364" s="238">
        <v>0</v>
      </c>
      <c r="T364" s="239">
        <f>S364*H364</f>
        <v>0</v>
      </c>
      <c r="U364" s="40"/>
      <c r="V364" s="40"/>
      <c r="W364" s="40"/>
      <c r="X364" s="40"/>
      <c r="Y364" s="40"/>
      <c r="Z364" s="40"/>
      <c r="AA364" s="40"/>
      <c r="AB364" s="40"/>
      <c r="AC364" s="40"/>
      <c r="AD364" s="40"/>
      <c r="AE364" s="40"/>
      <c r="AR364" s="240" t="s">
        <v>759</v>
      </c>
      <c r="AT364" s="240" t="s">
        <v>197</v>
      </c>
      <c r="AU364" s="240" t="s">
        <v>86</v>
      </c>
      <c r="AY364" s="19" t="s">
        <v>194</v>
      </c>
      <c r="BE364" s="241">
        <f>IF(N364="základní",J364,0)</f>
        <v>0</v>
      </c>
      <c r="BF364" s="241">
        <f>IF(N364="snížená",J364,0)</f>
        <v>0</v>
      </c>
      <c r="BG364" s="241">
        <f>IF(N364="zákl. přenesená",J364,0)</f>
        <v>0</v>
      </c>
      <c r="BH364" s="241">
        <f>IF(N364="sníž. přenesená",J364,0)</f>
        <v>0</v>
      </c>
      <c r="BI364" s="241">
        <f>IF(N364="nulová",J364,0)</f>
        <v>0</v>
      </c>
      <c r="BJ364" s="19" t="s">
        <v>84</v>
      </c>
      <c r="BK364" s="241">
        <f>ROUND(I364*H364,2)</f>
        <v>0</v>
      </c>
      <c r="BL364" s="19" t="s">
        <v>759</v>
      </c>
      <c r="BM364" s="240" t="s">
        <v>3439</v>
      </c>
    </row>
    <row r="365" spans="1:47" s="2" customFormat="1" ht="12">
      <c r="A365" s="40"/>
      <c r="B365" s="41"/>
      <c r="C365" s="42"/>
      <c r="D365" s="242" t="s">
        <v>204</v>
      </c>
      <c r="E365" s="42"/>
      <c r="F365" s="243" t="s">
        <v>3440</v>
      </c>
      <c r="G365" s="42"/>
      <c r="H365" s="42"/>
      <c r="I365" s="149"/>
      <c r="J365" s="42"/>
      <c r="K365" s="42"/>
      <c r="L365" s="46"/>
      <c r="M365" s="244"/>
      <c r="N365" s="245"/>
      <c r="O365" s="86"/>
      <c r="P365" s="86"/>
      <c r="Q365" s="86"/>
      <c r="R365" s="86"/>
      <c r="S365" s="86"/>
      <c r="T365" s="87"/>
      <c r="U365" s="40"/>
      <c r="V365" s="40"/>
      <c r="W365" s="40"/>
      <c r="X365" s="40"/>
      <c r="Y365" s="40"/>
      <c r="Z365" s="40"/>
      <c r="AA365" s="40"/>
      <c r="AB365" s="40"/>
      <c r="AC365" s="40"/>
      <c r="AD365" s="40"/>
      <c r="AE365" s="40"/>
      <c r="AT365" s="19" t="s">
        <v>204</v>
      </c>
      <c r="AU365" s="19" t="s">
        <v>86</v>
      </c>
    </row>
    <row r="366" spans="1:65" s="2" customFormat="1" ht="16.5" customHeight="1">
      <c r="A366" s="40"/>
      <c r="B366" s="41"/>
      <c r="C366" s="272" t="s">
        <v>1102</v>
      </c>
      <c r="D366" s="272" t="s">
        <v>347</v>
      </c>
      <c r="E366" s="273" t="s">
        <v>3441</v>
      </c>
      <c r="F366" s="274" t="s">
        <v>3442</v>
      </c>
      <c r="G366" s="275" t="s">
        <v>2163</v>
      </c>
      <c r="H366" s="276">
        <v>10</v>
      </c>
      <c r="I366" s="277"/>
      <c r="J366" s="278">
        <f>ROUND(I366*H366,2)</f>
        <v>0</v>
      </c>
      <c r="K366" s="274" t="s">
        <v>2566</v>
      </c>
      <c r="L366" s="279"/>
      <c r="M366" s="280" t="s">
        <v>21</v>
      </c>
      <c r="N366" s="281" t="s">
        <v>47</v>
      </c>
      <c r="O366" s="86"/>
      <c r="P366" s="238">
        <f>O366*H366</f>
        <v>0</v>
      </c>
      <c r="Q366" s="238">
        <v>0</v>
      </c>
      <c r="R366" s="238">
        <f>Q366*H366</f>
        <v>0</v>
      </c>
      <c r="S366" s="238">
        <v>0</v>
      </c>
      <c r="T366" s="239">
        <f>S366*H366</f>
        <v>0</v>
      </c>
      <c r="U366" s="40"/>
      <c r="V366" s="40"/>
      <c r="W366" s="40"/>
      <c r="X366" s="40"/>
      <c r="Y366" s="40"/>
      <c r="Z366" s="40"/>
      <c r="AA366" s="40"/>
      <c r="AB366" s="40"/>
      <c r="AC366" s="40"/>
      <c r="AD366" s="40"/>
      <c r="AE366" s="40"/>
      <c r="AR366" s="240" t="s">
        <v>2171</v>
      </c>
      <c r="AT366" s="240" t="s">
        <v>347</v>
      </c>
      <c r="AU366" s="240" t="s">
        <v>86</v>
      </c>
      <c r="AY366" s="19" t="s">
        <v>194</v>
      </c>
      <c r="BE366" s="241">
        <f>IF(N366="základní",J366,0)</f>
        <v>0</v>
      </c>
      <c r="BF366" s="241">
        <f>IF(N366="snížená",J366,0)</f>
        <v>0</v>
      </c>
      <c r="BG366" s="241">
        <f>IF(N366="zákl. přenesená",J366,0)</f>
        <v>0</v>
      </c>
      <c r="BH366" s="241">
        <f>IF(N366="sníž. přenesená",J366,0)</f>
        <v>0</v>
      </c>
      <c r="BI366" s="241">
        <f>IF(N366="nulová",J366,0)</f>
        <v>0</v>
      </c>
      <c r="BJ366" s="19" t="s">
        <v>84</v>
      </c>
      <c r="BK366" s="241">
        <f>ROUND(I366*H366,2)</f>
        <v>0</v>
      </c>
      <c r="BL366" s="19" t="s">
        <v>759</v>
      </c>
      <c r="BM366" s="240" t="s">
        <v>3443</v>
      </c>
    </row>
    <row r="367" spans="1:47" s="2" customFormat="1" ht="12">
      <c r="A367" s="40"/>
      <c r="B367" s="41"/>
      <c r="C367" s="42"/>
      <c r="D367" s="242" t="s">
        <v>204</v>
      </c>
      <c r="E367" s="42"/>
      <c r="F367" s="243" t="s">
        <v>3442</v>
      </c>
      <c r="G367" s="42"/>
      <c r="H367" s="42"/>
      <c r="I367" s="149"/>
      <c r="J367" s="42"/>
      <c r="K367" s="42"/>
      <c r="L367" s="46"/>
      <c r="M367" s="244"/>
      <c r="N367" s="245"/>
      <c r="O367" s="86"/>
      <c r="P367" s="86"/>
      <c r="Q367" s="86"/>
      <c r="R367" s="86"/>
      <c r="S367" s="86"/>
      <c r="T367" s="87"/>
      <c r="U367" s="40"/>
      <c r="V367" s="40"/>
      <c r="W367" s="40"/>
      <c r="X367" s="40"/>
      <c r="Y367" s="40"/>
      <c r="Z367" s="40"/>
      <c r="AA367" s="40"/>
      <c r="AB367" s="40"/>
      <c r="AC367" s="40"/>
      <c r="AD367" s="40"/>
      <c r="AE367" s="40"/>
      <c r="AT367" s="19" t="s">
        <v>204</v>
      </c>
      <c r="AU367" s="19" t="s">
        <v>86</v>
      </c>
    </row>
    <row r="368" spans="1:65" s="2" customFormat="1" ht="16.5" customHeight="1">
      <c r="A368" s="40"/>
      <c r="B368" s="41"/>
      <c r="C368" s="229" t="s">
        <v>1109</v>
      </c>
      <c r="D368" s="229" t="s">
        <v>197</v>
      </c>
      <c r="E368" s="230" t="s">
        <v>3444</v>
      </c>
      <c r="F368" s="231" t="s">
        <v>3445</v>
      </c>
      <c r="G368" s="232" t="s">
        <v>481</v>
      </c>
      <c r="H368" s="233">
        <v>84</v>
      </c>
      <c r="I368" s="234"/>
      <c r="J368" s="235">
        <f>ROUND(I368*H368,2)</f>
        <v>0</v>
      </c>
      <c r="K368" s="231" t="s">
        <v>2566</v>
      </c>
      <c r="L368" s="46"/>
      <c r="M368" s="236" t="s">
        <v>21</v>
      </c>
      <c r="N368" s="237" t="s">
        <v>47</v>
      </c>
      <c r="O368" s="86"/>
      <c r="P368" s="238">
        <f>O368*H368</f>
        <v>0</v>
      </c>
      <c r="Q368" s="238">
        <v>0</v>
      </c>
      <c r="R368" s="238">
        <f>Q368*H368</f>
        <v>0</v>
      </c>
      <c r="S368" s="238">
        <v>0</v>
      </c>
      <c r="T368" s="239">
        <f>S368*H368</f>
        <v>0</v>
      </c>
      <c r="U368" s="40"/>
      <c r="V368" s="40"/>
      <c r="W368" s="40"/>
      <c r="X368" s="40"/>
      <c r="Y368" s="40"/>
      <c r="Z368" s="40"/>
      <c r="AA368" s="40"/>
      <c r="AB368" s="40"/>
      <c r="AC368" s="40"/>
      <c r="AD368" s="40"/>
      <c r="AE368" s="40"/>
      <c r="AR368" s="240" t="s">
        <v>759</v>
      </c>
      <c r="AT368" s="240" t="s">
        <v>197</v>
      </c>
      <c r="AU368" s="240" t="s">
        <v>86</v>
      </c>
      <c r="AY368" s="19" t="s">
        <v>194</v>
      </c>
      <c r="BE368" s="241">
        <f>IF(N368="základní",J368,0)</f>
        <v>0</v>
      </c>
      <c r="BF368" s="241">
        <f>IF(N368="snížená",J368,0)</f>
        <v>0</v>
      </c>
      <c r="BG368" s="241">
        <f>IF(N368="zákl. přenesená",J368,0)</f>
        <v>0</v>
      </c>
      <c r="BH368" s="241">
        <f>IF(N368="sníž. přenesená",J368,0)</f>
        <v>0</v>
      </c>
      <c r="BI368" s="241">
        <f>IF(N368="nulová",J368,0)</f>
        <v>0</v>
      </c>
      <c r="BJ368" s="19" t="s">
        <v>84</v>
      </c>
      <c r="BK368" s="241">
        <f>ROUND(I368*H368,2)</f>
        <v>0</v>
      </c>
      <c r="BL368" s="19" t="s">
        <v>759</v>
      </c>
      <c r="BM368" s="240" t="s">
        <v>3446</v>
      </c>
    </row>
    <row r="369" spans="1:47" s="2" customFormat="1" ht="12">
      <c r="A369" s="40"/>
      <c r="B369" s="41"/>
      <c r="C369" s="42"/>
      <c r="D369" s="242" t="s">
        <v>204</v>
      </c>
      <c r="E369" s="42"/>
      <c r="F369" s="243" t="s">
        <v>3447</v>
      </c>
      <c r="G369" s="42"/>
      <c r="H369" s="42"/>
      <c r="I369" s="149"/>
      <c r="J369" s="42"/>
      <c r="K369" s="42"/>
      <c r="L369" s="46"/>
      <c r="M369" s="244"/>
      <c r="N369" s="245"/>
      <c r="O369" s="86"/>
      <c r="P369" s="86"/>
      <c r="Q369" s="86"/>
      <c r="R369" s="86"/>
      <c r="S369" s="86"/>
      <c r="T369" s="87"/>
      <c r="U369" s="40"/>
      <c r="V369" s="40"/>
      <c r="W369" s="40"/>
      <c r="X369" s="40"/>
      <c r="Y369" s="40"/>
      <c r="Z369" s="40"/>
      <c r="AA369" s="40"/>
      <c r="AB369" s="40"/>
      <c r="AC369" s="40"/>
      <c r="AD369" s="40"/>
      <c r="AE369" s="40"/>
      <c r="AT369" s="19" t="s">
        <v>204</v>
      </c>
      <c r="AU369" s="19" t="s">
        <v>86</v>
      </c>
    </row>
    <row r="370" spans="1:65" s="2" customFormat="1" ht="16.5" customHeight="1">
      <c r="A370" s="40"/>
      <c r="B370" s="41"/>
      <c r="C370" s="272" t="s">
        <v>1117</v>
      </c>
      <c r="D370" s="272" t="s">
        <v>347</v>
      </c>
      <c r="E370" s="273" t="s">
        <v>3448</v>
      </c>
      <c r="F370" s="274" t="s">
        <v>3449</v>
      </c>
      <c r="G370" s="275" t="s">
        <v>481</v>
      </c>
      <c r="H370" s="276">
        <v>84</v>
      </c>
      <c r="I370" s="277"/>
      <c r="J370" s="278">
        <f>ROUND(I370*H370,2)</f>
        <v>0</v>
      </c>
      <c r="K370" s="274" t="s">
        <v>2566</v>
      </c>
      <c r="L370" s="279"/>
      <c r="M370" s="280" t="s">
        <v>21</v>
      </c>
      <c r="N370" s="281" t="s">
        <v>47</v>
      </c>
      <c r="O370" s="86"/>
      <c r="P370" s="238">
        <f>O370*H370</f>
        <v>0</v>
      </c>
      <c r="Q370" s="238">
        <v>0</v>
      </c>
      <c r="R370" s="238">
        <f>Q370*H370</f>
        <v>0</v>
      </c>
      <c r="S370" s="238">
        <v>0</v>
      </c>
      <c r="T370" s="239">
        <f>S370*H370</f>
        <v>0</v>
      </c>
      <c r="U370" s="40"/>
      <c r="V370" s="40"/>
      <c r="W370" s="40"/>
      <c r="X370" s="40"/>
      <c r="Y370" s="40"/>
      <c r="Z370" s="40"/>
      <c r="AA370" s="40"/>
      <c r="AB370" s="40"/>
      <c r="AC370" s="40"/>
      <c r="AD370" s="40"/>
      <c r="AE370" s="40"/>
      <c r="AR370" s="240" t="s">
        <v>2171</v>
      </c>
      <c r="AT370" s="240" t="s">
        <v>347</v>
      </c>
      <c r="AU370" s="240" t="s">
        <v>86</v>
      </c>
      <c r="AY370" s="19" t="s">
        <v>194</v>
      </c>
      <c r="BE370" s="241">
        <f>IF(N370="základní",J370,0)</f>
        <v>0</v>
      </c>
      <c r="BF370" s="241">
        <f>IF(N370="snížená",J370,0)</f>
        <v>0</v>
      </c>
      <c r="BG370" s="241">
        <f>IF(N370="zákl. přenesená",J370,0)</f>
        <v>0</v>
      </c>
      <c r="BH370" s="241">
        <f>IF(N370="sníž. přenesená",J370,0)</f>
        <v>0</v>
      </c>
      <c r="BI370" s="241">
        <f>IF(N370="nulová",J370,0)</f>
        <v>0</v>
      </c>
      <c r="BJ370" s="19" t="s">
        <v>84</v>
      </c>
      <c r="BK370" s="241">
        <f>ROUND(I370*H370,2)</f>
        <v>0</v>
      </c>
      <c r="BL370" s="19" t="s">
        <v>759</v>
      </c>
      <c r="BM370" s="240" t="s">
        <v>3450</v>
      </c>
    </row>
    <row r="371" spans="1:47" s="2" customFormat="1" ht="12">
      <c r="A371" s="40"/>
      <c r="B371" s="41"/>
      <c r="C371" s="42"/>
      <c r="D371" s="242" t="s">
        <v>204</v>
      </c>
      <c r="E371" s="42"/>
      <c r="F371" s="243" t="s">
        <v>3449</v>
      </c>
      <c r="G371" s="42"/>
      <c r="H371" s="42"/>
      <c r="I371" s="149"/>
      <c r="J371" s="42"/>
      <c r="K371" s="42"/>
      <c r="L371" s="46"/>
      <c r="M371" s="244"/>
      <c r="N371" s="245"/>
      <c r="O371" s="86"/>
      <c r="P371" s="86"/>
      <c r="Q371" s="86"/>
      <c r="R371" s="86"/>
      <c r="S371" s="86"/>
      <c r="T371" s="87"/>
      <c r="U371" s="40"/>
      <c r="V371" s="40"/>
      <c r="W371" s="40"/>
      <c r="X371" s="40"/>
      <c r="Y371" s="40"/>
      <c r="Z371" s="40"/>
      <c r="AA371" s="40"/>
      <c r="AB371" s="40"/>
      <c r="AC371" s="40"/>
      <c r="AD371" s="40"/>
      <c r="AE371" s="40"/>
      <c r="AT371" s="19" t="s">
        <v>204</v>
      </c>
      <c r="AU371" s="19" t="s">
        <v>86</v>
      </c>
    </row>
    <row r="372" spans="1:65" s="2" customFormat="1" ht="16.5" customHeight="1">
      <c r="A372" s="40"/>
      <c r="B372" s="41"/>
      <c r="C372" s="229" t="s">
        <v>1122</v>
      </c>
      <c r="D372" s="229" t="s">
        <v>197</v>
      </c>
      <c r="E372" s="230" t="s">
        <v>3451</v>
      </c>
      <c r="F372" s="231" t="s">
        <v>3452</v>
      </c>
      <c r="G372" s="232" t="s">
        <v>481</v>
      </c>
      <c r="H372" s="233">
        <v>65</v>
      </c>
      <c r="I372" s="234"/>
      <c r="J372" s="235">
        <f>ROUND(I372*H372,2)</f>
        <v>0</v>
      </c>
      <c r="K372" s="231" t="s">
        <v>2566</v>
      </c>
      <c r="L372" s="46"/>
      <c r="M372" s="236" t="s">
        <v>21</v>
      </c>
      <c r="N372" s="237" t="s">
        <v>47</v>
      </c>
      <c r="O372" s="86"/>
      <c r="P372" s="238">
        <f>O372*H372</f>
        <v>0</v>
      </c>
      <c r="Q372" s="238">
        <v>0</v>
      </c>
      <c r="R372" s="238">
        <f>Q372*H372</f>
        <v>0</v>
      </c>
      <c r="S372" s="238">
        <v>0</v>
      </c>
      <c r="T372" s="239">
        <f>S372*H372</f>
        <v>0</v>
      </c>
      <c r="U372" s="40"/>
      <c r="V372" s="40"/>
      <c r="W372" s="40"/>
      <c r="X372" s="40"/>
      <c r="Y372" s="40"/>
      <c r="Z372" s="40"/>
      <c r="AA372" s="40"/>
      <c r="AB372" s="40"/>
      <c r="AC372" s="40"/>
      <c r="AD372" s="40"/>
      <c r="AE372" s="40"/>
      <c r="AR372" s="240" t="s">
        <v>759</v>
      </c>
      <c r="AT372" s="240" t="s">
        <v>197</v>
      </c>
      <c r="AU372" s="240" t="s">
        <v>86</v>
      </c>
      <c r="AY372" s="19" t="s">
        <v>194</v>
      </c>
      <c r="BE372" s="241">
        <f>IF(N372="základní",J372,0)</f>
        <v>0</v>
      </c>
      <c r="BF372" s="241">
        <f>IF(N372="snížená",J372,0)</f>
        <v>0</v>
      </c>
      <c r="BG372" s="241">
        <f>IF(N372="zákl. přenesená",J372,0)</f>
        <v>0</v>
      </c>
      <c r="BH372" s="241">
        <f>IF(N372="sníž. přenesená",J372,0)</f>
        <v>0</v>
      </c>
      <c r="BI372" s="241">
        <f>IF(N372="nulová",J372,0)</f>
        <v>0</v>
      </c>
      <c r="BJ372" s="19" t="s">
        <v>84</v>
      </c>
      <c r="BK372" s="241">
        <f>ROUND(I372*H372,2)</f>
        <v>0</v>
      </c>
      <c r="BL372" s="19" t="s">
        <v>759</v>
      </c>
      <c r="BM372" s="240" t="s">
        <v>3453</v>
      </c>
    </row>
    <row r="373" spans="1:47" s="2" customFormat="1" ht="12">
      <c r="A373" s="40"/>
      <c r="B373" s="41"/>
      <c r="C373" s="42"/>
      <c r="D373" s="242" t="s">
        <v>204</v>
      </c>
      <c r="E373" s="42"/>
      <c r="F373" s="243" t="s">
        <v>3454</v>
      </c>
      <c r="G373" s="42"/>
      <c r="H373" s="42"/>
      <c r="I373" s="149"/>
      <c r="J373" s="42"/>
      <c r="K373" s="42"/>
      <c r="L373" s="46"/>
      <c r="M373" s="244"/>
      <c r="N373" s="245"/>
      <c r="O373" s="86"/>
      <c r="P373" s="86"/>
      <c r="Q373" s="86"/>
      <c r="R373" s="86"/>
      <c r="S373" s="86"/>
      <c r="T373" s="87"/>
      <c r="U373" s="40"/>
      <c r="V373" s="40"/>
      <c r="W373" s="40"/>
      <c r="X373" s="40"/>
      <c r="Y373" s="40"/>
      <c r="Z373" s="40"/>
      <c r="AA373" s="40"/>
      <c r="AB373" s="40"/>
      <c r="AC373" s="40"/>
      <c r="AD373" s="40"/>
      <c r="AE373" s="40"/>
      <c r="AT373" s="19" t="s">
        <v>204</v>
      </c>
      <c r="AU373" s="19" t="s">
        <v>86</v>
      </c>
    </row>
    <row r="374" spans="1:65" s="2" customFormat="1" ht="16.5" customHeight="1">
      <c r="A374" s="40"/>
      <c r="B374" s="41"/>
      <c r="C374" s="272" t="s">
        <v>1128</v>
      </c>
      <c r="D374" s="272" t="s">
        <v>347</v>
      </c>
      <c r="E374" s="273" t="s">
        <v>3455</v>
      </c>
      <c r="F374" s="274" t="s">
        <v>3456</v>
      </c>
      <c r="G374" s="275" t="s">
        <v>347</v>
      </c>
      <c r="H374" s="276">
        <v>65</v>
      </c>
      <c r="I374" s="277"/>
      <c r="J374" s="278">
        <f>ROUND(I374*H374,2)</f>
        <v>0</v>
      </c>
      <c r="K374" s="274" t="s">
        <v>2566</v>
      </c>
      <c r="L374" s="279"/>
      <c r="M374" s="280" t="s">
        <v>21</v>
      </c>
      <c r="N374" s="281" t="s">
        <v>47</v>
      </c>
      <c r="O374" s="86"/>
      <c r="P374" s="238">
        <f>O374*H374</f>
        <v>0</v>
      </c>
      <c r="Q374" s="238">
        <v>0</v>
      </c>
      <c r="R374" s="238">
        <f>Q374*H374</f>
        <v>0</v>
      </c>
      <c r="S374" s="238">
        <v>0</v>
      </c>
      <c r="T374" s="239">
        <f>S374*H374</f>
        <v>0</v>
      </c>
      <c r="U374" s="40"/>
      <c r="V374" s="40"/>
      <c r="W374" s="40"/>
      <c r="X374" s="40"/>
      <c r="Y374" s="40"/>
      <c r="Z374" s="40"/>
      <c r="AA374" s="40"/>
      <c r="AB374" s="40"/>
      <c r="AC374" s="40"/>
      <c r="AD374" s="40"/>
      <c r="AE374" s="40"/>
      <c r="AR374" s="240" t="s">
        <v>2171</v>
      </c>
      <c r="AT374" s="240" t="s">
        <v>347</v>
      </c>
      <c r="AU374" s="240" t="s">
        <v>86</v>
      </c>
      <c r="AY374" s="19" t="s">
        <v>194</v>
      </c>
      <c r="BE374" s="241">
        <f>IF(N374="základní",J374,0)</f>
        <v>0</v>
      </c>
      <c r="BF374" s="241">
        <f>IF(N374="snížená",J374,0)</f>
        <v>0</v>
      </c>
      <c r="BG374" s="241">
        <f>IF(N374="zákl. přenesená",J374,0)</f>
        <v>0</v>
      </c>
      <c r="BH374" s="241">
        <f>IF(N374="sníž. přenesená",J374,0)</f>
        <v>0</v>
      </c>
      <c r="BI374" s="241">
        <f>IF(N374="nulová",J374,0)</f>
        <v>0</v>
      </c>
      <c r="BJ374" s="19" t="s">
        <v>84</v>
      </c>
      <c r="BK374" s="241">
        <f>ROUND(I374*H374,2)</f>
        <v>0</v>
      </c>
      <c r="BL374" s="19" t="s">
        <v>759</v>
      </c>
      <c r="BM374" s="240" t="s">
        <v>3457</v>
      </c>
    </row>
    <row r="375" spans="1:47" s="2" customFormat="1" ht="12">
      <c r="A375" s="40"/>
      <c r="B375" s="41"/>
      <c r="C375" s="42"/>
      <c r="D375" s="242" t="s">
        <v>204</v>
      </c>
      <c r="E375" s="42"/>
      <c r="F375" s="243" t="s">
        <v>3456</v>
      </c>
      <c r="G375" s="42"/>
      <c r="H375" s="42"/>
      <c r="I375" s="149"/>
      <c r="J375" s="42"/>
      <c r="K375" s="42"/>
      <c r="L375" s="46"/>
      <c r="M375" s="244"/>
      <c r="N375" s="245"/>
      <c r="O375" s="86"/>
      <c r="P375" s="86"/>
      <c r="Q375" s="86"/>
      <c r="R375" s="86"/>
      <c r="S375" s="86"/>
      <c r="T375" s="87"/>
      <c r="U375" s="40"/>
      <c r="V375" s="40"/>
      <c r="W375" s="40"/>
      <c r="X375" s="40"/>
      <c r="Y375" s="40"/>
      <c r="Z375" s="40"/>
      <c r="AA375" s="40"/>
      <c r="AB375" s="40"/>
      <c r="AC375" s="40"/>
      <c r="AD375" s="40"/>
      <c r="AE375" s="40"/>
      <c r="AT375" s="19" t="s">
        <v>204</v>
      </c>
      <c r="AU375" s="19" t="s">
        <v>86</v>
      </c>
    </row>
    <row r="376" spans="1:65" s="2" customFormat="1" ht="16.5" customHeight="1">
      <c r="A376" s="40"/>
      <c r="B376" s="41"/>
      <c r="C376" s="229" t="s">
        <v>1134</v>
      </c>
      <c r="D376" s="229" t="s">
        <v>197</v>
      </c>
      <c r="E376" s="230" t="s">
        <v>3451</v>
      </c>
      <c r="F376" s="231" t="s">
        <v>3452</v>
      </c>
      <c r="G376" s="232" t="s">
        <v>481</v>
      </c>
      <c r="H376" s="233">
        <v>65</v>
      </c>
      <c r="I376" s="234"/>
      <c r="J376" s="235">
        <f>ROUND(I376*H376,2)</f>
        <v>0</v>
      </c>
      <c r="K376" s="231" t="s">
        <v>2566</v>
      </c>
      <c r="L376" s="46"/>
      <c r="M376" s="236" t="s">
        <v>21</v>
      </c>
      <c r="N376" s="237" t="s">
        <v>47</v>
      </c>
      <c r="O376" s="86"/>
      <c r="P376" s="238">
        <f>O376*H376</f>
        <v>0</v>
      </c>
      <c r="Q376" s="238">
        <v>0</v>
      </c>
      <c r="R376" s="238">
        <f>Q376*H376</f>
        <v>0</v>
      </c>
      <c r="S376" s="238">
        <v>0</v>
      </c>
      <c r="T376" s="239">
        <f>S376*H376</f>
        <v>0</v>
      </c>
      <c r="U376" s="40"/>
      <c r="V376" s="40"/>
      <c r="W376" s="40"/>
      <c r="X376" s="40"/>
      <c r="Y376" s="40"/>
      <c r="Z376" s="40"/>
      <c r="AA376" s="40"/>
      <c r="AB376" s="40"/>
      <c r="AC376" s="40"/>
      <c r="AD376" s="40"/>
      <c r="AE376" s="40"/>
      <c r="AR376" s="240" t="s">
        <v>759</v>
      </c>
      <c r="AT376" s="240" t="s">
        <v>197</v>
      </c>
      <c r="AU376" s="240" t="s">
        <v>86</v>
      </c>
      <c r="AY376" s="19" t="s">
        <v>194</v>
      </c>
      <c r="BE376" s="241">
        <f>IF(N376="základní",J376,0)</f>
        <v>0</v>
      </c>
      <c r="BF376" s="241">
        <f>IF(N376="snížená",J376,0)</f>
        <v>0</v>
      </c>
      <c r="BG376" s="241">
        <f>IF(N376="zákl. přenesená",J376,0)</f>
        <v>0</v>
      </c>
      <c r="BH376" s="241">
        <f>IF(N376="sníž. přenesená",J376,0)</f>
        <v>0</v>
      </c>
      <c r="BI376" s="241">
        <f>IF(N376="nulová",J376,0)</f>
        <v>0</v>
      </c>
      <c r="BJ376" s="19" t="s">
        <v>84</v>
      </c>
      <c r="BK376" s="241">
        <f>ROUND(I376*H376,2)</f>
        <v>0</v>
      </c>
      <c r="BL376" s="19" t="s">
        <v>759</v>
      </c>
      <c r="BM376" s="240" t="s">
        <v>3458</v>
      </c>
    </row>
    <row r="377" spans="1:47" s="2" customFormat="1" ht="12">
      <c r="A377" s="40"/>
      <c r="B377" s="41"/>
      <c r="C377" s="42"/>
      <c r="D377" s="242" t="s">
        <v>204</v>
      </c>
      <c r="E377" s="42"/>
      <c r="F377" s="243" t="s">
        <v>3454</v>
      </c>
      <c r="G377" s="42"/>
      <c r="H377" s="42"/>
      <c r="I377" s="149"/>
      <c r="J377" s="42"/>
      <c r="K377" s="42"/>
      <c r="L377" s="46"/>
      <c r="M377" s="244"/>
      <c r="N377" s="245"/>
      <c r="O377" s="86"/>
      <c r="P377" s="86"/>
      <c r="Q377" s="86"/>
      <c r="R377" s="86"/>
      <c r="S377" s="86"/>
      <c r="T377" s="87"/>
      <c r="U377" s="40"/>
      <c r="V377" s="40"/>
      <c r="W377" s="40"/>
      <c r="X377" s="40"/>
      <c r="Y377" s="40"/>
      <c r="Z377" s="40"/>
      <c r="AA377" s="40"/>
      <c r="AB377" s="40"/>
      <c r="AC377" s="40"/>
      <c r="AD377" s="40"/>
      <c r="AE377" s="40"/>
      <c r="AT377" s="19" t="s">
        <v>204</v>
      </c>
      <c r="AU377" s="19" t="s">
        <v>86</v>
      </c>
    </row>
    <row r="378" spans="1:65" s="2" customFormat="1" ht="16.5" customHeight="1">
      <c r="A378" s="40"/>
      <c r="B378" s="41"/>
      <c r="C378" s="272" t="s">
        <v>1142</v>
      </c>
      <c r="D378" s="272" t="s">
        <v>347</v>
      </c>
      <c r="E378" s="273" t="s">
        <v>3455</v>
      </c>
      <c r="F378" s="274" t="s">
        <v>3456</v>
      </c>
      <c r="G378" s="275" t="s">
        <v>347</v>
      </c>
      <c r="H378" s="276">
        <v>65</v>
      </c>
      <c r="I378" s="277"/>
      <c r="J378" s="278">
        <f>ROUND(I378*H378,2)</f>
        <v>0</v>
      </c>
      <c r="K378" s="274" t="s">
        <v>2566</v>
      </c>
      <c r="L378" s="279"/>
      <c r="M378" s="280" t="s">
        <v>21</v>
      </c>
      <c r="N378" s="281" t="s">
        <v>47</v>
      </c>
      <c r="O378" s="86"/>
      <c r="P378" s="238">
        <f>O378*H378</f>
        <v>0</v>
      </c>
      <c r="Q378" s="238">
        <v>0</v>
      </c>
      <c r="R378" s="238">
        <f>Q378*H378</f>
        <v>0</v>
      </c>
      <c r="S378" s="238">
        <v>0</v>
      </c>
      <c r="T378" s="239">
        <f>S378*H378</f>
        <v>0</v>
      </c>
      <c r="U378" s="40"/>
      <c r="V378" s="40"/>
      <c r="W378" s="40"/>
      <c r="X378" s="40"/>
      <c r="Y378" s="40"/>
      <c r="Z378" s="40"/>
      <c r="AA378" s="40"/>
      <c r="AB378" s="40"/>
      <c r="AC378" s="40"/>
      <c r="AD378" s="40"/>
      <c r="AE378" s="40"/>
      <c r="AR378" s="240" t="s">
        <v>2171</v>
      </c>
      <c r="AT378" s="240" t="s">
        <v>347</v>
      </c>
      <c r="AU378" s="240" t="s">
        <v>86</v>
      </c>
      <c r="AY378" s="19" t="s">
        <v>194</v>
      </c>
      <c r="BE378" s="241">
        <f>IF(N378="základní",J378,0)</f>
        <v>0</v>
      </c>
      <c r="BF378" s="241">
        <f>IF(N378="snížená",J378,0)</f>
        <v>0</v>
      </c>
      <c r="BG378" s="241">
        <f>IF(N378="zákl. přenesená",J378,0)</f>
        <v>0</v>
      </c>
      <c r="BH378" s="241">
        <f>IF(N378="sníž. přenesená",J378,0)</f>
        <v>0</v>
      </c>
      <c r="BI378" s="241">
        <f>IF(N378="nulová",J378,0)</f>
        <v>0</v>
      </c>
      <c r="BJ378" s="19" t="s">
        <v>84</v>
      </c>
      <c r="BK378" s="241">
        <f>ROUND(I378*H378,2)</f>
        <v>0</v>
      </c>
      <c r="BL378" s="19" t="s">
        <v>759</v>
      </c>
      <c r="BM378" s="240" t="s">
        <v>3459</v>
      </c>
    </row>
    <row r="379" spans="1:47" s="2" customFormat="1" ht="12">
      <c r="A379" s="40"/>
      <c r="B379" s="41"/>
      <c r="C379" s="42"/>
      <c r="D379" s="242" t="s">
        <v>204</v>
      </c>
      <c r="E379" s="42"/>
      <c r="F379" s="243" t="s">
        <v>3456</v>
      </c>
      <c r="G379" s="42"/>
      <c r="H379" s="42"/>
      <c r="I379" s="149"/>
      <c r="J379" s="42"/>
      <c r="K379" s="42"/>
      <c r="L379" s="46"/>
      <c r="M379" s="244"/>
      <c r="N379" s="245"/>
      <c r="O379" s="86"/>
      <c r="P379" s="86"/>
      <c r="Q379" s="86"/>
      <c r="R379" s="86"/>
      <c r="S379" s="86"/>
      <c r="T379" s="87"/>
      <c r="U379" s="40"/>
      <c r="V379" s="40"/>
      <c r="W379" s="40"/>
      <c r="X379" s="40"/>
      <c r="Y379" s="40"/>
      <c r="Z379" s="40"/>
      <c r="AA379" s="40"/>
      <c r="AB379" s="40"/>
      <c r="AC379" s="40"/>
      <c r="AD379" s="40"/>
      <c r="AE379" s="40"/>
      <c r="AT379" s="19" t="s">
        <v>204</v>
      </c>
      <c r="AU379" s="19" t="s">
        <v>86</v>
      </c>
    </row>
    <row r="380" spans="1:65" s="2" customFormat="1" ht="16.5" customHeight="1">
      <c r="A380" s="40"/>
      <c r="B380" s="41"/>
      <c r="C380" s="229" t="s">
        <v>1147</v>
      </c>
      <c r="D380" s="229" t="s">
        <v>197</v>
      </c>
      <c r="E380" s="230" t="s">
        <v>3460</v>
      </c>
      <c r="F380" s="231" t="s">
        <v>3461</v>
      </c>
      <c r="G380" s="232" t="s">
        <v>2163</v>
      </c>
      <c r="H380" s="233">
        <v>1</v>
      </c>
      <c r="I380" s="234"/>
      <c r="J380" s="235">
        <f>ROUND(I380*H380,2)</f>
        <v>0</v>
      </c>
      <c r="K380" s="231" t="s">
        <v>2566</v>
      </c>
      <c r="L380" s="46"/>
      <c r="M380" s="236" t="s">
        <v>21</v>
      </c>
      <c r="N380" s="237" t="s">
        <v>47</v>
      </c>
      <c r="O380" s="86"/>
      <c r="P380" s="238">
        <f>O380*H380</f>
        <v>0</v>
      </c>
      <c r="Q380" s="238">
        <v>0</v>
      </c>
      <c r="R380" s="238">
        <f>Q380*H380</f>
        <v>0</v>
      </c>
      <c r="S380" s="238">
        <v>0</v>
      </c>
      <c r="T380" s="239">
        <f>S380*H380</f>
        <v>0</v>
      </c>
      <c r="U380" s="40"/>
      <c r="V380" s="40"/>
      <c r="W380" s="40"/>
      <c r="X380" s="40"/>
      <c r="Y380" s="40"/>
      <c r="Z380" s="40"/>
      <c r="AA380" s="40"/>
      <c r="AB380" s="40"/>
      <c r="AC380" s="40"/>
      <c r="AD380" s="40"/>
      <c r="AE380" s="40"/>
      <c r="AR380" s="240" t="s">
        <v>759</v>
      </c>
      <c r="AT380" s="240" t="s">
        <v>197</v>
      </c>
      <c r="AU380" s="240" t="s">
        <v>86</v>
      </c>
      <c r="AY380" s="19" t="s">
        <v>194</v>
      </c>
      <c r="BE380" s="241">
        <f>IF(N380="základní",J380,0)</f>
        <v>0</v>
      </c>
      <c r="BF380" s="241">
        <f>IF(N380="snížená",J380,0)</f>
        <v>0</v>
      </c>
      <c r="BG380" s="241">
        <f>IF(N380="zákl. přenesená",J380,0)</f>
        <v>0</v>
      </c>
      <c r="BH380" s="241">
        <f>IF(N380="sníž. přenesená",J380,0)</f>
        <v>0</v>
      </c>
      <c r="BI380" s="241">
        <f>IF(N380="nulová",J380,0)</f>
        <v>0</v>
      </c>
      <c r="BJ380" s="19" t="s">
        <v>84</v>
      </c>
      <c r="BK380" s="241">
        <f>ROUND(I380*H380,2)</f>
        <v>0</v>
      </c>
      <c r="BL380" s="19" t="s">
        <v>759</v>
      </c>
      <c r="BM380" s="240" t="s">
        <v>3462</v>
      </c>
    </row>
    <row r="381" spans="1:47" s="2" customFormat="1" ht="12">
      <c r="A381" s="40"/>
      <c r="B381" s="41"/>
      <c r="C381" s="42"/>
      <c r="D381" s="242" t="s">
        <v>204</v>
      </c>
      <c r="E381" s="42"/>
      <c r="F381" s="243" t="s">
        <v>3463</v>
      </c>
      <c r="G381" s="42"/>
      <c r="H381" s="42"/>
      <c r="I381" s="149"/>
      <c r="J381" s="42"/>
      <c r="K381" s="42"/>
      <c r="L381" s="46"/>
      <c r="M381" s="244"/>
      <c r="N381" s="245"/>
      <c r="O381" s="86"/>
      <c r="P381" s="86"/>
      <c r="Q381" s="86"/>
      <c r="R381" s="86"/>
      <c r="S381" s="86"/>
      <c r="T381" s="87"/>
      <c r="U381" s="40"/>
      <c r="V381" s="40"/>
      <c r="W381" s="40"/>
      <c r="X381" s="40"/>
      <c r="Y381" s="40"/>
      <c r="Z381" s="40"/>
      <c r="AA381" s="40"/>
      <c r="AB381" s="40"/>
      <c r="AC381" s="40"/>
      <c r="AD381" s="40"/>
      <c r="AE381" s="40"/>
      <c r="AT381" s="19" t="s">
        <v>204</v>
      </c>
      <c r="AU381" s="19" t="s">
        <v>86</v>
      </c>
    </row>
    <row r="382" spans="1:65" s="2" customFormat="1" ht="16.5" customHeight="1">
      <c r="A382" s="40"/>
      <c r="B382" s="41"/>
      <c r="C382" s="272" t="s">
        <v>1155</v>
      </c>
      <c r="D382" s="272" t="s">
        <v>347</v>
      </c>
      <c r="E382" s="273" t="s">
        <v>3464</v>
      </c>
      <c r="F382" s="274" t="s">
        <v>3465</v>
      </c>
      <c r="G382" s="275" t="s">
        <v>3135</v>
      </c>
      <c r="H382" s="276">
        <v>1</v>
      </c>
      <c r="I382" s="277"/>
      <c r="J382" s="278">
        <f>ROUND(I382*H382,2)</f>
        <v>0</v>
      </c>
      <c r="K382" s="274" t="s">
        <v>2566</v>
      </c>
      <c r="L382" s="279"/>
      <c r="M382" s="280" t="s">
        <v>21</v>
      </c>
      <c r="N382" s="281" t="s">
        <v>47</v>
      </c>
      <c r="O382" s="86"/>
      <c r="P382" s="238">
        <f>O382*H382</f>
        <v>0</v>
      </c>
      <c r="Q382" s="238">
        <v>0</v>
      </c>
      <c r="R382" s="238">
        <f>Q382*H382</f>
        <v>0</v>
      </c>
      <c r="S382" s="238">
        <v>0</v>
      </c>
      <c r="T382" s="239">
        <f>S382*H382</f>
        <v>0</v>
      </c>
      <c r="U382" s="40"/>
      <c r="V382" s="40"/>
      <c r="W382" s="40"/>
      <c r="X382" s="40"/>
      <c r="Y382" s="40"/>
      <c r="Z382" s="40"/>
      <c r="AA382" s="40"/>
      <c r="AB382" s="40"/>
      <c r="AC382" s="40"/>
      <c r="AD382" s="40"/>
      <c r="AE382" s="40"/>
      <c r="AR382" s="240" t="s">
        <v>2171</v>
      </c>
      <c r="AT382" s="240" t="s">
        <v>347</v>
      </c>
      <c r="AU382" s="240" t="s">
        <v>86</v>
      </c>
      <c r="AY382" s="19" t="s">
        <v>194</v>
      </c>
      <c r="BE382" s="241">
        <f>IF(N382="základní",J382,0)</f>
        <v>0</v>
      </c>
      <c r="BF382" s="241">
        <f>IF(N382="snížená",J382,0)</f>
        <v>0</v>
      </c>
      <c r="BG382" s="241">
        <f>IF(N382="zákl. přenesená",J382,0)</f>
        <v>0</v>
      </c>
      <c r="BH382" s="241">
        <f>IF(N382="sníž. přenesená",J382,0)</f>
        <v>0</v>
      </c>
      <c r="BI382" s="241">
        <f>IF(N382="nulová",J382,0)</f>
        <v>0</v>
      </c>
      <c r="BJ382" s="19" t="s">
        <v>84</v>
      </c>
      <c r="BK382" s="241">
        <f>ROUND(I382*H382,2)</f>
        <v>0</v>
      </c>
      <c r="BL382" s="19" t="s">
        <v>759</v>
      </c>
      <c r="BM382" s="240" t="s">
        <v>3466</v>
      </c>
    </row>
    <row r="383" spans="1:47" s="2" customFormat="1" ht="12">
      <c r="A383" s="40"/>
      <c r="B383" s="41"/>
      <c r="C383" s="42"/>
      <c r="D383" s="242" t="s">
        <v>204</v>
      </c>
      <c r="E383" s="42"/>
      <c r="F383" s="243" t="s">
        <v>3465</v>
      </c>
      <c r="G383" s="42"/>
      <c r="H383" s="42"/>
      <c r="I383" s="149"/>
      <c r="J383" s="42"/>
      <c r="K383" s="42"/>
      <c r="L383" s="46"/>
      <c r="M383" s="244"/>
      <c r="N383" s="245"/>
      <c r="O383" s="86"/>
      <c r="P383" s="86"/>
      <c r="Q383" s="86"/>
      <c r="R383" s="86"/>
      <c r="S383" s="86"/>
      <c r="T383" s="87"/>
      <c r="U383" s="40"/>
      <c r="V383" s="40"/>
      <c r="W383" s="40"/>
      <c r="X383" s="40"/>
      <c r="Y383" s="40"/>
      <c r="Z383" s="40"/>
      <c r="AA383" s="40"/>
      <c r="AB383" s="40"/>
      <c r="AC383" s="40"/>
      <c r="AD383" s="40"/>
      <c r="AE383" s="40"/>
      <c r="AT383" s="19" t="s">
        <v>204</v>
      </c>
      <c r="AU383" s="19" t="s">
        <v>86</v>
      </c>
    </row>
    <row r="384" spans="1:65" s="2" customFormat="1" ht="16.5" customHeight="1">
      <c r="A384" s="40"/>
      <c r="B384" s="41"/>
      <c r="C384" s="229" t="s">
        <v>1160</v>
      </c>
      <c r="D384" s="229" t="s">
        <v>197</v>
      </c>
      <c r="E384" s="230" t="s">
        <v>3467</v>
      </c>
      <c r="F384" s="231" t="s">
        <v>3468</v>
      </c>
      <c r="G384" s="232" t="s">
        <v>2163</v>
      </c>
      <c r="H384" s="233">
        <v>19</v>
      </c>
      <c r="I384" s="234"/>
      <c r="J384" s="235">
        <f>ROUND(I384*H384,2)</f>
        <v>0</v>
      </c>
      <c r="K384" s="231" t="s">
        <v>2566</v>
      </c>
      <c r="L384" s="46"/>
      <c r="M384" s="236" t="s">
        <v>21</v>
      </c>
      <c r="N384" s="237" t="s">
        <v>47</v>
      </c>
      <c r="O384" s="86"/>
      <c r="P384" s="238">
        <f>O384*H384</f>
        <v>0</v>
      </c>
      <c r="Q384" s="238">
        <v>0</v>
      </c>
      <c r="R384" s="238">
        <f>Q384*H384</f>
        <v>0</v>
      </c>
      <c r="S384" s="238">
        <v>0</v>
      </c>
      <c r="T384" s="239">
        <f>S384*H384</f>
        <v>0</v>
      </c>
      <c r="U384" s="40"/>
      <c r="V384" s="40"/>
      <c r="W384" s="40"/>
      <c r="X384" s="40"/>
      <c r="Y384" s="40"/>
      <c r="Z384" s="40"/>
      <c r="AA384" s="40"/>
      <c r="AB384" s="40"/>
      <c r="AC384" s="40"/>
      <c r="AD384" s="40"/>
      <c r="AE384" s="40"/>
      <c r="AR384" s="240" t="s">
        <v>759</v>
      </c>
      <c r="AT384" s="240" t="s">
        <v>197</v>
      </c>
      <c r="AU384" s="240" t="s">
        <v>86</v>
      </c>
      <c r="AY384" s="19" t="s">
        <v>194</v>
      </c>
      <c r="BE384" s="241">
        <f>IF(N384="základní",J384,0)</f>
        <v>0</v>
      </c>
      <c r="BF384" s="241">
        <f>IF(N384="snížená",J384,0)</f>
        <v>0</v>
      </c>
      <c r="BG384" s="241">
        <f>IF(N384="zákl. přenesená",J384,0)</f>
        <v>0</v>
      </c>
      <c r="BH384" s="241">
        <f>IF(N384="sníž. přenesená",J384,0)</f>
        <v>0</v>
      </c>
      <c r="BI384" s="241">
        <f>IF(N384="nulová",J384,0)</f>
        <v>0</v>
      </c>
      <c r="BJ384" s="19" t="s">
        <v>84</v>
      </c>
      <c r="BK384" s="241">
        <f>ROUND(I384*H384,2)</f>
        <v>0</v>
      </c>
      <c r="BL384" s="19" t="s">
        <v>759</v>
      </c>
      <c r="BM384" s="240" t="s">
        <v>3469</v>
      </c>
    </row>
    <row r="385" spans="1:47" s="2" customFormat="1" ht="12">
      <c r="A385" s="40"/>
      <c r="B385" s="41"/>
      <c r="C385" s="42"/>
      <c r="D385" s="242" t="s">
        <v>204</v>
      </c>
      <c r="E385" s="42"/>
      <c r="F385" s="243" t="s">
        <v>3470</v>
      </c>
      <c r="G385" s="42"/>
      <c r="H385" s="42"/>
      <c r="I385" s="149"/>
      <c r="J385" s="42"/>
      <c r="K385" s="42"/>
      <c r="L385" s="46"/>
      <c r="M385" s="244"/>
      <c r="N385" s="245"/>
      <c r="O385" s="86"/>
      <c r="P385" s="86"/>
      <c r="Q385" s="86"/>
      <c r="R385" s="86"/>
      <c r="S385" s="86"/>
      <c r="T385" s="87"/>
      <c r="U385" s="40"/>
      <c r="V385" s="40"/>
      <c r="W385" s="40"/>
      <c r="X385" s="40"/>
      <c r="Y385" s="40"/>
      <c r="Z385" s="40"/>
      <c r="AA385" s="40"/>
      <c r="AB385" s="40"/>
      <c r="AC385" s="40"/>
      <c r="AD385" s="40"/>
      <c r="AE385" s="40"/>
      <c r="AT385" s="19" t="s">
        <v>204</v>
      </c>
      <c r="AU385" s="19" t="s">
        <v>86</v>
      </c>
    </row>
    <row r="386" spans="1:65" s="2" customFormat="1" ht="16.5" customHeight="1">
      <c r="A386" s="40"/>
      <c r="B386" s="41"/>
      <c r="C386" s="272" t="s">
        <v>1165</v>
      </c>
      <c r="D386" s="272" t="s">
        <v>347</v>
      </c>
      <c r="E386" s="273" t="s">
        <v>3471</v>
      </c>
      <c r="F386" s="274" t="s">
        <v>3472</v>
      </c>
      <c r="G386" s="275" t="s">
        <v>3135</v>
      </c>
      <c r="H386" s="276">
        <v>19</v>
      </c>
      <c r="I386" s="277"/>
      <c r="J386" s="278">
        <f>ROUND(I386*H386,2)</f>
        <v>0</v>
      </c>
      <c r="K386" s="274" t="s">
        <v>2566</v>
      </c>
      <c r="L386" s="279"/>
      <c r="M386" s="280" t="s">
        <v>21</v>
      </c>
      <c r="N386" s="281" t="s">
        <v>47</v>
      </c>
      <c r="O386" s="86"/>
      <c r="P386" s="238">
        <f>O386*H386</f>
        <v>0</v>
      </c>
      <c r="Q386" s="238">
        <v>0</v>
      </c>
      <c r="R386" s="238">
        <f>Q386*H386</f>
        <v>0</v>
      </c>
      <c r="S386" s="238">
        <v>0</v>
      </c>
      <c r="T386" s="239">
        <f>S386*H386</f>
        <v>0</v>
      </c>
      <c r="U386" s="40"/>
      <c r="V386" s="40"/>
      <c r="W386" s="40"/>
      <c r="X386" s="40"/>
      <c r="Y386" s="40"/>
      <c r="Z386" s="40"/>
      <c r="AA386" s="40"/>
      <c r="AB386" s="40"/>
      <c r="AC386" s="40"/>
      <c r="AD386" s="40"/>
      <c r="AE386" s="40"/>
      <c r="AR386" s="240" t="s">
        <v>2171</v>
      </c>
      <c r="AT386" s="240" t="s">
        <v>347</v>
      </c>
      <c r="AU386" s="240" t="s">
        <v>86</v>
      </c>
      <c r="AY386" s="19" t="s">
        <v>194</v>
      </c>
      <c r="BE386" s="241">
        <f>IF(N386="základní",J386,0)</f>
        <v>0</v>
      </c>
      <c r="BF386" s="241">
        <f>IF(N386="snížená",J386,0)</f>
        <v>0</v>
      </c>
      <c r="BG386" s="241">
        <f>IF(N386="zákl. přenesená",J386,0)</f>
        <v>0</v>
      </c>
      <c r="BH386" s="241">
        <f>IF(N386="sníž. přenesená",J386,0)</f>
        <v>0</v>
      </c>
      <c r="BI386" s="241">
        <f>IF(N386="nulová",J386,0)</f>
        <v>0</v>
      </c>
      <c r="BJ386" s="19" t="s">
        <v>84</v>
      </c>
      <c r="BK386" s="241">
        <f>ROUND(I386*H386,2)</f>
        <v>0</v>
      </c>
      <c r="BL386" s="19" t="s">
        <v>759</v>
      </c>
      <c r="BM386" s="240" t="s">
        <v>3473</v>
      </c>
    </row>
    <row r="387" spans="1:47" s="2" customFormat="1" ht="12">
      <c r="A387" s="40"/>
      <c r="B387" s="41"/>
      <c r="C387" s="42"/>
      <c r="D387" s="242" t="s">
        <v>204</v>
      </c>
      <c r="E387" s="42"/>
      <c r="F387" s="243" t="s">
        <v>3472</v>
      </c>
      <c r="G387" s="42"/>
      <c r="H387" s="42"/>
      <c r="I387" s="149"/>
      <c r="J387" s="42"/>
      <c r="K387" s="42"/>
      <c r="L387" s="46"/>
      <c r="M387" s="244"/>
      <c r="N387" s="245"/>
      <c r="O387" s="86"/>
      <c r="P387" s="86"/>
      <c r="Q387" s="86"/>
      <c r="R387" s="86"/>
      <c r="S387" s="86"/>
      <c r="T387" s="87"/>
      <c r="U387" s="40"/>
      <c r="V387" s="40"/>
      <c r="W387" s="40"/>
      <c r="X387" s="40"/>
      <c r="Y387" s="40"/>
      <c r="Z387" s="40"/>
      <c r="AA387" s="40"/>
      <c r="AB387" s="40"/>
      <c r="AC387" s="40"/>
      <c r="AD387" s="40"/>
      <c r="AE387" s="40"/>
      <c r="AT387" s="19" t="s">
        <v>204</v>
      </c>
      <c r="AU387" s="19" t="s">
        <v>86</v>
      </c>
    </row>
    <row r="388" spans="1:65" s="2" customFormat="1" ht="16.5" customHeight="1">
      <c r="A388" s="40"/>
      <c r="B388" s="41"/>
      <c r="C388" s="229" t="s">
        <v>1172</v>
      </c>
      <c r="D388" s="229" t="s">
        <v>197</v>
      </c>
      <c r="E388" s="230" t="s">
        <v>3467</v>
      </c>
      <c r="F388" s="231" t="s">
        <v>3468</v>
      </c>
      <c r="G388" s="232" t="s">
        <v>2163</v>
      </c>
      <c r="H388" s="233">
        <v>1</v>
      </c>
      <c r="I388" s="234"/>
      <c r="J388" s="235">
        <f>ROUND(I388*H388,2)</f>
        <v>0</v>
      </c>
      <c r="K388" s="231" t="s">
        <v>2566</v>
      </c>
      <c r="L388" s="46"/>
      <c r="M388" s="236" t="s">
        <v>21</v>
      </c>
      <c r="N388" s="237" t="s">
        <v>47</v>
      </c>
      <c r="O388" s="86"/>
      <c r="P388" s="238">
        <f>O388*H388</f>
        <v>0</v>
      </c>
      <c r="Q388" s="238">
        <v>0</v>
      </c>
      <c r="R388" s="238">
        <f>Q388*H388</f>
        <v>0</v>
      </c>
      <c r="S388" s="238">
        <v>0</v>
      </c>
      <c r="T388" s="239">
        <f>S388*H388</f>
        <v>0</v>
      </c>
      <c r="U388" s="40"/>
      <c r="V388" s="40"/>
      <c r="W388" s="40"/>
      <c r="X388" s="40"/>
      <c r="Y388" s="40"/>
      <c r="Z388" s="40"/>
      <c r="AA388" s="40"/>
      <c r="AB388" s="40"/>
      <c r="AC388" s="40"/>
      <c r="AD388" s="40"/>
      <c r="AE388" s="40"/>
      <c r="AR388" s="240" t="s">
        <v>759</v>
      </c>
      <c r="AT388" s="240" t="s">
        <v>197</v>
      </c>
      <c r="AU388" s="240" t="s">
        <v>86</v>
      </c>
      <c r="AY388" s="19" t="s">
        <v>194</v>
      </c>
      <c r="BE388" s="241">
        <f>IF(N388="základní",J388,0)</f>
        <v>0</v>
      </c>
      <c r="BF388" s="241">
        <f>IF(N388="snížená",J388,0)</f>
        <v>0</v>
      </c>
      <c r="BG388" s="241">
        <f>IF(N388="zákl. přenesená",J388,0)</f>
        <v>0</v>
      </c>
      <c r="BH388" s="241">
        <f>IF(N388="sníž. přenesená",J388,0)</f>
        <v>0</v>
      </c>
      <c r="BI388" s="241">
        <f>IF(N388="nulová",J388,0)</f>
        <v>0</v>
      </c>
      <c r="BJ388" s="19" t="s">
        <v>84</v>
      </c>
      <c r="BK388" s="241">
        <f>ROUND(I388*H388,2)</f>
        <v>0</v>
      </c>
      <c r="BL388" s="19" t="s">
        <v>759</v>
      </c>
      <c r="BM388" s="240" t="s">
        <v>3474</v>
      </c>
    </row>
    <row r="389" spans="1:47" s="2" customFormat="1" ht="12">
      <c r="A389" s="40"/>
      <c r="B389" s="41"/>
      <c r="C389" s="42"/>
      <c r="D389" s="242" t="s">
        <v>204</v>
      </c>
      <c r="E389" s="42"/>
      <c r="F389" s="243" t="s">
        <v>3470</v>
      </c>
      <c r="G389" s="42"/>
      <c r="H389" s="42"/>
      <c r="I389" s="149"/>
      <c r="J389" s="42"/>
      <c r="K389" s="42"/>
      <c r="L389" s="46"/>
      <c r="M389" s="244"/>
      <c r="N389" s="245"/>
      <c r="O389" s="86"/>
      <c r="P389" s="86"/>
      <c r="Q389" s="86"/>
      <c r="R389" s="86"/>
      <c r="S389" s="86"/>
      <c r="T389" s="87"/>
      <c r="U389" s="40"/>
      <c r="V389" s="40"/>
      <c r="W389" s="40"/>
      <c r="X389" s="40"/>
      <c r="Y389" s="40"/>
      <c r="Z389" s="40"/>
      <c r="AA389" s="40"/>
      <c r="AB389" s="40"/>
      <c r="AC389" s="40"/>
      <c r="AD389" s="40"/>
      <c r="AE389" s="40"/>
      <c r="AT389" s="19" t="s">
        <v>204</v>
      </c>
      <c r="AU389" s="19" t="s">
        <v>86</v>
      </c>
    </row>
    <row r="390" spans="1:65" s="2" customFormat="1" ht="16.5" customHeight="1">
      <c r="A390" s="40"/>
      <c r="B390" s="41"/>
      <c r="C390" s="272" t="s">
        <v>1179</v>
      </c>
      <c r="D390" s="272" t="s">
        <v>347</v>
      </c>
      <c r="E390" s="273" t="s">
        <v>3475</v>
      </c>
      <c r="F390" s="274" t="s">
        <v>3476</v>
      </c>
      <c r="G390" s="275" t="s">
        <v>3135</v>
      </c>
      <c r="H390" s="276">
        <v>1</v>
      </c>
      <c r="I390" s="277"/>
      <c r="J390" s="278">
        <f>ROUND(I390*H390,2)</f>
        <v>0</v>
      </c>
      <c r="K390" s="274" t="s">
        <v>2566</v>
      </c>
      <c r="L390" s="279"/>
      <c r="M390" s="280" t="s">
        <v>21</v>
      </c>
      <c r="N390" s="281" t="s">
        <v>47</v>
      </c>
      <c r="O390" s="86"/>
      <c r="P390" s="238">
        <f>O390*H390</f>
        <v>0</v>
      </c>
      <c r="Q390" s="238">
        <v>0</v>
      </c>
      <c r="R390" s="238">
        <f>Q390*H390</f>
        <v>0</v>
      </c>
      <c r="S390" s="238">
        <v>0</v>
      </c>
      <c r="T390" s="239">
        <f>S390*H390</f>
        <v>0</v>
      </c>
      <c r="U390" s="40"/>
      <c r="V390" s="40"/>
      <c r="W390" s="40"/>
      <c r="X390" s="40"/>
      <c r="Y390" s="40"/>
      <c r="Z390" s="40"/>
      <c r="AA390" s="40"/>
      <c r="AB390" s="40"/>
      <c r="AC390" s="40"/>
      <c r="AD390" s="40"/>
      <c r="AE390" s="40"/>
      <c r="AR390" s="240" t="s">
        <v>2171</v>
      </c>
      <c r="AT390" s="240" t="s">
        <v>347</v>
      </c>
      <c r="AU390" s="240" t="s">
        <v>86</v>
      </c>
      <c r="AY390" s="19" t="s">
        <v>194</v>
      </c>
      <c r="BE390" s="241">
        <f>IF(N390="základní",J390,0)</f>
        <v>0</v>
      </c>
      <c r="BF390" s="241">
        <f>IF(N390="snížená",J390,0)</f>
        <v>0</v>
      </c>
      <c r="BG390" s="241">
        <f>IF(N390="zákl. přenesená",J390,0)</f>
        <v>0</v>
      </c>
      <c r="BH390" s="241">
        <f>IF(N390="sníž. přenesená",J390,0)</f>
        <v>0</v>
      </c>
      <c r="BI390" s="241">
        <f>IF(N390="nulová",J390,0)</f>
        <v>0</v>
      </c>
      <c r="BJ390" s="19" t="s">
        <v>84</v>
      </c>
      <c r="BK390" s="241">
        <f>ROUND(I390*H390,2)</f>
        <v>0</v>
      </c>
      <c r="BL390" s="19" t="s">
        <v>759</v>
      </c>
      <c r="BM390" s="240" t="s">
        <v>3477</v>
      </c>
    </row>
    <row r="391" spans="1:47" s="2" customFormat="1" ht="12">
      <c r="A391" s="40"/>
      <c r="B391" s="41"/>
      <c r="C391" s="42"/>
      <c r="D391" s="242" t="s">
        <v>204</v>
      </c>
      <c r="E391" s="42"/>
      <c r="F391" s="243" t="s">
        <v>3476</v>
      </c>
      <c r="G391" s="42"/>
      <c r="H391" s="42"/>
      <c r="I391" s="149"/>
      <c r="J391" s="42"/>
      <c r="K391" s="42"/>
      <c r="L391" s="46"/>
      <c r="M391" s="244"/>
      <c r="N391" s="245"/>
      <c r="O391" s="86"/>
      <c r="P391" s="86"/>
      <c r="Q391" s="86"/>
      <c r="R391" s="86"/>
      <c r="S391" s="86"/>
      <c r="T391" s="87"/>
      <c r="U391" s="40"/>
      <c r="V391" s="40"/>
      <c r="W391" s="40"/>
      <c r="X391" s="40"/>
      <c r="Y391" s="40"/>
      <c r="Z391" s="40"/>
      <c r="AA391" s="40"/>
      <c r="AB391" s="40"/>
      <c r="AC391" s="40"/>
      <c r="AD391" s="40"/>
      <c r="AE391" s="40"/>
      <c r="AT391" s="19" t="s">
        <v>204</v>
      </c>
      <c r="AU391" s="19" t="s">
        <v>86</v>
      </c>
    </row>
    <row r="392" spans="1:65" s="2" customFormat="1" ht="16.5" customHeight="1">
      <c r="A392" s="40"/>
      <c r="B392" s="41"/>
      <c r="C392" s="229" t="s">
        <v>1184</v>
      </c>
      <c r="D392" s="229" t="s">
        <v>197</v>
      </c>
      <c r="E392" s="230" t="s">
        <v>3478</v>
      </c>
      <c r="F392" s="231" t="s">
        <v>3479</v>
      </c>
      <c r="G392" s="232" t="s">
        <v>2163</v>
      </c>
      <c r="H392" s="233">
        <v>1</v>
      </c>
      <c r="I392" s="234"/>
      <c r="J392" s="235">
        <f>ROUND(I392*H392,2)</f>
        <v>0</v>
      </c>
      <c r="K392" s="231" t="s">
        <v>2566</v>
      </c>
      <c r="L392" s="46"/>
      <c r="M392" s="236" t="s">
        <v>21</v>
      </c>
      <c r="N392" s="237" t="s">
        <v>47</v>
      </c>
      <c r="O392" s="86"/>
      <c r="P392" s="238">
        <f>O392*H392</f>
        <v>0</v>
      </c>
      <c r="Q392" s="238">
        <v>0</v>
      </c>
      <c r="R392" s="238">
        <f>Q392*H392</f>
        <v>0</v>
      </c>
      <c r="S392" s="238">
        <v>0</v>
      </c>
      <c r="T392" s="239">
        <f>S392*H392</f>
        <v>0</v>
      </c>
      <c r="U392" s="40"/>
      <c r="V392" s="40"/>
      <c r="W392" s="40"/>
      <c r="X392" s="40"/>
      <c r="Y392" s="40"/>
      <c r="Z392" s="40"/>
      <c r="AA392" s="40"/>
      <c r="AB392" s="40"/>
      <c r="AC392" s="40"/>
      <c r="AD392" s="40"/>
      <c r="AE392" s="40"/>
      <c r="AR392" s="240" t="s">
        <v>759</v>
      </c>
      <c r="AT392" s="240" t="s">
        <v>197</v>
      </c>
      <c r="AU392" s="240" t="s">
        <v>86</v>
      </c>
      <c r="AY392" s="19" t="s">
        <v>194</v>
      </c>
      <c r="BE392" s="241">
        <f>IF(N392="základní",J392,0)</f>
        <v>0</v>
      </c>
      <c r="BF392" s="241">
        <f>IF(N392="snížená",J392,0)</f>
        <v>0</v>
      </c>
      <c r="BG392" s="241">
        <f>IF(N392="zákl. přenesená",J392,0)</f>
        <v>0</v>
      </c>
      <c r="BH392" s="241">
        <f>IF(N392="sníž. přenesená",J392,0)</f>
        <v>0</v>
      </c>
      <c r="BI392" s="241">
        <f>IF(N392="nulová",J392,0)</f>
        <v>0</v>
      </c>
      <c r="BJ392" s="19" t="s">
        <v>84</v>
      </c>
      <c r="BK392" s="241">
        <f>ROUND(I392*H392,2)</f>
        <v>0</v>
      </c>
      <c r="BL392" s="19" t="s">
        <v>759</v>
      </c>
      <c r="BM392" s="240" t="s">
        <v>3480</v>
      </c>
    </row>
    <row r="393" spans="1:47" s="2" customFormat="1" ht="12">
      <c r="A393" s="40"/>
      <c r="B393" s="41"/>
      <c r="C393" s="42"/>
      <c r="D393" s="242" t="s">
        <v>204</v>
      </c>
      <c r="E393" s="42"/>
      <c r="F393" s="243" t="s">
        <v>3481</v>
      </c>
      <c r="G393" s="42"/>
      <c r="H393" s="42"/>
      <c r="I393" s="149"/>
      <c r="J393" s="42"/>
      <c r="K393" s="42"/>
      <c r="L393" s="46"/>
      <c r="M393" s="244"/>
      <c r="N393" s="245"/>
      <c r="O393" s="86"/>
      <c r="P393" s="86"/>
      <c r="Q393" s="86"/>
      <c r="R393" s="86"/>
      <c r="S393" s="86"/>
      <c r="T393" s="87"/>
      <c r="U393" s="40"/>
      <c r="V393" s="40"/>
      <c r="W393" s="40"/>
      <c r="X393" s="40"/>
      <c r="Y393" s="40"/>
      <c r="Z393" s="40"/>
      <c r="AA393" s="40"/>
      <c r="AB393" s="40"/>
      <c r="AC393" s="40"/>
      <c r="AD393" s="40"/>
      <c r="AE393" s="40"/>
      <c r="AT393" s="19" t="s">
        <v>204</v>
      </c>
      <c r="AU393" s="19" t="s">
        <v>86</v>
      </c>
    </row>
    <row r="394" spans="1:65" s="2" customFormat="1" ht="16.5" customHeight="1">
      <c r="A394" s="40"/>
      <c r="B394" s="41"/>
      <c r="C394" s="272" t="s">
        <v>1189</v>
      </c>
      <c r="D394" s="272" t="s">
        <v>347</v>
      </c>
      <c r="E394" s="273" t="s">
        <v>3482</v>
      </c>
      <c r="F394" s="274" t="s">
        <v>3483</v>
      </c>
      <c r="G394" s="275" t="s">
        <v>3135</v>
      </c>
      <c r="H394" s="276">
        <v>1</v>
      </c>
      <c r="I394" s="277"/>
      <c r="J394" s="278">
        <f>ROUND(I394*H394,2)</f>
        <v>0</v>
      </c>
      <c r="K394" s="274" t="s">
        <v>2566</v>
      </c>
      <c r="L394" s="279"/>
      <c r="M394" s="280" t="s">
        <v>21</v>
      </c>
      <c r="N394" s="281" t="s">
        <v>47</v>
      </c>
      <c r="O394" s="86"/>
      <c r="P394" s="238">
        <f>O394*H394</f>
        <v>0</v>
      </c>
      <c r="Q394" s="238">
        <v>0</v>
      </c>
      <c r="R394" s="238">
        <f>Q394*H394</f>
        <v>0</v>
      </c>
      <c r="S394" s="238">
        <v>0</v>
      </c>
      <c r="T394" s="239">
        <f>S394*H394</f>
        <v>0</v>
      </c>
      <c r="U394" s="40"/>
      <c r="V394" s="40"/>
      <c r="W394" s="40"/>
      <c r="X394" s="40"/>
      <c r="Y394" s="40"/>
      <c r="Z394" s="40"/>
      <c r="AA394" s="40"/>
      <c r="AB394" s="40"/>
      <c r="AC394" s="40"/>
      <c r="AD394" s="40"/>
      <c r="AE394" s="40"/>
      <c r="AR394" s="240" t="s">
        <v>2171</v>
      </c>
      <c r="AT394" s="240" t="s">
        <v>347</v>
      </c>
      <c r="AU394" s="240" t="s">
        <v>86</v>
      </c>
      <c r="AY394" s="19" t="s">
        <v>194</v>
      </c>
      <c r="BE394" s="241">
        <f>IF(N394="základní",J394,0)</f>
        <v>0</v>
      </c>
      <c r="BF394" s="241">
        <f>IF(N394="snížená",J394,0)</f>
        <v>0</v>
      </c>
      <c r="BG394" s="241">
        <f>IF(N394="zákl. přenesená",J394,0)</f>
        <v>0</v>
      </c>
      <c r="BH394" s="241">
        <f>IF(N394="sníž. přenesená",J394,0)</f>
        <v>0</v>
      </c>
      <c r="BI394" s="241">
        <f>IF(N394="nulová",J394,0)</f>
        <v>0</v>
      </c>
      <c r="BJ394" s="19" t="s">
        <v>84</v>
      </c>
      <c r="BK394" s="241">
        <f>ROUND(I394*H394,2)</f>
        <v>0</v>
      </c>
      <c r="BL394" s="19" t="s">
        <v>759</v>
      </c>
      <c r="BM394" s="240" t="s">
        <v>3484</v>
      </c>
    </row>
    <row r="395" spans="1:47" s="2" customFormat="1" ht="12">
      <c r="A395" s="40"/>
      <c r="B395" s="41"/>
      <c r="C395" s="42"/>
      <c r="D395" s="242" t="s">
        <v>204</v>
      </c>
      <c r="E395" s="42"/>
      <c r="F395" s="243" t="s">
        <v>3483</v>
      </c>
      <c r="G395" s="42"/>
      <c r="H395" s="42"/>
      <c r="I395" s="149"/>
      <c r="J395" s="42"/>
      <c r="K395" s="42"/>
      <c r="L395" s="46"/>
      <c r="M395" s="244"/>
      <c r="N395" s="245"/>
      <c r="O395" s="86"/>
      <c r="P395" s="86"/>
      <c r="Q395" s="86"/>
      <c r="R395" s="86"/>
      <c r="S395" s="86"/>
      <c r="T395" s="87"/>
      <c r="U395" s="40"/>
      <c r="V395" s="40"/>
      <c r="W395" s="40"/>
      <c r="X395" s="40"/>
      <c r="Y395" s="40"/>
      <c r="Z395" s="40"/>
      <c r="AA395" s="40"/>
      <c r="AB395" s="40"/>
      <c r="AC395" s="40"/>
      <c r="AD395" s="40"/>
      <c r="AE395" s="40"/>
      <c r="AT395" s="19" t="s">
        <v>204</v>
      </c>
      <c r="AU395" s="19" t="s">
        <v>86</v>
      </c>
    </row>
    <row r="396" spans="1:65" s="2" customFormat="1" ht="16.5" customHeight="1">
      <c r="A396" s="40"/>
      <c r="B396" s="41"/>
      <c r="C396" s="229" t="s">
        <v>1195</v>
      </c>
      <c r="D396" s="229" t="s">
        <v>197</v>
      </c>
      <c r="E396" s="230" t="s">
        <v>3485</v>
      </c>
      <c r="F396" s="231" t="s">
        <v>3486</v>
      </c>
      <c r="G396" s="232" t="s">
        <v>2163</v>
      </c>
      <c r="H396" s="233">
        <v>5</v>
      </c>
      <c r="I396" s="234"/>
      <c r="J396" s="235">
        <f>ROUND(I396*H396,2)</f>
        <v>0</v>
      </c>
      <c r="K396" s="231" t="s">
        <v>2566</v>
      </c>
      <c r="L396" s="46"/>
      <c r="M396" s="236" t="s">
        <v>21</v>
      </c>
      <c r="N396" s="237" t="s">
        <v>47</v>
      </c>
      <c r="O396" s="86"/>
      <c r="P396" s="238">
        <f>O396*H396</f>
        <v>0</v>
      </c>
      <c r="Q396" s="238">
        <v>0</v>
      </c>
      <c r="R396" s="238">
        <f>Q396*H396</f>
        <v>0</v>
      </c>
      <c r="S396" s="238">
        <v>0</v>
      </c>
      <c r="T396" s="239">
        <f>S396*H396</f>
        <v>0</v>
      </c>
      <c r="U396" s="40"/>
      <c r="V396" s="40"/>
      <c r="W396" s="40"/>
      <c r="X396" s="40"/>
      <c r="Y396" s="40"/>
      <c r="Z396" s="40"/>
      <c r="AA396" s="40"/>
      <c r="AB396" s="40"/>
      <c r="AC396" s="40"/>
      <c r="AD396" s="40"/>
      <c r="AE396" s="40"/>
      <c r="AR396" s="240" t="s">
        <v>759</v>
      </c>
      <c r="AT396" s="240" t="s">
        <v>197</v>
      </c>
      <c r="AU396" s="240" t="s">
        <v>86</v>
      </c>
      <c r="AY396" s="19" t="s">
        <v>194</v>
      </c>
      <c r="BE396" s="241">
        <f>IF(N396="základní",J396,0)</f>
        <v>0</v>
      </c>
      <c r="BF396" s="241">
        <f>IF(N396="snížená",J396,0)</f>
        <v>0</v>
      </c>
      <c r="BG396" s="241">
        <f>IF(N396="zákl. přenesená",J396,0)</f>
        <v>0</v>
      </c>
      <c r="BH396" s="241">
        <f>IF(N396="sníž. přenesená",J396,0)</f>
        <v>0</v>
      </c>
      <c r="BI396" s="241">
        <f>IF(N396="nulová",J396,0)</f>
        <v>0</v>
      </c>
      <c r="BJ396" s="19" t="s">
        <v>84</v>
      </c>
      <c r="BK396" s="241">
        <f>ROUND(I396*H396,2)</f>
        <v>0</v>
      </c>
      <c r="BL396" s="19" t="s">
        <v>759</v>
      </c>
      <c r="BM396" s="240" t="s">
        <v>3487</v>
      </c>
    </row>
    <row r="397" spans="1:47" s="2" customFormat="1" ht="12">
      <c r="A397" s="40"/>
      <c r="B397" s="41"/>
      <c r="C397" s="42"/>
      <c r="D397" s="242" t="s">
        <v>204</v>
      </c>
      <c r="E397" s="42"/>
      <c r="F397" s="243" t="s">
        <v>3488</v>
      </c>
      <c r="G397" s="42"/>
      <c r="H397" s="42"/>
      <c r="I397" s="149"/>
      <c r="J397" s="42"/>
      <c r="K397" s="42"/>
      <c r="L397" s="46"/>
      <c r="M397" s="244"/>
      <c r="N397" s="245"/>
      <c r="O397" s="86"/>
      <c r="P397" s="86"/>
      <c r="Q397" s="86"/>
      <c r="R397" s="86"/>
      <c r="S397" s="86"/>
      <c r="T397" s="87"/>
      <c r="U397" s="40"/>
      <c r="V397" s="40"/>
      <c r="W397" s="40"/>
      <c r="X397" s="40"/>
      <c r="Y397" s="40"/>
      <c r="Z397" s="40"/>
      <c r="AA397" s="40"/>
      <c r="AB397" s="40"/>
      <c r="AC397" s="40"/>
      <c r="AD397" s="40"/>
      <c r="AE397" s="40"/>
      <c r="AT397" s="19" t="s">
        <v>204</v>
      </c>
      <c r="AU397" s="19" t="s">
        <v>86</v>
      </c>
    </row>
    <row r="398" spans="1:65" s="2" customFormat="1" ht="16.5" customHeight="1">
      <c r="A398" s="40"/>
      <c r="B398" s="41"/>
      <c r="C398" s="272" t="s">
        <v>1203</v>
      </c>
      <c r="D398" s="272" t="s">
        <v>347</v>
      </c>
      <c r="E398" s="273" t="s">
        <v>3489</v>
      </c>
      <c r="F398" s="274" t="s">
        <v>3490</v>
      </c>
      <c r="G398" s="275" t="s">
        <v>3135</v>
      </c>
      <c r="H398" s="276">
        <v>5</v>
      </c>
      <c r="I398" s="277"/>
      <c r="J398" s="278">
        <f>ROUND(I398*H398,2)</f>
        <v>0</v>
      </c>
      <c r="K398" s="274" t="s">
        <v>2566</v>
      </c>
      <c r="L398" s="279"/>
      <c r="M398" s="280" t="s">
        <v>21</v>
      </c>
      <c r="N398" s="281" t="s">
        <v>47</v>
      </c>
      <c r="O398" s="86"/>
      <c r="P398" s="238">
        <f>O398*H398</f>
        <v>0</v>
      </c>
      <c r="Q398" s="238">
        <v>0</v>
      </c>
      <c r="R398" s="238">
        <f>Q398*H398</f>
        <v>0</v>
      </c>
      <c r="S398" s="238">
        <v>0</v>
      </c>
      <c r="T398" s="239">
        <f>S398*H398</f>
        <v>0</v>
      </c>
      <c r="U398" s="40"/>
      <c r="V398" s="40"/>
      <c r="W398" s="40"/>
      <c r="X398" s="40"/>
      <c r="Y398" s="40"/>
      <c r="Z398" s="40"/>
      <c r="AA398" s="40"/>
      <c r="AB398" s="40"/>
      <c r="AC398" s="40"/>
      <c r="AD398" s="40"/>
      <c r="AE398" s="40"/>
      <c r="AR398" s="240" t="s">
        <v>2171</v>
      </c>
      <c r="AT398" s="240" t="s">
        <v>347</v>
      </c>
      <c r="AU398" s="240" t="s">
        <v>86</v>
      </c>
      <c r="AY398" s="19" t="s">
        <v>194</v>
      </c>
      <c r="BE398" s="241">
        <f>IF(N398="základní",J398,0)</f>
        <v>0</v>
      </c>
      <c r="BF398" s="241">
        <f>IF(N398="snížená",J398,0)</f>
        <v>0</v>
      </c>
      <c r="BG398" s="241">
        <f>IF(N398="zákl. přenesená",J398,0)</f>
        <v>0</v>
      </c>
      <c r="BH398" s="241">
        <f>IF(N398="sníž. přenesená",J398,0)</f>
        <v>0</v>
      </c>
      <c r="BI398" s="241">
        <f>IF(N398="nulová",J398,0)</f>
        <v>0</v>
      </c>
      <c r="BJ398" s="19" t="s">
        <v>84</v>
      </c>
      <c r="BK398" s="241">
        <f>ROUND(I398*H398,2)</f>
        <v>0</v>
      </c>
      <c r="BL398" s="19" t="s">
        <v>759</v>
      </c>
      <c r="BM398" s="240" t="s">
        <v>3491</v>
      </c>
    </row>
    <row r="399" spans="1:47" s="2" customFormat="1" ht="12">
      <c r="A399" s="40"/>
      <c r="B399" s="41"/>
      <c r="C399" s="42"/>
      <c r="D399" s="242" t="s">
        <v>204</v>
      </c>
      <c r="E399" s="42"/>
      <c r="F399" s="243" t="s">
        <v>3490</v>
      </c>
      <c r="G399" s="42"/>
      <c r="H399" s="42"/>
      <c r="I399" s="149"/>
      <c r="J399" s="42"/>
      <c r="K399" s="42"/>
      <c r="L399" s="46"/>
      <c r="M399" s="244"/>
      <c r="N399" s="245"/>
      <c r="O399" s="86"/>
      <c r="P399" s="86"/>
      <c r="Q399" s="86"/>
      <c r="R399" s="86"/>
      <c r="S399" s="86"/>
      <c r="T399" s="87"/>
      <c r="U399" s="40"/>
      <c r="V399" s="40"/>
      <c r="W399" s="40"/>
      <c r="X399" s="40"/>
      <c r="Y399" s="40"/>
      <c r="Z399" s="40"/>
      <c r="AA399" s="40"/>
      <c r="AB399" s="40"/>
      <c r="AC399" s="40"/>
      <c r="AD399" s="40"/>
      <c r="AE399" s="40"/>
      <c r="AT399" s="19" t="s">
        <v>204</v>
      </c>
      <c r="AU399" s="19" t="s">
        <v>86</v>
      </c>
    </row>
    <row r="400" spans="1:65" s="2" customFormat="1" ht="16.5" customHeight="1">
      <c r="A400" s="40"/>
      <c r="B400" s="41"/>
      <c r="C400" s="229" t="s">
        <v>1209</v>
      </c>
      <c r="D400" s="229" t="s">
        <v>197</v>
      </c>
      <c r="E400" s="230" t="s">
        <v>3492</v>
      </c>
      <c r="F400" s="231" t="s">
        <v>3493</v>
      </c>
      <c r="G400" s="232" t="s">
        <v>2163</v>
      </c>
      <c r="H400" s="233">
        <v>2</v>
      </c>
      <c r="I400" s="234"/>
      <c r="J400" s="235">
        <f>ROUND(I400*H400,2)</f>
        <v>0</v>
      </c>
      <c r="K400" s="231" t="s">
        <v>2566</v>
      </c>
      <c r="L400" s="46"/>
      <c r="M400" s="236" t="s">
        <v>21</v>
      </c>
      <c r="N400" s="237" t="s">
        <v>47</v>
      </c>
      <c r="O400" s="86"/>
      <c r="P400" s="238">
        <f>O400*H400</f>
        <v>0</v>
      </c>
      <c r="Q400" s="238">
        <v>0</v>
      </c>
      <c r="R400" s="238">
        <f>Q400*H400</f>
        <v>0</v>
      </c>
      <c r="S400" s="238">
        <v>0</v>
      </c>
      <c r="T400" s="239">
        <f>S400*H400</f>
        <v>0</v>
      </c>
      <c r="U400" s="40"/>
      <c r="V400" s="40"/>
      <c r="W400" s="40"/>
      <c r="X400" s="40"/>
      <c r="Y400" s="40"/>
      <c r="Z400" s="40"/>
      <c r="AA400" s="40"/>
      <c r="AB400" s="40"/>
      <c r="AC400" s="40"/>
      <c r="AD400" s="40"/>
      <c r="AE400" s="40"/>
      <c r="AR400" s="240" t="s">
        <v>759</v>
      </c>
      <c r="AT400" s="240" t="s">
        <v>197</v>
      </c>
      <c r="AU400" s="240" t="s">
        <v>86</v>
      </c>
      <c r="AY400" s="19" t="s">
        <v>194</v>
      </c>
      <c r="BE400" s="241">
        <f>IF(N400="základní",J400,0)</f>
        <v>0</v>
      </c>
      <c r="BF400" s="241">
        <f>IF(N400="snížená",J400,0)</f>
        <v>0</v>
      </c>
      <c r="BG400" s="241">
        <f>IF(N400="zákl. přenesená",J400,0)</f>
        <v>0</v>
      </c>
      <c r="BH400" s="241">
        <f>IF(N400="sníž. přenesená",J400,0)</f>
        <v>0</v>
      </c>
      <c r="BI400" s="241">
        <f>IF(N400="nulová",J400,0)</f>
        <v>0</v>
      </c>
      <c r="BJ400" s="19" t="s">
        <v>84</v>
      </c>
      <c r="BK400" s="241">
        <f>ROUND(I400*H400,2)</f>
        <v>0</v>
      </c>
      <c r="BL400" s="19" t="s">
        <v>759</v>
      </c>
      <c r="BM400" s="240" t="s">
        <v>3494</v>
      </c>
    </row>
    <row r="401" spans="1:47" s="2" customFormat="1" ht="12">
      <c r="A401" s="40"/>
      <c r="B401" s="41"/>
      <c r="C401" s="42"/>
      <c r="D401" s="242" t="s">
        <v>204</v>
      </c>
      <c r="E401" s="42"/>
      <c r="F401" s="243" t="s">
        <v>3495</v>
      </c>
      <c r="G401" s="42"/>
      <c r="H401" s="42"/>
      <c r="I401" s="149"/>
      <c r="J401" s="42"/>
      <c r="K401" s="42"/>
      <c r="L401" s="46"/>
      <c r="M401" s="244"/>
      <c r="N401" s="245"/>
      <c r="O401" s="86"/>
      <c r="P401" s="86"/>
      <c r="Q401" s="86"/>
      <c r="R401" s="86"/>
      <c r="S401" s="86"/>
      <c r="T401" s="87"/>
      <c r="U401" s="40"/>
      <c r="V401" s="40"/>
      <c r="W401" s="40"/>
      <c r="X401" s="40"/>
      <c r="Y401" s="40"/>
      <c r="Z401" s="40"/>
      <c r="AA401" s="40"/>
      <c r="AB401" s="40"/>
      <c r="AC401" s="40"/>
      <c r="AD401" s="40"/>
      <c r="AE401" s="40"/>
      <c r="AT401" s="19" t="s">
        <v>204</v>
      </c>
      <c r="AU401" s="19" t="s">
        <v>86</v>
      </c>
    </row>
    <row r="402" spans="1:65" s="2" customFormat="1" ht="16.5" customHeight="1">
      <c r="A402" s="40"/>
      <c r="B402" s="41"/>
      <c r="C402" s="272" t="s">
        <v>1214</v>
      </c>
      <c r="D402" s="272" t="s">
        <v>347</v>
      </c>
      <c r="E402" s="273" t="s">
        <v>3496</v>
      </c>
      <c r="F402" s="274" t="s">
        <v>3497</v>
      </c>
      <c r="G402" s="275" t="s">
        <v>3135</v>
      </c>
      <c r="H402" s="276">
        <v>6</v>
      </c>
      <c r="I402" s="277"/>
      <c r="J402" s="278">
        <f>ROUND(I402*H402,2)</f>
        <v>0</v>
      </c>
      <c r="K402" s="274" t="s">
        <v>2566</v>
      </c>
      <c r="L402" s="279"/>
      <c r="M402" s="280" t="s">
        <v>21</v>
      </c>
      <c r="N402" s="281" t="s">
        <v>47</v>
      </c>
      <c r="O402" s="86"/>
      <c r="P402" s="238">
        <f>O402*H402</f>
        <v>0</v>
      </c>
      <c r="Q402" s="238">
        <v>0</v>
      </c>
      <c r="R402" s="238">
        <f>Q402*H402</f>
        <v>0</v>
      </c>
      <c r="S402" s="238">
        <v>0</v>
      </c>
      <c r="T402" s="239">
        <f>S402*H402</f>
        <v>0</v>
      </c>
      <c r="U402" s="40"/>
      <c r="V402" s="40"/>
      <c r="W402" s="40"/>
      <c r="X402" s="40"/>
      <c r="Y402" s="40"/>
      <c r="Z402" s="40"/>
      <c r="AA402" s="40"/>
      <c r="AB402" s="40"/>
      <c r="AC402" s="40"/>
      <c r="AD402" s="40"/>
      <c r="AE402" s="40"/>
      <c r="AR402" s="240" t="s">
        <v>2171</v>
      </c>
      <c r="AT402" s="240" t="s">
        <v>347</v>
      </c>
      <c r="AU402" s="240" t="s">
        <v>86</v>
      </c>
      <c r="AY402" s="19" t="s">
        <v>194</v>
      </c>
      <c r="BE402" s="241">
        <f>IF(N402="základní",J402,0)</f>
        <v>0</v>
      </c>
      <c r="BF402" s="241">
        <f>IF(N402="snížená",J402,0)</f>
        <v>0</v>
      </c>
      <c r="BG402" s="241">
        <f>IF(N402="zákl. přenesená",J402,0)</f>
        <v>0</v>
      </c>
      <c r="BH402" s="241">
        <f>IF(N402="sníž. přenesená",J402,0)</f>
        <v>0</v>
      </c>
      <c r="BI402" s="241">
        <f>IF(N402="nulová",J402,0)</f>
        <v>0</v>
      </c>
      <c r="BJ402" s="19" t="s">
        <v>84</v>
      </c>
      <c r="BK402" s="241">
        <f>ROUND(I402*H402,2)</f>
        <v>0</v>
      </c>
      <c r="BL402" s="19" t="s">
        <v>759</v>
      </c>
      <c r="BM402" s="240" t="s">
        <v>3498</v>
      </c>
    </row>
    <row r="403" spans="1:47" s="2" customFormat="1" ht="12">
      <c r="A403" s="40"/>
      <c r="B403" s="41"/>
      <c r="C403" s="42"/>
      <c r="D403" s="242" t="s">
        <v>204</v>
      </c>
      <c r="E403" s="42"/>
      <c r="F403" s="243" t="s">
        <v>3497</v>
      </c>
      <c r="G403" s="42"/>
      <c r="H403" s="42"/>
      <c r="I403" s="149"/>
      <c r="J403" s="42"/>
      <c r="K403" s="42"/>
      <c r="L403" s="46"/>
      <c r="M403" s="244"/>
      <c r="N403" s="245"/>
      <c r="O403" s="86"/>
      <c r="P403" s="86"/>
      <c r="Q403" s="86"/>
      <c r="R403" s="86"/>
      <c r="S403" s="86"/>
      <c r="T403" s="87"/>
      <c r="U403" s="40"/>
      <c r="V403" s="40"/>
      <c r="W403" s="40"/>
      <c r="X403" s="40"/>
      <c r="Y403" s="40"/>
      <c r="Z403" s="40"/>
      <c r="AA403" s="40"/>
      <c r="AB403" s="40"/>
      <c r="AC403" s="40"/>
      <c r="AD403" s="40"/>
      <c r="AE403" s="40"/>
      <c r="AT403" s="19" t="s">
        <v>204</v>
      </c>
      <c r="AU403" s="19" t="s">
        <v>86</v>
      </c>
    </row>
    <row r="404" spans="1:65" s="2" customFormat="1" ht="16.5" customHeight="1">
      <c r="A404" s="40"/>
      <c r="B404" s="41"/>
      <c r="C404" s="229" t="s">
        <v>1221</v>
      </c>
      <c r="D404" s="229" t="s">
        <v>197</v>
      </c>
      <c r="E404" s="230" t="s">
        <v>3499</v>
      </c>
      <c r="F404" s="231" t="s">
        <v>3500</v>
      </c>
      <c r="G404" s="232" t="s">
        <v>481</v>
      </c>
      <c r="H404" s="233">
        <v>2</v>
      </c>
      <c r="I404" s="234"/>
      <c r="J404" s="235">
        <f>ROUND(I404*H404,2)</f>
        <v>0</v>
      </c>
      <c r="K404" s="231" t="s">
        <v>2566</v>
      </c>
      <c r="L404" s="46"/>
      <c r="M404" s="236" t="s">
        <v>21</v>
      </c>
      <c r="N404" s="237" t="s">
        <v>47</v>
      </c>
      <c r="O404" s="86"/>
      <c r="P404" s="238">
        <f>O404*H404</f>
        <v>0</v>
      </c>
      <c r="Q404" s="238">
        <v>0</v>
      </c>
      <c r="R404" s="238">
        <f>Q404*H404</f>
        <v>0</v>
      </c>
      <c r="S404" s="238">
        <v>0</v>
      </c>
      <c r="T404" s="239">
        <f>S404*H404</f>
        <v>0</v>
      </c>
      <c r="U404" s="40"/>
      <c r="V404" s="40"/>
      <c r="W404" s="40"/>
      <c r="X404" s="40"/>
      <c r="Y404" s="40"/>
      <c r="Z404" s="40"/>
      <c r="AA404" s="40"/>
      <c r="AB404" s="40"/>
      <c r="AC404" s="40"/>
      <c r="AD404" s="40"/>
      <c r="AE404" s="40"/>
      <c r="AR404" s="240" t="s">
        <v>759</v>
      </c>
      <c r="AT404" s="240" t="s">
        <v>197</v>
      </c>
      <c r="AU404" s="240" t="s">
        <v>86</v>
      </c>
      <c r="AY404" s="19" t="s">
        <v>194</v>
      </c>
      <c r="BE404" s="241">
        <f>IF(N404="základní",J404,0)</f>
        <v>0</v>
      </c>
      <c r="BF404" s="241">
        <f>IF(N404="snížená",J404,0)</f>
        <v>0</v>
      </c>
      <c r="BG404" s="241">
        <f>IF(N404="zákl. přenesená",J404,0)</f>
        <v>0</v>
      </c>
      <c r="BH404" s="241">
        <f>IF(N404="sníž. přenesená",J404,0)</f>
        <v>0</v>
      </c>
      <c r="BI404" s="241">
        <f>IF(N404="nulová",J404,0)</f>
        <v>0</v>
      </c>
      <c r="BJ404" s="19" t="s">
        <v>84</v>
      </c>
      <c r="BK404" s="241">
        <f>ROUND(I404*H404,2)</f>
        <v>0</v>
      </c>
      <c r="BL404" s="19" t="s">
        <v>759</v>
      </c>
      <c r="BM404" s="240" t="s">
        <v>3501</v>
      </c>
    </row>
    <row r="405" spans="1:47" s="2" customFormat="1" ht="12">
      <c r="A405" s="40"/>
      <c r="B405" s="41"/>
      <c r="C405" s="42"/>
      <c r="D405" s="242" t="s">
        <v>204</v>
      </c>
      <c r="E405" s="42"/>
      <c r="F405" s="243" t="s">
        <v>3500</v>
      </c>
      <c r="G405" s="42"/>
      <c r="H405" s="42"/>
      <c r="I405" s="149"/>
      <c r="J405" s="42"/>
      <c r="K405" s="42"/>
      <c r="L405" s="46"/>
      <c r="M405" s="244"/>
      <c r="N405" s="245"/>
      <c r="O405" s="86"/>
      <c r="P405" s="86"/>
      <c r="Q405" s="86"/>
      <c r="R405" s="86"/>
      <c r="S405" s="86"/>
      <c r="T405" s="87"/>
      <c r="U405" s="40"/>
      <c r="V405" s="40"/>
      <c r="W405" s="40"/>
      <c r="X405" s="40"/>
      <c r="Y405" s="40"/>
      <c r="Z405" s="40"/>
      <c r="AA405" s="40"/>
      <c r="AB405" s="40"/>
      <c r="AC405" s="40"/>
      <c r="AD405" s="40"/>
      <c r="AE405" s="40"/>
      <c r="AT405" s="19" t="s">
        <v>204</v>
      </c>
      <c r="AU405" s="19" t="s">
        <v>86</v>
      </c>
    </row>
    <row r="406" spans="1:65" s="2" customFormat="1" ht="16.5" customHeight="1">
      <c r="A406" s="40"/>
      <c r="B406" s="41"/>
      <c r="C406" s="272" t="s">
        <v>1231</v>
      </c>
      <c r="D406" s="272" t="s">
        <v>347</v>
      </c>
      <c r="E406" s="273" t="s">
        <v>3502</v>
      </c>
      <c r="F406" s="274" t="s">
        <v>3503</v>
      </c>
      <c r="G406" s="275" t="s">
        <v>347</v>
      </c>
      <c r="H406" s="276">
        <v>2.036</v>
      </c>
      <c r="I406" s="277"/>
      <c r="J406" s="278">
        <f>ROUND(I406*H406,2)</f>
        <v>0</v>
      </c>
      <c r="K406" s="274" t="s">
        <v>2566</v>
      </c>
      <c r="L406" s="279"/>
      <c r="M406" s="280" t="s">
        <v>21</v>
      </c>
      <c r="N406" s="281" t="s">
        <v>47</v>
      </c>
      <c r="O406" s="86"/>
      <c r="P406" s="238">
        <f>O406*H406</f>
        <v>0</v>
      </c>
      <c r="Q406" s="238">
        <v>0</v>
      </c>
      <c r="R406" s="238">
        <f>Q406*H406</f>
        <v>0</v>
      </c>
      <c r="S406" s="238">
        <v>0</v>
      </c>
      <c r="T406" s="239">
        <f>S406*H406</f>
        <v>0</v>
      </c>
      <c r="U406" s="40"/>
      <c r="V406" s="40"/>
      <c r="W406" s="40"/>
      <c r="X406" s="40"/>
      <c r="Y406" s="40"/>
      <c r="Z406" s="40"/>
      <c r="AA406" s="40"/>
      <c r="AB406" s="40"/>
      <c r="AC406" s="40"/>
      <c r="AD406" s="40"/>
      <c r="AE406" s="40"/>
      <c r="AR406" s="240" t="s">
        <v>2171</v>
      </c>
      <c r="AT406" s="240" t="s">
        <v>347</v>
      </c>
      <c r="AU406" s="240" t="s">
        <v>86</v>
      </c>
      <c r="AY406" s="19" t="s">
        <v>194</v>
      </c>
      <c r="BE406" s="241">
        <f>IF(N406="základní",J406,0)</f>
        <v>0</v>
      </c>
      <c r="BF406" s="241">
        <f>IF(N406="snížená",J406,0)</f>
        <v>0</v>
      </c>
      <c r="BG406" s="241">
        <f>IF(N406="zákl. přenesená",J406,0)</f>
        <v>0</v>
      </c>
      <c r="BH406" s="241">
        <f>IF(N406="sníž. přenesená",J406,0)</f>
        <v>0</v>
      </c>
      <c r="BI406" s="241">
        <f>IF(N406="nulová",J406,0)</f>
        <v>0</v>
      </c>
      <c r="BJ406" s="19" t="s">
        <v>84</v>
      </c>
      <c r="BK406" s="241">
        <f>ROUND(I406*H406,2)</f>
        <v>0</v>
      </c>
      <c r="BL406" s="19" t="s">
        <v>759</v>
      </c>
      <c r="BM406" s="240" t="s">
        <v>3504</v>
      </c>
    </row>
    <row r="407" spans="1:47" s="2" customFormat="1" ht="12">
      <c r="A407" s="40"/>
      <c r="B407" s="41"/>
      <c r="C407" s="42"/>
      <c r="D407" s="242" t="s">
        <v>204</v>
      </c>
      <c r="E407" s="42"/>
      <c r="F407" s="243" t="s">
        <v>3503</v>
      </c>
      <c r="G407" s="42"/>
      <c r="H407" s="42"/>
      <c r="I407" s="149"/>
      <c r="J407" s="42"/>
      <c r="K407" s="42"/>
      <c r="L407" s="46"/>
      <c r="M407" s="244"/>
      <c r="N407" s="245"/>
      <c r="O407" s="86"/>
      <c r="P407" s="86"/>
      <c r="Q407" s="86"/>
      <c r="R407" s="86"/>
      <c r="S407" s="86"/>
      <c r="T407" s="87"/>
      <c r="U407" s="40"/>
      <c r="V407" s="40"/>
      <c r="W407" s="40"/>
      <c r="X407" s="40"/>
      <c r="Y407" s="40"/>
      <c r="Z407" s="40"/>
      <c r="AA407" s="40"/>
      <c r="AB407" s="40"/>
      <c r="AC407" s="40"/>
      <c r="AD407" s="40"/>
      <c r="AE407" s="40"/>
      <c r="AT407" s="19" t="s">
        <v>204</v>
      </c>
      <c r="AU407" s="19" t="s">
        <v>86</v>
      </c>
    </row>
    <row r="408" spans="1:51" s="13" customFormat="1" ht="12">
      <c r="A408" s="13"/>
      <c r="B408" s="247"/>
      <c r="C408" s="248"/>
      <c r="D408" s="242" t="s">
        <v>208</v>
      </c>
      <c r="E408" s="248"/>
      <c r="F408" s="250" t="s">
        <v>3505</v>
      </c>
      <c r="G408" s="248"/>
      <c r="H408" s="251">
        <v>2.036</v>
      </c>
      <c r="I408" s="252"/>
      <c r="J408" s="248"/>
      <c r="K408" s="248"/>
      <c r="L408" s="253"/>
      <c r="M408" s="254"/>
      <c r="N408" s="255"/>
      <c r="O408" s="255"/>
      <c r="P408" s="255"/>
      <c r="Q408" s="255"/>
      <c r="R408" s="255"/>
      <c r="S408" s="255"/>
      <c r="T408" s="256"/>
      <c r="U408" s="13"/>
      <c r="V408" s="13"/>
      <c r="W408" s="13"/>
      <c r="X408" s="13"/>
      <c r="Y408" s="13"/>
      <c r="Z408" s="13"/>
      <c r="AA408" s="13"/>
      <c r="AB408" s="13"/>
      <c r="AC408" s="13"/>
      <c r="AD408" s="13"/>
      <c r="AE408" s="13"/>
      <c r="AT408" s="257" t="s">
        <v>208</v>
      </c>
      <c r="AU408" s="257" t="s">
        <v>86</v>
      </c>
      <c r="AV408" s="13" t="s">
        <v>86</v>
      </c>
      <c r="AW408" s="13" t="s">
        <v>4</v>
      </c>
      <c r="AX408" s="13" t="s">
        <v>84</v>
      </c>
      <c r="AY408" s="257" t="s">
        <v>194</v>
      </c>
    </row>
    <row r="409" spans="1:65" s="2" customFormat="1" ht="16.5" customHeight="1">
      <c r="A409" s="40"/>
      <c r="B409" s="41"/>
      <c r="C409" s="229" t="s">
        <v>1238</v>
      </c>
      <c r="D409" s="229" t="s">
        <v>197</v>
      </c>
      <c r="E409" s="230" t="s">
        <v>3506</v>
      </c>
      <c r="F409" s="231" t="s">
        <v>3507</v>
      </c>
      <c r="G409" s="232" t="s">
        <v>481</v>
      </c>
      <c r="H409" s="233">
        <v>122</v>
      </c>
      <c r="I409" s="234"/>
      <c r="J409" s="235">
        <f>ROUND(I409*H409,2)</f>
        <v>0</v>
      </c>
      <c r="K409" s="231" t="s">
        <v>2566</v>
      </c>
      <c r="L409" s="46"/>
      <c r="M409" s="236" t="s">
        <v>21</v>
      </c>
      <c r="N409" s="237" t="s">
        <v>47</v>
      </c>
      <c r="O409" s="86"/>
      <c r="P409" s="238">
        <f>O409*H409</f>
        <v>0</v>
      </c>
      <c r="Q409" s="238">
        <v>0</v>
      </c>
      <c r="R409" s="238">
        <f>Q409*H409</f>
        <v>0</v>
      </c>
      <c r="S409" s="238">
        <v>0</v>
      </c>
      <c r="T409" s="239">
        <f>S409*H409</f>
        <v>0</v>
      </c>
      <c r="U409" s="40"/>
      <c r="V409" s="40"/>
      <c r="W409" s="40"/>
      <c r="X409" s="40"/>
      <c r="Y409" s="40"/>
      <c r="Z409" s="40"/>
      <c r="AA409" s="40"/>
      <c r="AB409" s="40"/>
      <c r="AC409" s="40"/>
      <c r="AD409" s="40"/>
      <c r="AE409" s="40"/>
      <c r="AR409" s="240" t="s">
        <v>759</v>
      </c>
      <c r="AT409" s="240" t="s">
        <v>197</v>
      </c>
      <c r="AU409" s="240" t="s">
        <v>86</v>
      </c>
      <c r="AY409" s="19" t="s">
        <v>194</v>
      </c>
      <c r="BE409" s="241">
        <f>IF(N409="základní",J409,0)</f>
        <v>0</v>
      </c>
      <c r="BF409" s="241">
        <f>IF(N409="snížená",J409,0)</f>
        <v>0</v>
      </c>
      <c r="BG409" s="241">
        <f>IF(N409="zákl. přenesená",J409,0)</f>
        <v>0</v>
      </c>
      <c r="BH409" s="241">
        <f>IF(N409="sníž. přenesená",J409,0)</f>
        <v>0</v>
      </c>
      <c r="BI409" s="241">
        <f>IF(N409="nulová",J409,0)</f>
        <v>0</v>
      </c>
      <c r="BJ409" s="19" t="s">
        <v>84</v>
      </c>
      <c r="BK409" s="241">
        <f>ROUND(I409*H409,2)</f>
        <v>0</v>
      </c>
      <c r="BL409" s="19" t="s">
        <v>759</v>
      </c>
      <c r="BM409" s="240" t="s">
        <v>3508</v>
      </c>
    </row>
    <row r="410" spans="1:47" s="2" customFormat="1" ht="12">
      <c r="A410" s="40"/>
      <c r="B410" s="41"/>
      <c r="C410" s="42"/>
      <c r="D410" s="242" t="s">
        <v>204</v>
      </c>
      <c r="E410" s="42"/>
      <c r="F410" s="243" t="s">
        <v>3509</v>
      </c>
      <c r="G410" s="42"/>
      <c r="H410" s="42"/>
      <c r="I410" s="149"/>
      <c r="J410" s="42"/>
      <c r="K410" s="42"/>
      <c r="L410" s="46"/>
      <c r="M410" s="244"/>
      <c r="N410" s="245"/>
      <c r="O410" s="86"/>
      <c r="P410" s="86"/>
      <c r="Q410" s="86"/>
      <c r="R410" s="86"/>
      <c r="S410" s="86"/>
      <c r="T410" s="87"/>
      <c r="U410" s="40"/>
      <c r="V410" s="40"/>
      <c r="W410" s="40"/>
      <c r="X410" s="40"/>
      <c r="Y410" s="40"/>
      <c r="Z410" s="40"/>
      <c r="AA410" s="40"/>
      <c r="AB410" s="40"/>
      <c r="AC410" s="40"/>
      <c r="AD410" s="40"/>
      <c r="AE410" s="40"/>
      <c r="AT410" s="19" t="s">
        <v>204</v>
      </c>
      <c r="AU410" s="19" t="s">
        <v>86</v>
      </c>
    </row>
    <row r="411" spans="1:65" s="2" customFormat="1" ht="16.5" customHeight="1">
      <c r="A411" s="40"/>
      <c r="B411" s="41"/>
      <c r="C411" s="272" t="s">
        <v>3510</v>
      </c>
      <c r="D411" s="272" t="s">
        <v>347</v>
      </c>
      <c r="E411" s="273" t="s">
        <v>3511</v>
      </c>
      <c r="F411" s="274" t="s">
        <v>3512</v>
      </c>
      <c r="G411" s="275" t="s">
        <v>347</v>
      </c>
      <c r="H411" s="276">
        <v>124.196</v>
      </c>
      <c r="I411" s="277"/>
      <c r="J411" s="278">
        <f>ROUND(I411*H411,2)</f>
        <v>0</v>
      </c>
      <c r="K411" s="274" t="s">
        <v>2566</v>
      </c>
      <c r="L411" s="279"/>
      <c r="M411" s="280" t="s">
        <v>21</v>
      </c>
      <c r="N411" s="281" t="s">
        <v>47</v>
      </c>
      <c r="O411" s="86"/>
      <c r="P411" s="238">
        <f>O411*H411</f>
        <v>0</v>
      </c>
      <c r="Q411" s="238">
        <v>0</v>
      </c>
      <c r="R411" s="238">
        <f>Q411*H411</f>
        <v>0</v>
      </c>
      <c r="S411" s="238">
        <v>0</v>
      </c>
      <c r="T411" s="239">
        <f>S411*H411</f>
        <v>0</v>
      </c>
      <c r="U411" s="40"/>
      <c r="V411" s="40"/>
      <c r="W411" s="40"/>
      <c r="X411" s="40"/>
      <c r="Y411" s="40"/>
      <c r="Z411" s="40"/>
      <c r="AA411" s="40"/>
      <c r="AB411" s="40"/>
      <c r="AC411" s="40"/>
      <c r="AD411" s="40"/>
      <c r="AE411" s="40"/>
      <c r="AR411" s="240" t="s">
        <v>2171</v>
      </c>
      <c r="AT411" s="240" t="s">
        <v>347</v>
      </c>
      <c r="AU411" s="240" t="s">
        <v>86</v>
      </c>
      <c r="AY411" s="19" t="s">
        <v>194</v>
      </c>
      <c r="BE411" s="241">
        <f>IF(N411="základní",J411,0)</f>
        <v>0</v>
      </c>
      <c r="BF411" s="241">
        <f>IF(N411="snížená",J411,0)</f>
        <v>0</v>
      </c>
      <c r="BG411" s="241">
        <f>IF(N411="zákl. přenesená",J411,0)</f>
        <v>0</v>
      </c>
      <c r="BH411" s="241">
        <f>IF(N411="sníž. přenesená",J411,0)</f>
        <v>0</v>
      </c>
      <c r="BI411" s="241">
        <f>IF(N411="nulová",J411,0)</f>
        <v>0</v>
      </c>
      <c r="BJ411" s="19" t="s">
        <v>84</v>
      </c>
      <c r="BK411" s="241">
        <f>ROUND(I411*H411,2)</f>
        <v>0</v>
      </c>
      <c r="BL411" s="19" t="s">
        <v>759</v>
      </c>
      <c r="BM411" s="240" t="s">
        <v>3513</v>
      </c>
    </row>
    <row r="412" spans="1:47" s="2" customFormat="1" ht="12">
      <c r="A412" s="40"/>
      <c r="B412" s="41"/>
      <c r="C412" s="42"/>
      <c r="D412" s="242" t="s">
        <v>204</v>
      </c>
      <c r="E412" s="42"/>
      <c r="F412" s="243" t="s">
        <v>3512</v>
      </c>
      <c r="G412" s="42"/>
      <c r="H412" s="42"/>
      <c r="I412" s="149"/>
      <c r="J412" s="42"/>
      <c r="K412" s="42"/>
      <c r="L412" s="46"/>
      <c r="M412" s="244"/>
      <c r="N412" s="245"/>
      <c r="O412" s="86"/>
      <c r="P412" s="86"/>
      <c r="Q412" s="86"/>
      <c r="R412" s="86"/>
      <c r="S412" s="86"/>
      <c r="T412" s="87"/>
      <c r="U412" s="40"/>
      <c r="V412" s="40"/>
      <c r="W412" s="40"/>
      <c r="X412" s="40"/>
      <c r="Y412" s="40"/>
      <c r="Z412" s="40"/>
      <c r="AA412" s="40"/>
      <c r="AB412" s="40"/>
      <c r="AC412" s="40"/>
      <c r="AD412" s="40"/>
      <c r="AE412" s="40"/>
      <c r="AT412" s="19" t="s">
        <v>204</v>
      </c>
      <c r="AU412" s="19" t="s">
        <v>86</v>
      </c>
    </row>
    <row r="413" spans="1:51" s="13" customFormat="1" ht="12">
      <c r="A413" s="13"/>
      <c r="B413" s="247"/>
      <c r="C413" s="248"/>
      <c r="D413" s="242" t="s">
        <v>208</v>
      </c>
      <c r="E413" s="248"/>
      <c r="F413" s="250" t="s">
        <v>3514</v>
      </c>
      <c r="G413" s="248"/>
      <c r="H413" s="251">
        <v>124.196</v>
      </c>
      <c r="I413" s="252"/>
      <c r="J413" s="248"/>
      <c r="K413" s="248"/>
      <c r="L413" s="253"/>
      <c r="M413" s="254"/>
      <c r="N413" s="255"/>
      <c r="O413" s="255"/>
      <c r="P413" s="255"/>
      <c r="Q413" s="255"/>
      <c r="R413" s="255"/>
      <c r="S413" s="255"/>
      <c r="T413" s="256"/>
      <c r="U413" s="13"/>
      <c r="V413" s="13"/>
      <c r="W413" s="13"/>
      <c r="X413" s="13"/>
      <c r="Y413" s="13"/>
      <c r="Z413" s="13"/>
      <c r="AA413" s="13"/>
      <c r="AB413" s="13"/>
      <c r="AC413" s="13"/>
      <c r="AD413" s="13"/>
      <c r="AE413" s="13"/>
      <c r="AT413" s="257" t="s">
        <v>208</v>
      </c>
      <c r="AU413" s="257" t="s">
        <v>86</v>
      </c>
      <c r="AV413" s="13" t="s">
        <v>86</v>
      </c>
      <c r="AW413" s="13" t="s">
        <v>4</v>
      </c>
      <c r="AX413" s="13" t="s">
        <v>84</v>
      </c>
      <c r="AY413" s="257" t="s">
        <v>194</v>
      </c>
    </row>
    <row r="414" spans="1:65" s="2" customFormat="1" ht="16.5" customHeight="1">
      <c r="A414" s="40"/>
      <c r="B414" s="41"/>
      <c r="C414" s="229" t="s">
        <v>3515</v>
      </c>
      <c r="D414" s="229" t="s">
        <v>197</v>
      </c>
      <c r="E414" s="230" t="s">
        <v>3516</v>
      </c>
      <c r="F414" s="231" t="s">
        <v>3517</v>
      </c>
      <c r="G414" s="232" t="s">
        <v>481</v>
      </c>
      <c r="H414" s="233">
        <v>460</v>
      </c>
      <c r="I414" s="234"/>
      <c r="J414" s="235">
        <f>ROUND(I414*H414,2)</f>
        <v>0</v>
      </c>
      <c r="K414" s="231" t="s">
        <v>2566</v>
      </c>
      <c r="L414" s="46"/>
      <c r="M414" s="236" t="s">
        <v>21</v>
      </c>
      <c r="N414" s="237" t="s">
        <v>47</v>
      </c>
      <c r="O414" s="86"/>
      <c r="P414" s="238">
        <f>O414*H414</f>
        <v>0</v>
      </c>
      <c r="Q414" s="238">
        <v>0</v>
      </c>
      <c r="R414" s="238">
        <f>Q414*H414</f>
        <v>0</v>
      </c>
      <c r="S414" s="238">
        <v>0</v>
      </c>
      <c r="T414" s="239">
        <f>S414*H414</f>
        <v>0</v>
      </c>
      <c r="U414" s="40"/>
      <c r="V414" s="40"/>
      <c r="W414" s="40"/>
      <c r="X414" s="40"/>
      <c r="Y414" s="40"/>
      <c r="Z414" s="40"/>
      <c r="AA414" s="40"/>
      <c r="AB414" s="40"/>
      <c r="AC414" s="40"/>
      <c r="AD414" s="40"/>
      <c r="AE414" s="40"/>
      <c r="AR414" s="240" t="s">
        <v>759</v>
      </c>
      <c r="AT414" s="240" t="s">
        <v>197</v>
      </c>
      <c r="AU414" s="240" t="s">
        <v>86</v>
      </c>
      <c r="AY414" s="19" t="s">
        <v>194</v>
      </c>
      <c r="BE414" s="241">
        <f>IF(N414="základní",J414,0)</f>
        <v>0</v>
      </c>
      <c r="BF414" s="241">
        <f>IF(N414="snížená",J414,0)</f>
        <v>0</v>
      </c>
      <c r="BG414" s="241">
        <f>IF(N414="zákl. přenesená",J414,0)</f>
        <v>0</v>
      </c>
      <c r="BH414" s="241">
        <f>IF(N414="sníž. přenesená",J414,0)</f>
        <v>0</v>
      </c>
      <c r="BI414" s="241">
        <f>IF(N414="nulová",J414,0)</f>
        <v>0</v>
      </c>
      <c r="BJ414" s="19" t="s">
        <v>84</v>
      </c>
      <c r="BK414" s="241">
        <f>ROUND(I414*H414,2)</f>
        <v>0</v>
      </c>
      <c r="BL414" s="19" t="s">
        <v>759</v>
      </c>
      <c r="BM414" s="240" t="s">
        <v>3518</v>
      </c>
    </row>
    <row r="415" spans="1:47" s="2" customFormat="1" ht="12">
      <c r="A415" s="40"/>
      <c r="B415" s="41"/>
      <c r="C415" s="42"/>
      <c r="D415" s="242" t="s">
        <v>204</v>
      </c>
      <c r="E415" s="42"/>
      <c r="F415" s="243" t="s">
        <v>3519</v>
      </c>
      <c r="G415" s="42"/>
      <c r="H415" s="42"/>
      <c r="I415" s="149"/>
      <c r="J415" s="42"/>
      <c r="K415" s="42"/>
      <c r="L415" s="46"/>
      <c r="M415" s="244"/>
      <c r="N415" s="245"/>
      <c r="O415" s="86"/>
      <c r="P415" s="86"/>
      <c r="Q415" s="86"/>
      <c r="R415" s="86"/>
      <c r="S415" s="86"/>
      <c r="T415" s="87"/>
      <c r="U415" s="40"/>
      <c r="V415" s="40"/>
      <c r="W415" s="40"/>
      <c r="X415" s="40"/>
      <c r="Y415" s="40"/>
      <c r="Z415" s="40"/>
      <c r="AA415" s="40"/>
      <c r="AB415" s="40"/>
      <c r="AC415" s="40"/>
      <c r="AD415" s="40"/>
      <c r="AE415" s="40"/>
      <c r="AT415" s="19" t="s">
        <v>204</v>
      </c>
      <c r="AU415" s="19" t="s">
        <v>86</v>
      </c>
    </row>
    <row r="416" spans="1:65" s="2" customFormat="1" ht="16.5" customHeight="1">
      <c r="A416" s="40"/>
      <c r="B416" s="41"/>
      <c r="C416" s="272" t="s">
        <v>3520</v>
      </c>
      <c r="D416" s="272" t="s">
        <v>347</v>
      </c>
      <c r="E416" s="273" t="s">
        <v>3521</v>
      </c>
      <c r="F416" s="274" t="s">
        <v>3522</v>
      </c>
      <c r="G416" s="275" t="s">
        <v>347</v>
      </c>
      <c r="H416" s="276">
        <v>468.28</v>
      </c>
      <c r="I416" s="277"/>
      <c r="J416" s="278">
        <f>ROUND(I416*H416,2)</f>
        <v>0</v>
      </c>
      <c r="K416" s="274" t="s">
        <v>2566</v>
      </c>
      <c r="L416" s="279"/>
      <c r="M416" s="280" t="s">
        <v>21</v>
      </c>
      <c r="N416" s="281" t="s">
        <v>47</v>
      </c>
      <c r="O416" s="86"/>
      <c r="P416" s="238">
        <f>O416*H416</f>
        <v>0</v>
      </c>
      <c r="Q416" s="238">
        <v>0</v>
      </c>
      <c r="R416" s="238">
        <f>Q416*H416</f>
        <v>0</v>
      </c>
      <c r="S416" s="238">
        <v>0</v>
      </c>
      <c r="T416" s="239">
        <f>S416*H416</f>
        <v>0</v>
      </c>
      <c r="U416" s="40"/>
      <c r="V416" s="40"/>
      <c r="W416" s="40"/>
      <c r="X416" s="40"/>
      <c r="Y416" s="40"/>
      <c r="Z416" s="40"/>
      <c r="AA416" s="40"/>
      <c r="AB416" s="40"/>
      <c r="AC416" s="40"/>
      <c r="AD416" s="40"/>
      <c r="AE416" s="40"/>
      <c r="AR416" s="240" t="s">
        <v>2171</v>
      </c>
      <c r="AT416" s="240" t="s">
        <v>347</v>
      </c>
      <c r="AU416" s="240" t="s">
        <v>86</v>
      </c>
      <c r="AY416" s="19" t="s">
        <v>194</v>
      </c>
      <c r="BE416" s="241">
        <f>IF(N416="základní",J416,0)</f>
        <v>0</v>
      </c>
      <c r="BF416" s="241">
        <f>IF(N416="snížená",J416,0)</f>
        <v>0</v>
      </c>
      <c r="BG416" s="241">
        <f>IF(N416="zákl. přenesená",J416,0)</f>
        <v>0</v>
      </c>
      <c r="BH416" s="241">
        <f>IF(N416="sníž. přenesená",J416,0)</f>
        <v>0</v>
      </c>
      <c r="BI416" s="241">
        <f>IF(N416="nulová",J416,0)</f>
        <v>0</v>
      </c>
      <c r="BJ416" s="19" t="s">
        <v>84</v>
      </c>
      <c r="BK416" s="241">
        <f>ROUND(I416*H416,2)</f>
        <v>0</v>
      </c>
      <c r="BL416" s="19" t="s">
        <v>759</v>
      </c>
      <c r="BM416" s="240" t="s">
        <v>3523</v>
      </c>
    </row>
    <row r="417" spans="1:47" s="2" customFormat="1" ht="12">
      <c r="A417" s="40"/>
      <c r="B417" s="41"/>
      <c r="C417" s="42"/>
      <c r="D417" s="242" t="s">
        <v>204</v>
      </c>
      <c r="E417" s="42"/>
      <c r="F417" s="243" t="s">
        <v>3522</v>
      </c>
      <c r="G417" s="42"/>
      <c r="H417" s="42"/>
      <c r="I417" s="149"/>
      <c r="J417" s="42"/>
      <c r="K417" s="42"/>
      <c r="L417" s="46"/>
      <c r="M417" s="244"/>
      <c r="N417" s="245"/>
      <c r="O417" s="86"/>
      <c r="P417" s="86"/>
      <c r="Q417" s="86"/>
      <c r="R417" s="86"/>
      <c r="S417" s="86"/>
      <c r="T417" s="87"/>
      <c r="U417" s="40"/>
      <c r="V417" s="40"/>
      <c r="W417" s="40"/>
      <c r="X417" s="40"/>
      <c r="Y417" s="40"/>
      <c r="Z417" s="40"/>
      <c r="AA417" s="40"/>
      <c r="AB417" s="40"/>
      <c r="AC417" s="40"/>
      <c r="AD417" s="40"/>
      <c r="AE417" s="40"/>
      <c r="AT417" s="19" t="s">
        <v>204</v>
      </c>
      <c r="AU417" s="19" t="s">
        <v>86</v>
      </c>
    </row>
    <row r="418" spans="1:51" s="13" customFormat="1" ht="12">
      <c r="A418" s="13"/>
      <c r="B418" s="247"/>
      <c r="C418" s="248"/>
      <c r="D418" s="242" t="s">
        <v>208</v>
      </c>
      <c r="E418" s="248"/>
      <c r="F418" s="250" t="s">
        <v>3524</v>
      </c>
      <c r="G418" s="248"/>
      <c r="H418" s="251">
        <v>468.28</v>
      </c>
      <c r="I418" s="252"/>
      <c r="J418" s="248"/>
      <c r="K418" s="248"/>
      <c r="L418" s="253"/>
      <c r="M418" s="254"/>
      <c r="N418" s="255"/>
      <c r="O418" s="255"/>
      <c r="P418" s="255"/>
      <c r="Q418" s="255"/>
      <c r="R418" s="255"/>
      <c r="S418" s="255"/>
      <c r="T418" s="256"/>
      <c r="U418" s="13"/>
      <c r="V418" s="13"/>
      <c r="W418" s="13"/>
      <c r="X418" s="13"/>
      <c r="Y418" s="13"/>
      <c r="Z418" s="13"/>
      <c r="AA418" s="13"/>
      <c r="AB418" s="13"/>
      <c r="AC418" s="13"/>
      <c r="AD418" s="13"/>
      <c r="AE418" s="13"/>
      <c r="AT418" s="257" t="s">
        <v>208</v>
      </c>
      <c r="AU418" s="257" t="s">
        <v>86</v>
      </c>
      <c r="AV418" s="13" t="s">
        <v>86</v>
      </c>
      <c r="AW418" s="13" t="s">
        <v>4</v>
      </c>
      <c r="AX418" s="13" t="s">
        <v>84</v>
      </c>
      <c r="AY418" s="257" t="s">
        <v>194</v>
      </c>
    </row>
    <row r="419" spans="1:65" s="2" customFormat="1" ht="16.5" customHeight="1">
      <c r="A419" s="40"/>
      <c r="B419" s="41"/>
      <c r="C419" s="229" t="s">
        <v>3525</v>
      </c>
      <c r="D419" s="229" t="s">
        <v>197</v>
      </c>
      <c r="E419" s="230" t="s">
        <v>3526</v>
      </c>
      <c r="F419" s="231" t="s">
        <v>3527</v>
      </c>
      <c r="G419" s="232" t="s">
        <v>481</v>
      </c>
      <c r="H419" s="233">
        <v>20</v>
      </c>
      <c r="I419" s="234"/>
      <c r="J419" s="235">
        <f>ROUND(I419*H419,2)</f>
        <v>0</v>
      </c>
      <c r="K419" s="231" t="s">
        <v>2566</v>
      </c>
      <c r="L419" s="46"/>
      <c r="M419" s="236" t="s">
        <v>21</v>
      </c>
      <c r="N419" s="237" t="s">
        <v>47</v>
      </c>
      <c r="O419" s="86"/>
      <c r="P419" s="238">
        <f>O419*H419</f>
        <v>0</v>
      </c>
      <c r="Q419" s="238">
        <v>0</v>
      </c>
      <c r="R419" s="238">
        <f>Q419*H419</f>
        <v>0</v>
      </c>
      <c r="S419" s="238">
        <v>0</v>
      </c>
      <c r="T419" s="239">
        <f>S419*H419</f>
        <v>0</v>
      </c>
      <c r="U419" s="40"/>
      <c r="V419" s="40"/>
      <c r="W419" s="40"/>
      <c r="X419" s="40"/>
      <c r="Y419" s="40"/>
      <c r="Z419" s="40"/>
      <c r="AA419" s="40"/>
      <c r="AB419" s="40"/>
      <c r="AC419" s="40"/>
      <c r="AD419" s="40"/>
      <c r="AE419" s="40"/>
      <c r="AR419" s="240" t="s">
        <v>759</v>
      </c>
      <c r="AT419" s="240" t="s">
        <v>197</v>
      </c>
      <c r="AU419" s="240" t="s">
        <v>86</v>
      </c>
      <c r="AY419" s="19" t="s">
        <v>194</v>
      </c>
      <c r="BE419" s="241">
        <f>IF(N419="základní",J419,0)</f>
        <v>0</v>
      </c>
      <c r="BF419" s="241">
        <f>IF(N419="snížená",J419,0)</f>
        <v>0</v>
      </c>
      <c r="BG419" s="241">
        <f>IF(N419="zákl. přenesená",J419,0)</f>
        <v>0</v>
      </c>
      <c r="BH419" s="241">
        <f>IF(N419="sníž. přenesená",J419,0)</f>
        <v>0</v>
      </c>
      <c r="BI419" s="241">
        <f>IF(N419="nulová",J419,0)</f>
        <v>0</v>
      </c>
      <c r="BJ419" s="19" t="s">
        <v>84</v>
      </c>
      <c r="BK419" s="241">
        <f>ROUND(I419*H419,2)</f>
        <v>0</v>
      </c>
      <c r="BL419" s="19" t="s">
        <v>759</v>
      </c>
      <c r="BM419" s="240" t="s">
        <v>3528</v>
      </c>
    </row>
    <row r="420" spans="1:47" s="2" customFormat="1" ht="12">
      <c r="A420" s="40"/>
      <c r="B420" s="41"/>
      <c r="C420" s="42"/>
      <c r="D420" s="242" t="s">
        <v>204</v>
      </c>
      <c r="E420" s="42"/>
      <c r="F420" s="243" t="s">
        <v>3529</v>
      </c>
      <c r="G420" s="42"/>
      <c r="H420" s="42"/>
      <c r="I420" s="149"/>
      <c r="J420" s="42"/>
      <c r="K420" s="42"/>
      <c r="L420" s="46"/>
      <c r="M420" s="244"/>
      <c r="N420" s="245"/>
      <c r="O420" s="86"/>
      <c r="P420" s="86"/>
      <c r="Q420" s="86"/>
      <c r="R420" s="86"/>
      <c r="S420" s="86"/>
      <c r="T420" s="87"/>
      <c r="U420" s="40"/>
      <c r="V420" s="40"/>
      <c r="W420" s="40"/>
      <c r="X420" s="40"/>
      <c r="Y420" s="40"/>
      <c r="Z420" s="40"/>
      <c r="AA420" s="40"/>
      <c r="AB420" s="40"/>
      <c r="AC420" s="40"/>
      <c r="AD420" s="40"/>
      <c r="AE420" s="40"/>
      <c r="AT420" s="19" t="s">
        <v>204</v>
      </c>
      <c r="AU420" s="19" t="s">
        <v>86</v>
      </c>
    </row>
    <row r="421" spans="1:65" s="2" customFormat="1" ht="16.5" customHeight="1">
      <c r="A421" s="40"/>
      <c r="B421" s="41"/>
      <c r="C421" s="272" t="s">
        <v>3530</v>
      </c>
      <c r="D421" s="272" t="s">
        <v>347</v>
      </c>
      <c r="E421" s="273" t="s">
        <v>3531</v>
      </c>
      <c r="F421" s="274" t="s">
        <v>3532</v>
      </c>
      <c r="G421" s="275" t="s">
        <v>347</v>
      </c>
      <c r="H421" s="276">
        <v>20.36</v>
      </c>
      <c r="I421" s="277"/>
      <c r="J421" s="278">
        <f>ROUND(I421*H421,2)</f>
        <v>0</v>
      </c>
      <c r="K421" s="274" t="s">
        <v>2566</v>
      </c>
      <c r="L421" s="279"/>
      <c r="M421" s="280" t="s">
        <v>21</v>
      </c>
      <c r="N421" s="281" t="s">
        <v>47</v>
      </c>
      <c r="O421" s="86"/>
      <c r="P421" s="238">
        <f>O421*H421</f>
        <v>0</v>
      </c>
      <c r="Q421" s="238">
        <v>0</v>
      </c>
      <c r="R421" s="238">
        <f>Q421*H421</f>
        <v>0</v>
      </c>
      <c r="S421" s="238">
        <v>0</v>
      </c>
      <c r="T421" s="239">
        <f>S421*H421</f>
        <v>0</v>
      </c>
      <c r="U421" s="40"/>
      <c r="V421" s="40"/>
      <c r="W421" s="40"/>
      <c r="X421" s="40"/>
      <c r="Y421" s="40"/>
      <c r="Z421" s="40"/>
      <c r="AA421" s="40"/>
      <c r="AB421" s="40"/>
      <c r="AC421" s="40"/>
      <c r="AD421" s="40"/>
      <c r="AE421" s="40"/>
      <c r="AR421" s="240" t="s">
        <v>2171</v>
      </c>
      <c r="AT421" s="240" t="s">
        <v>347</v>
      </c>
      <c r="AU421" s="240" t="s">
        <v>86</v>
      </c>
      <c r="AY421" s="19" t="s">
        <v>194</v>
      </c>
      <c r="BE421" s="241">
        <f>IF(N421="základní",J421,0)</f>
        <v>0</v>
      </c>
      <c r="BF421" s="241">
        <f>IF(N421="snížená",J421,0)</f>
        <v>0</v>
      </c>
      <c r="BG421" s="241">
        <f>IF(N421="zákl. přenesená",J421,0)</f>
        <v>0</v>
      </c>
      <c r="BH421" s="241">
        <f>IF(N421="sníž. přenesená",J421,0)</f>
        <v>0</v>
      </c>
      <c r="BI421" s="241">
        <f>IF(N421="nulová",J421,0)</f>
        <v>0</v>
      </c>
      <c r="BJ421" s="19" t="s">
        <v>84</v>
      </c>
      <c r="BK421" s="241">
        <f>ROUND(I421*H421,2)</f>
        <v>0</v>
      </c>
      <c r="BL421" s="19" t="s">
        <v>759</v>
      </c>
      <c r="BM421" s="240" t="s">
        <v>3533</v>
      </c>
    </row>
    <row r="422" spans="1:47" s="2" customFormat="1" ht="12">
      <c r="A422" s="40"/>
      <c r="B422" s="41"/>
      <c r="C422" s="42"/>
      <c r="D422" s="242" t="s">
        <v>204</v>
      </c>
      <c r="E422" s="42"/>
      <c r="F422" s="243" t="s">
        <v>3532</v>
      </c>
      <c r="G422" s="42"/>
      <c r="H422" s="42"/>
      <c r="I422" s="149"/>
      <c r="J422" s="42"/>
      <c r="K422" s="42"/>
      <c r="L422" s="46"/>
      <c r="M422" s="244"/>
      <c r="N422" s="245"/>
      <c r="O422" s="86"/>
      <c r="P422" s="86"/>
      <c r="Q422" s="86"/>
      <c r="R422" s="86"/>
      <c r="S422" s="86"/>
      <c r="T422" s="87"/>
      <c r="U422" s="40"/>
      <c r="V422" s="40"/>
      <c r="W422" s="40"/>
      <c r="X422" s="40"/>
      <c r="Y422" s="40"/>
      <c r="Z422" s="40"/>
      <c r="AA422" s="40"/>
      <c r="AB422" s="40"/>
      <c r="AC422" s="40"/>
      <c r="AD422" s="40"/>
      <c r="AE422" s="40"/>
      <c r="AT422" s="19" t="s">
        <v>204</v>
      </c>
      <c r="AU422" s="19" t="s">
        <v>86</v>
      </c>
    </row>
    <row r="423" spans="1:51" s="13" customFormat="1" ht="12">
      <c r="A423" s="13"/>
      <c r="B423" s="247"/>
      <c r="C423" s="248"/>
      <c r="D423" s="242" t="s">
        <v>208</v>
      </c>
      <c r="E423" s="248"/>
      <c r="F423" s="250" t="s">
        <v>3534</v>
      </c>
      <c r="G423" s="248"/>
      <c r="H423" s="251">
        <v>20.36</v>
      </c>
      <c r="I423" s="252"/>
      <c r="J423" s="248"/>
      <c r="K423" s="248"/>
      <c r="L423" s="253"/>
      <c r="M423" s="254"/>
      <c r="N423" s="255"/>
      <c r="O423" s="255"/>
      <c r="P423" s="255"/>
      <c r="Q423" s="255"/>
      <c r="R423" s="255"/>
      <c r="S423" s="255"/>
      <c r="T423" s="256"/>
      <c r="U423" s="13"/>
      <c r="V423" s="13"/>
      <c r="W423" s="13"/>
      <c r="X423" s="13"/>
      <c r="Y423" s="13"/>
      <c r="Z423" s="13"/>
      <c r="AA423" s="13"/>
      <c r="AB423" s="13"/>
      <c r="AC423" s="13"/>
      <c r="AD423" s="13"/>
      <c r="AE423" s="13"/>
      <c r="AT423" s="257" t="s">
        <v>208</v>
      </c>
      <c r="AU423" s="257" t="s">
        <v>86</v>
      </c>
      <c r="AV423" s="13" t="s">
        <v>86</v>
      </c>
      <c r="AW423" s="13" t="s">
        <v>4</v>
      </c>
      <c r="AX423" s="13" t="s">
        <v>84</v>
      </c>
      <c r="AY423" s="257" t="s">
        <v>194</v>
      </c>
    </row>
    <row r="424" spans="1:65" s="2" customFormat="1" ht="16.5" customHeight="1">
      <c r="A424" s="40"/>
      <c r="B424" s="41"/>
      <c r="C424" s="229" t="s">
        <v>3535</v>
      </c>
      <c r="D424" s="229" t="s">
        <v>197</v>
      </c>
      <c r="E424" s="230" t="s">
        <v>3536</v>
      </c>
      <c r="F424" s="231" t="s">
        <v>3537</v>
      </c>
      <c r="G424" s="232" t="s">
        <v>481</v>
      </c>
      <c r="H424" s="233">
        <v>370</v>
      </c>
      <c r="I424" s="234"/>
      <c r="J424" s="235">
        <f>ROUND(I424*H424,2)</f>
        <v>0</v>
      </c>
      <c r="K424" s="231" t="s">
        <v>2566</v>
      </c>
      <c r="L424" s="46"/>
      <c r="M424" s="236" t="s">
        <v>21</v>
      </c>
      <c r="N424" s="237" t="s">
        <v>47</v>
      </c>
      <c r="O424" s="86"/>
      <c r="P424" s="238">
        <f>O424*H424</f>
        <v>0</v>
      </c>
      <c r="Q424" s="238">
        <v>0</v>
      </c>
      <c r="R424" s="238">
        <f>Q424*H424</f>
        <v>0</v>
      </c>
      <c r="S424" s="238">
        <v>0</v>
      </c>
      <c r="T424" s="239">
        <f>S424*H424</f>
        <v>0</v>
      </c>
      <c r="U424" s="40"/>
      <c r="V424" s="40"/>
      <c r="W424" s="40"/>
      <c r="X424" s="40"/>
      <c r="Y424" s="40"/>
      <c r="Z424" s="40"/>
      <c r="AA424" s="40"/>
      <c r="AB424" s="40"/>
      <c r="AC424" s="40"/>
      <c r="AD424" s="40"/>
      <c r="AE424" s="40"/>
      <c r="AR424" s="240" t="s">
        <v>759</v>
      </c>
      <c r="AT424" s="240" t="s">
        <v>197</v>
      </c>
      <c r="AU424" s="240" t="s">
        <v>86</v>
      </c>
      <c r="AY424" s="19" t="s">
        <v>194</v>
      </c>
      <c r="BE424" s="241">
        <f>IF(N424="základní",J424,0)</f>
        <v>0</v>
      </c>
      <c r="BF424" s="241">
        <f>IF(N424="snížená",J424,0)</f>
        <v>0</v>
      </c>
      <c r="BG424" s="241">
        <f>IF(N424="zákl. přenesená",J424,0)</f>
        <v>0</v>
      </c>
      <c r="BH424" s="241">
        <f>IF(N424="sníž. přenesená",J424,0)</f>
        <v>0</v>
      </c>
      <c r="BI424" s="241">
        <f>IF(N424="nulová",J424,0)</f>
        <v>0</v>
      </c>
      <c r="BJ424" s="19" t="s">
        <v>84</v>
      </c>
      <c r="BK424" s="241">
        <f>ROUND(I424*H424,2)</f>
        <v>0</v>
      </c>
      <c r="BL424" s="19" t="s">
        <v>759</v>
      </c>
      <c r="BM424" s="240" t="s">
        <v>3538</v>
      </c>
    </row>
    <row r="425" spans="1:47" s="2" customFormat="1" ht="12">
      <c r="A425" s="40"/>
      <c r="B425" s="41"/>
      <c r="C425" s="42"/>
      <c r="D425" s="242" t="s">
        <v>204</v>
      </c>
      <c r="E425" s="42"/>
      <c r="F425" s="243" t="s">
        <v>3539</v>
      </c>
      <c r="G425" s="42"/>
      <c r="H425" s="42"/>
      <c r="I425" s="149"/>
      <c r="J425" s="42"/>
      <c r="K425" s="42"/>
      <c r="L425" s="46"/>
      <c r="M425" s="244"/>
      <c r="N425" s="245"/>
      <c r="O425" s="86"/>
      <c r="P425" s="86"/>
      <c r="Q425" s="86"/>
      <c r="R425" s="86"/>
      <c r="S425" s="86"/>
      <c r="T425" s="87"/>
      <c r="U425" s="40"/>
      <c r="V425" s="40"/>
      <c r="W425" s="40"/>
      <c r="X425" s="40"/>
      <c r="Y425" s="40"/>
      <c r="Z425" s="40"/>
      <c r="AA425" s="40"/>
      <c r="AB425" s="40"/>
      <c r="AC425" s="40"/>
      <c r="AD425" s="40"/>
      <c r="AE425" s="40"/>
      <c r="AT425" s="19" t="s">
        <v>204</v>
      </c>
      <c r="AU425" s="19" t="s">
        <v>86</v>
      </c>
    </row>
    <row r="426" spans="1:65" s="2" customFormat="1" ht="16.5" customHeight="1">
      <c r="A426" s="40"/>
      <c r="B426" s="41"/>
      <c r="C426" s="272" t="s">
        <v>3540</v>
      </c>
      <c r="D426" s="272" t="s">
        <v>347</v>
      </c>
      <c r="E426" s="273" t="s">
        <v>3541</v>
      </c>
      <c r="F426" s="274" t="s">
        <v>3542</v>
      </c>
      <c r="G426" s="275" t="s">
        <v>347</v>
      </c>
      <c r="H426" s="276">
        <v>376.66</v>
      </c>
      <c r="I426" s="277"/>
      <c r="J426" s="278">
        <f>ROUND(I426*H426,2)</f>
        <v>0</v>
      </c>
      <c r="K426" s="274" t="s">
        <v>2566</v>
      </c>
      <c r="L426" s="279"/>
      <c r="M426" s="280" t="s">
        <v>21</v>
      </c>
      <c r="N426" s="281" t="s">
        <v>47</v>
      </c>
      <c r="O426" s="86"/>
      <c r="P426" s="238">
        <f>O426*H426</f>
        <v>0</v>
      </c>
      <c r="Q426" s="238">
        <v>0</v>
      </c>
      <c r="R426" s="238">
        <f>Q426*H426</f>
        <v>0</v>
      </c>
      <c r="S426" s="238">
        <v>0</v>
      </c>
      <c r="T426" s="239">
        <f>S426*H426</f>
        <v>0</v>
      </c>
      <c r="U426" s="40"/>
      <c r="V426" s="40"/>
      <c r="W426" s="40"/>
      <c r="X426" s="40"/>
      <c r="Y426" s="40"/>
      <c r="Z426" s="40"/>
      <c r="AA426" s="40"/>
      <c r="AB426" s="40"/>
      <c r="AC426" s="40"/>
      <c r="AD426" s="40"/>
      <c r="AE426" s="40"/>
      <c r="AR426" s="240" t="s">
        <v>2171</v>
      </c>
      <c r="AT426" s="240" t="s">
        <v>347</v>
      </c>
      <c r="AU426" s="240" t="s">
        <v>86</v>
      </c>
      <c r="AY426" s="19" t="s">
        <v>194</v>
      </c>
      <c r="BE426" s="241">
        <f>IF(N426="základní",J426,0)</f>
        <v>0</v>
      </c>
      <c r="BF426" s="241">
        <f>IF(N426="snížená",J426,0)</f>
        <v>0</v>
      </c>
      <c r="BG426" s="241">
        <f>IF(N426="zákl. přenesená",J426,0)</f>
        <v>0</v>
      </c>
      <c r="BH426" s="241">
        <f>IF(N426="sníž. přenesená",J426,0)</f>
        <v>0</v>
      </c>
      <c r="BI426" s="241">
        <f>IF(N426="nulová",J426,0)</f>
        <v>0</v>
      </c>
      <c r="BJ426" s="19" t="s">
        <v>84</v>
      </c>
      <c r="BK426" s="241">
        <f>ROUND(I426*H426,2)</f>
        <v>0</v>
      </c>
      <c r="BL426" s="19" t="s">
        <v>759</v>
      </c>
      <c r="BM426" s="240" t="s">
        <v>3543</v>
      </c>
    </row>
    <row r="427" spans="1:47" s="2" customFormat="1" ht="12">
      <c r="A427" s="40"/>
      <c r="B427" s="41"/>
      <c r="C427" s="42"/>
      <c r="D427" s="242" t="s">
        <v>204</v>
      </c>
      <c r="E427" s="42"/>
      <c r="F427" s="243" t="s">
        <v>3542</v>
      </c>
      <c r="G427" s="42"/>
      <c r="H427" s="42"/>
      <c r="I427" s="149"/>
      <c r="J427" s="42"/>
      <c r="K427" s="42"/>
      <c r="L427" s="46"/>
      <c r="M427" s="244"/>
      <c r="N427" s="245"/>
      <c r="O427" s="86"/>
      <c r="P427" s="86"/>
      <c r="Q427" s="86"/>
      <c r="R427" s="86"/>
      <c r="S427" s="86"/>
      <c r="T427" s="87"/>
      <c r="U427" s="40"/>
      <c r="V427" s="40"/>
      <c r="W427" s="40"/>
      <c r="X427" s="40"/>
      <c r="Y427" s="40"/>
      <c r="Z427" s="40"/>
      <c r="AA427" s="40"/>
      <c r="AB427" s="40"/>
      <c r="AC427" s="40"/>
      <c r="AD427" s="40"/>
      <c r="AE427" s="40"/>
      <c r="AT427" s="19" t="s">
        <v>204</v>
      </c>
      <c r="AU427" s="19" t="s">
        <v>86</v>
      </c>
    </row>
    <row r="428" spans="1:51" s="13" customFormat="1" ht="12">
      <c r="A428" s="13"/>
      <c r="B428" s="247"/>
      <c r="C428" s="248"/>
      <c r="D428" s="242" t="s">
        <v>208</v>
      </c>
      <c r="E428" s="248"/>
      <c r="F428" s="250" t="s">
        <v>3544</v>
      </c>
      <c r="G428" s="248"/>
      <c r="H428" s="251">
        <v>376.66</v>
      </c>
      <c r="I428" s="252"/>
      <c r="J428" s="248"/>
      <c r="K428" s="248"/>
      <c r="L428" s="253"/>
      <c r="M428" s="254"/>
      <c r="N428" s="255"/>
      <c r="O428" s="255"/>
      <c r="P428" s="255"/>
      <c r="Q428" s="255"/>
      <c r="R428" s="255"/>
      <c r="S428" s="255"/>
      <c r="T428" s="256"/>
      <c r="U428" s="13"/>
      <c r="V428" s="13"/>
      <c r="W428" s="13"/>
      <c r="X428" s="13"/>
      <c r="Y428" s="13"/>
      <c r="Z428" s="13"/>
      <c r="AA428" s="13"/>
      <c r="AB428" s="13"/>
      <c r="AC428" s="13"/>
      <c r="AD428" s="13"/>
      <c r="AE428" s="13"/>
      <c r="AT428" s="257" t="s">
        <v>208</v>
      </c>
      <c r="AU428" s="257" t="s">
        <v>86</v>
      </c>
      <c r="AV428" s="13" t="s">
        <v>86</v>
      </c>
      <c r="AW428" s="13" t="s">
        <v>4</v>
      </c>
      <c r="AX428" s="13" t="s">
        <v>84</v>
      </c>
      <c r="AY428" s="257" t="s">
        <v>194</v>
      </c>
    </row>
    <row r="429" spans="1:65" s="2" customFormat="1" ht="16.5" customHeight="1">
      <c r="A429" s="40"/>
      <c r="B429" s="41"/>
      <c r="C429" s="229" t="s">
        <v>3545</v>
      </c>
      <c r="D429" s="229" t="s">
        <v>197</v>
      </c>
      <c r="E429" s="230" t="s">
        <v>3546</v>
      </c>
      <c r="F429" s="231" t="s">
        <v>3547</v>
      </c>
      <c r="G429" s="232" t="s">
        <v>481</v>
      </c>
      <c r="H429" s="233">
        <v>11</v>
      </c>
      <c r="I429" s="234"/>
      <c r="J429" s="235">
        <f>ROUND(I429*H429,2)</f>
        <v>0</v>
      </c>
      <c r="K429" s="231" t="s">
        <v>2566</v>
      </c>
      <c r="L429" s="46"/>
      <c r="M429" s="236" t="s">
        <v>21</v>
      </c>
      <c r="N429" s="237" t="s">
        <v>47</v>
      </c>
      <c r="O429" s="86"/>
      <c r="P429" s="238">
        <f>O429*H429</f>
        <v>0</v>
      </c>
      <c r="Q429" s="238">
        <v>0</v>
      </c>
      <c r="R429" s="238">
        <f>Q429*H429</f>
        <v>0</v>
      </c>
      <c r="S429" s="238">
        <v>0</v>
      </c>
      <c r="T429" s="239">
        <f>S429*H429</f>
        <v>0</v>
      </c>
      <c r="U429" s="40"/>
      <c r="V429" s="40"/>
      <c r="W429" s="40"/>
      <c r="X429" s="40"/>
      <c r="Y429" s="40"/>
      <c r="Z429" s="40"/>
      <c r="AA429" s="40"/>
      <c r="AB429" s="40"/>
      <c r="AC429" s="40"/>
      <c r="AD429" s="40"/>
      <c r="AE429" s="40"/>
      <c r="AR429" s="240" t="s">
        <v>759</v>
      </c>
      <c r="AT429" s="240" t="s">
        <v>197</v>
      </c>
      <c r="AU429" s="240" t="s">
        <v>86</v>
      </c>
      <c r="AY429" s="19" t="s">
        <v>194</v>
      </c>
      <c r="BE429" s="241">
        <f>IF(N429="základní",J429,0)</f>
        <v>0</v>
      </c>
      <c r="BF429" s="241">
        <f>IF(N429="snížená",J429,0)</f>
        <v>0</v>
      </c>
      <c r="BG429" s="241">
        <f>IF(N429="zákl. přenesená",J429,0)</f>
        <v>0</v>
      </c>
      <c r="BH429" s="241">
        <f>IF(N429="sníž. přenesená",J429,0)</f>
        <v>0</v>
      </c>
      <c r="BI429" s="241">
        <f>IF(N429="nulová",J429,0)</f>
        <v>0</v>
      </c>
      <c r="BJ429" s="19" t="s">
        <v>84</v>
      </c>
      <c r="BK429" s="241">
        <f>ROUND(I429*H429,2)</f>
        <v>0</v>
      </c>
      <c r="BL429" s="19" t="s">
        <v>759</v>
      </c>
      <c r="BM429" s="240" t="s">
        <v>3548</v>
      </c>
    </row>
    <row r="430" spans="1:47" s="2" customFormat="1" ht="12">
      <c r="A430" s="40"/>
      <c r="B430" s="41"/>
      <c r="C430" s="42"/>
      <c r="D430" s="242" t="s">
        <v>204</v>
      </c>
      <c r="E430" s="42"/>
      <c r="F430" s="243" t="s">
        <v>3549</v>
      </c>
      <c r="G430" s="42"/>
      <c r="H430" s="42"/>
      <c r="I430" s="149"/>
      <c r="J430" s="42"/>
      <c r="K430" s="42"/>
      <c r="L430" s="46"/>
      <c r="M430" s="244"/>
      <c r="N430" s="245"/>
      <c r="O430" s="86"/>
      <c r="P430" s="86"/>
      <c r="Q430" s="86"/>
      <c r="R430" s="86"/>
      <c r="S430" s="86"/>
      <c r="T430" s="87"/>
      <c r="U430" s="40"/>
      <c r="V430" s="40"/>
      <c r="W430" s="40"/>
      <c r="X430" s="40"/>
      <c r="Y430" s="40"/>
      <c r="Z430" s="40"/>
      <c r="AA430" s="40"/>
      <c r="AB430" s="40"/>
      <c r="AC430" s="40"/>
      <c r="AD430" s="40"/>
      <c r="AE430" s="40"/>
      <c r="AT430" s="19" t="s">
        <v>204</v>
      </c>
      <c r="AU430" s="19" t="s">
        <v>86</v>
      </c>
    </row>
    <row r="431" spans="1:65" s="2" customFormat="1" ht="16.5" customHeight="1">
      <c r="A431" s="40"/>
      <c r="B431" s="41"/>
      <c r="C431" s="272" t="s">
        <v>3550</v>
      </c>
      <c r="D431" s="272" t="s">
        <v>347</v>
      </c>
      <c r="E431" s="273" t="s">
        <v>3551</v>
      </c>
      <c r="F431" s="274" t="s">
        <v>3552</v>
      </c>
      <c r="G431" s="275" t="s">
        <v>347</v>
      </c>
      <c r="H431" s="276">
        <v>11.198</v>
      </c>
      <c r="I431" s="277"/>
      <c r="J431" s="278">
        <f>ROUND(I431*H431,2)</f>
        <v>0</v>
      </c>
      <c r="K431" s="274" t="s">
        <v>2566</v>
      </c>
      <c r="L431" s="279"/>
      <c r="M431" s="280" t="s">
        <v>21</v>
      </c>
      <c r="N431" s="281" t="s">
        <v>47</v>
      </c>
      <c r="O431" s="86"/>
      <c r="P431" s="238">
        <f>O431*H431</f>
        <v>0</v>
      </c>
      <c r="Q431" s="238">
        <v>0</v>
      </c>
      <c r="R431" s="238">
        <f>Q431*H431</f>
        <v>0</v>
      </c>
      <c r="S431" s="238">
        <v>0</v>
      </c>
      <c r="T431" s="239">
        <f>S431*H431</f>
        <v>0</v>
      </c>
      <c r="U431" s="40"/>
      <c r="V431" s="40"/>
      <c r="W431" s="40"/>
      <c r="X431" s="40"/>
      <c r="Y431" s="40"/>
      <c r="Z431" s="40"/>
      <c r="AA431" s="40"/>
      <c r="AB431" s="40"/>
      <c r="AC431" s="40"/>
      <c r="AD431" s="40"/>
      <c r="AE431" s="40"/>
      <c r="AR431" s="240" t="s">
        <v>2171</v>
      </c>
      <c r="AT431" s="240" t="s">
        <v>347</v>
      </c>
      <c r="AU431" s="240" t="s">
        <v>86</v>
      </c>
      <c r="AY431" s="19" t="s">
        <v>194</v>
      </c>
      <c r="BE431" s="241">
        <f>IF(N431="základní",J431,0)</f>
        <v>0</v>
      </c>
      <c r="BF431" s="241">
        <f>IF(N431="snížená",J431,0)</f>
        <v>0</v>
      </c>
      <c r="BG431" s="241">
        <f>IF(N431="zákl. přenesená",J431,0)</f>
        <v>0</v>
      </c>
      <c r="BH431" s="241">
        <f>IF(N431="sníž. přenesená",J431,0)</f>
        <v>0</v>
      </c>
      <c r="BI431" s="241">
        <f>IF(N431="nulová",J431,0)</f>
        <v>0</v>
      </c>
      <c r="BJ431" s="19" t="s">
        <v>84</v>
      </c>
      <c r="BK431" s="241">
        <f>ROUND(I431*H431,2)</f>
        <v>0</v>
      </c>
      <c r="BL431" s="19" t="s">
        <v>759</v>
      </c>
      <c r="BM431" s="240" t="s">
        <v>3553</v>
      </c>
    </row>
    <row r="432" spans="1:47" s="2" customFormat="1" ht="12">
      <c r="A432" s="40"/>
      <c r="B432" s="41"/>
      <c r="C432" s="42"/>
      <c r="D432" s="242" t="s">
        <v>204</v>
      </c>
      <c r="E432" s="42"/>
      <c r="F432" s="243" t="s">
        <v>3552</v>
      </c>
      <c r="G432" s="42"/>
      <c r="H432" s="42"/>
      <c r="I432" s="149"/>
      <c r="J432" s="42"/>
      <c r="K432" s="42"/>
      <c r="L432" s="46"/>
      <c r="M432" s="244"/>
      <c r="N432" s="245"/>
      <c r="O432" s="86"/>
      <c r="P432" s="86"/>
      <c r="Q432" s="86"/>
      <c r="R432" s="86"/>
      <c r="S432" s="86"/>
      <c r="T432" s="87"/>
      <c r="U432" s="40"/>
      <c r="V432" s="40"/>
      <c r="W432" s="40"/>
      <c r="X432" s="40"/>
      <c r="Y432" s="40"/>
      <c r="Z432" s="40"/>
      <c r="AA432" s="40"/>
      <c r="AB432" s="40"/>
      <c r="AC432" s="40"/>
      <c r="AD432" s="40"/>
      <c r="AE432" s="40"/>
      <c r="AT432" s="19" t="s">
        <v>204</v>
      </c>
      <c r="AU432" s="19" t="s">
        <v>86</v>
      </c>
    </row>
    <row r="433" spans="1:51" s="13" customFormat="1" ht="12">
      <c r="A433" s="13"/>
      <c r="B433" s="247"/>
      <c r="C433" s="248"/>
      <c r="D433" s="242" t="s">
        <v>208</v>
      </c>
      <c r="E433" s="248"/>
      <c r="F433" s="250" t="s">
        <v>3554</v>
      </c>
      <c r="G433" s="248"/>
      <c r="H433" s="251">
        <v>11.198</v>
      </c>
      <c r="I433" s="252"/>
      <c r="J433" s="248"/>
      <c r="K433" s="248"/>
      <c r="L433" s="253"/>
      <c r="M433" s="254"/>
      <c r="N433" s="255"/>
      <c r="O433" s="255"/>
      <c r="P433" s="255"/>
      <c r="Q433" s="255"/>
      <c r="R433" s="255"/>
      <c r="S433" s="255"/>
      <c r="T433" s="256"/>
      <c r="U433" s="13"/>
      <c r="V433" s="13"/>
      <c r="W433" s="13"/>
      <c r="X433" s="13"/>
      <c r="Y433" s="13"/>
      <c r="Z433" s="13"/>
      <c r="AA433" s="13"/>
      <c r="AB433" s="13"/>
      <c r="AC433" s="13"/>
      <c r="AD433" s="13"/>
      <c r="AE433" s="13"/>
      <c r="AT433" s="257" t="s">
        <v>208</v>
      </c>
      <c r="AU433" s="257" t="s">
        <v>86</v>
      </c>
      <c r="AV433" s="13" t="s">
        <v>86</v>
      </c>
      <c r="AW433" s="13" t="s">
        <v>4</v>
      </c>
      <c r="AX433" s="13" t="s">
        <v>84</v>
      </c>
      <c r="AY433" s="257" t="s">
        <v>194</v>
      </c>
    </row>
    <row r="434" spans="1:65" s="2" customFormat="1" ht="16.5" customHeight="1">
      <c r="A434" s="40"/>
      <c r="B434" s="41"/>
      <c r="C434" s="229" t="s">
        <v>3555</v>
      </c>
      <c r="D434" s="229" t="s">
        <v>197</v>
      </c>
      <c r="E434" s="230" t="s">
        <v>3556</v>
      </c>
      <c r="F434" s="231" t="s">
        <v>3557</v>
      </c>
      <c r="G434" s="232" t="s">
        <v>481</v>
      </c>
      <c r="H434" s="233">
        <v>1.5</v>
      </c>
      <c r="I434" s="234"/>
      <c r="J434" s="235">
        <f>ROUND(I434*H434,2)</f>
        <v>0</v>
      </c>
      <c r="K434" s="231" t="s">
        <v>2566</v>
      </c>
      <c r="L434" s="46"/>
      <c r="M434" s="236" t="s">
        <v>21</v>
      </c>
      <c r="N434" s="237" t="s">
        <v>47</v>
      </c>
      <c r="O434" s="86"/>
      <c r="P434" s="238">
        <f>O434*H434</f>
        <v>0</v>
      </c>
      <c r="Q434" s="238">
        <v>0</v>
      </c>
      <c r="R434" s="238">
        <f>Q434*H434</f>
        <v>0</v>
      </c>
      <c r="S434" s="238">
        <v>0</v>
      </c>
      <c r="T434" s="239">
        <f>S434*H434</f>
        <v>0</v>
      </c>
      <c r="U434" s="40"/>
      <c r="V434" s="40"/>
      <c r="W434" s="40"/>
      <c r="X434" s="40"/>
      <c r="Y434" s="40"/>
      <c r="Z434" s="40"/>
      <c r="AA434" s="40"/>
      <c r="AB434" s="40"/>
      <c r="AC434" s="40"/>
      <c r="AD434" s="40"/>
      <c r="AE434" s="40"/>
      <c r="AR434" s="240" t="s">
        <v>759</v>
      </c>
      <c r="AT434" s="240" t="s">
        <v>197</v>
      </c>
      <c r="AU434" s="240" t="s">
        <v>86</v>
      </c>
      <c r="AY434" s="19" t="s">
        <v>194</v>
      </c>
      <c r="BE434" s="241">
        <f>IF(N434="základní",J434,0)</f>
        <v>0</v>
      </c>
      <c r="BF434" s="241">
        <f>IF(N434="snížená",J434,0)</f>
        <v>0</v>
      </c>
      <c r="BG434" s="241">
        <f>IF(N434="zákl. přenesená",J434,0)</f>
        <v>0</v>
      </c>
      <c r="BH434" s="241">
        <f>IF(N434="sníž. přenesená",J434,0)</f>
        <v>0</v>
      </c>
      <c r="BI434" s="241">
        <f>IF(N434="nulová",J434,0)</f>
        <v>0</v>
      </c>
      <c r="BJ434" s="19" t="s">
        <v>84</v>
      </c>
      <c r="BK434" s="241">
        <f>ROUND(I434*H434,2)</f>
        <v>0</v>
      </c>
      <c r="BL434" s="19" t="s">
        <v>759</v>
      </c>
      <c r="BM434" s="240" t="s">
        <v>3558</v>
      </c>
    </row>
    <row r="435" spans="1:47" s="2" customFormat="1" ht="12">
      <c r="A435" s="40"/>
      <c r="B435" s="41"/>
      <c r="C435" s="42"/>
      <c r="D435" s="242" t="s">
        <v>204</v>
      </c>
      <c r="E435" s="42"/>
      <c r="F435" s="243" t="s">
        <v>3559</v>
      </c>
      <c r="G435" s="42"/>
      <c r="H435" s="42"/>
      <c r="I435" s="149"/>
      <c r="J435" s="42"/>
      <c r="K435" s="42"/>
      <c r="L435" s="46"/>
      <c r="M435" s="244"/>
      <c r="N435" s="245"/>
      <c r="O435" s="86"/>
      <c r="P435" s="86"/>
      <c r="Q435" s="86"/>
      <c r="R435" s="86"/>
      <c r="S435" s="86"/>
      <c r="T435" s="87"/>
      <c r="U435" s="40"/>
      <c r="V435" s="40"/>
      <c r="W435" s="40"/>
      <c r="X435" s="40"/>
      <c r="Y435" s="40"/>
      <c r="Z435" s="40"/>
      <c r="AA435" s="40"/>
      <c r="AB435" s="40"/>
      <c r="AC435" s="40"/>
      <c r="AD435" s="40"/>
      <c r="AE435" s="40"/>
      <c r="AT435" s="19" t="s">
        <v>204</v>
      </c>
      <c r="AU435" s="19" t="s">
        <v>86</v>
      </c>
    </row>
    <row r="436" spans="1:65" s="2" customFormat="1" ht="16.5" customHeight="1">
      <c r="A436" s="40"/>
      <c r="B436" s="41"/>
      <c r="C436" s="272" t="s">
        <v>3560</v>
      </c>
      <c r="D436" s="272" t="s">
        <v>347</v>
      </c>
      <c r="E436" s="273" t="s">
        <v>3561</v>
      </c>
      <c r="F436" s="274" t="s">
        <v>3562</v>
      </c>
      <c r="G436" s="275" t="s">
        <v>347</v>
      </c>
      <c r="H436" s="276">
        <v>1.527</v>
      </c>
      <c r="I436" s="277"/>
      <c r="J436" s="278">
        <f>ROUND(I436*H436,2)</f>
        <v>0</v>
      </c>
      <c r="K436" s="274" t="s">
        <v>2566</v>
      </c>
      <c r="L436" s="279"/>
      <c r="M436" s="280" t="s">
        <v>21</v>
      </c>
      <c r="N436" s="281" t="s">
        <v>47</v>
      </c>
      <c r="O436" s="86"/>
      <c r="P436" s="238">
        <f>O436*H436</f>
        <v>0</v>
      </c>
      <c r="Q436" s="238">
        <v>0</v>
      </c>
      <c r="R436" s="238">
        <f>Q436*H436</f>
        <v>0</v>
      </c>
      <c r="S436" s="238">
        <v>0</v>
      </c>
      <c r="T436" s="239">
        <f>S436*H436</f>
        <v>0</v>
      </c>
      <c r="U436" s="40"/>
      <c r="V436" s="40"/>
      <c r="W436" s="40"/>
      <c r="X436" s="40"/>
      <c r="Y436" s="40"/>
      <c r="Z436" s="40"/>
      <c r="AA436" s="40"/>
      <c r="AB436" s="40"/>
      <c r="AC436" s="40"/>
      <c r="AD436" s="40"/>
      <c r="AE436" s="40"/>
      <c r="AR436" s="240" t="s">
        <v>2171</v>
      </c>
      <c r="AT436" s="240" t="s">
        <v>347</v>
      </c>
      <c r="AU436" s="240" t="s">
        <v>86</v>
      </c>
      <c r="AY436" s="19" t="s">
        <v>194</v>
      </c>
      <c r="BE436" s="241">
        <f>IF(N436="základní",J436,0)</f>
        <v>0</v>
      </c>
      <c r="BF436" s="241">
        <f>IF(N436="snížená",J436,0)</f>
        <v>0</v>
      </c>
      <c r="BG436" s="241">
        <f>IF(N436="zákl. přenesená",J436,0)</f>
        <v>0</v>
      </c>
      <c r="BH436" s="241">
        <f>IF(N436="sníž. přenesená",J436,0)</f>
        <v>0</v>
      </c>
      <c r="BI436" s="241">
        <f>IF(N436="nulová",J436,0)</f>
        <v>0</v>
      </c>
      <c r="BJ436" s="19" t="s">
        <v>84</v>
      </c>
      <c r="BK436" s="241">
        <f>ROUND(I436*H436,2)</f>
        <v>0</v>
      </c>
      <c r="BL436" s="19" t="s">
        <v>759</v>
      </c>
      <c r="BM436" s="240" t="s">
        <v>3563</v>
      </c>
    </row>
    <row r="437" spans="1:47" s="2" customFormat="1" ht="12">
      <c r="A437" s="40"/>
      <c r="B437" s="41"/>
      <c r="C437" s="42"/>
      <c r="D437" s="242" t="s">
        <v>204</v>
      </c>
      <c r="E437" s="42"/>
      <c r="F437" s="243" t="s">
        <v>3562</v>
      </c>
      <c r="G437" s="42"/>
      <c r="H437" s="42"/>
      <c r="I437" s="149"/>
      <c r="J437" s="42"/>
      <c r="K437" s="42"/>
      <c r="L437" s="46"/>
      <c r="M437" s="244"/>
      <c r="N437" s="245"/>
      <c r="O437" s="86"/>
      <c r="P437" s="86"/>
      <c r="Q437" s="86"/>
      <c r="R437" s="86"/>
      <c r="S437" s="86"/>
      <c r="T437" s="87"/>
      <c r="U437" s="40"/>
      <c r="V437" s="40"/>
      <c r="W437" s="40"/>
      <c r="X437" s="40"/>
      <c r="Y437" s="40"/>
      <c r="Z437" s="40"/>
      <c r="AA437" s="40"/>
      <c r="AB437" s="40"/>
      <c r="AC437" s="40"/>
      <c r="AD437" s="40"/>
      <c r="AE437" s="40"/>
      <c r="AT437" s="19" t="s">
        <v>204</v>
      </c>
      <c r="AU437" s="19" t="s">
        <v>86</v>
      </c>
    </row>
    <row r="438" spans="1:51" s="13" customFormat="1" ht="12">
      <c r="A438" s="13"/>
      <c r="B438" s="247"/>
      <c r="C438" s="248"/>
      <c r="D438" s="242" t="s">
        <v>208</v>
      </c>
      <c r="E438" s="248"/>
      <c r="F438" s="250" t="s">
        <v>3564</v>
      </c>
      <c r="G438" s="248"/>
      <c r="H438" s="251">
        <v>1.527</v>
      </c>
      <c r="I438" s="252"/>
      <c r="J438" s="248"/>
      <c r="K438" s="248"/>
      <c r="L438" s="253"/>
      <c r="M438" s="254"/>
      <c r="N438" s="255"/>
      <c r="O438" s="255"/>
      <c r="P438" s="255"/>
      <c r="Q438" s="255"/>
      <c r="R438" s="255"/>
      <c r="S438" s="255"/>
      <c r="T438" s="256"/>
      <c r="U438" s="13"/>
      <c r="V438" s="13"/>
      <c r="W438" s="13"/>
      <c r="X438" s="13"/>
      <c r="Y438" s="13"/>
      <c r="Z438" s="13"/>
      <c r="AA438" s="13"/>
      <c r="AB438" s="13"/>
      <c r="AC438" s="13"/>
      <c r="AD438" s="13"/>
      <c r="AE438" s="13"/>
      <c r="AT438" s="257" t="s">
        <v>208</v>
      </c>
      <c r="AU438" s="257" t="s">
        <v>86</v>
      </c>
      <c r="AV438" s="13" t="s">
        <v>86</v>
      </c>
      <c r="AW438" s="13" t="s">
        <v>4</v>
      </c>
      <c r="AX438" s="13" t="s">
        <v>84</v>
      </c>
      <c r="AY438" s="257" t="s">
        <v>194</v>
      </c>
    </row>
    <row r="439" spans="1:65" s="2" customFormat="1" ht="16.5" customHeight="1">
      <c r="A439" s="40"/>
      <c r="B439" s="41"/>
      <c r="C439" s="229" t="s">
        <v>3565</v>
      </c>
      <c r="D439" s="229" t="s">
        <v>197</v>
      </c>
      <c r="E439" s="230" t="s">
        <v>3566</v>
      </c>
      <c r="F439" s="231" t="s">
        <v>3567</v>
      </c>
      <c r="G439" s="232" t="s">
        <v>481</v>
      </c>
      <c r="H439" s="233">
        <v>28</v>
      </c>
      <c r="I439" s="234"/>
      <c r="J439" s="235">
        <f>ROUND(I439*H439,2)</f>
        <v>0</v>
      </c>
      <c r="K439" s="231" t="s">
        <v>2566</v>
      </c>
      <c r="L439" s="46"/>
      <c r="M439" s="236" t="s">
        <v>21</v>
      </c>
      <c r="N439" s="237" t="s">
        <v>47</v>
      </c>
      <c r="O439" s="86"/>
      <c r="P439" s="238">
        <f>O439*H439</f>
        <v>0</v>
      </c>
      <c r="Q439" s="238">
        <v>0</v>
      </c>
      <c r="R439" s="238">
        <f>Q439*H439</f>
        <v>0</v>
      </c>
      <c r="S439" s="238">
        <v>0</v>
      </c>
      <c r="T439" s="239">
        <f>S439*H439</f>
        <v>0</v>
      </c>
      <c r="U439" s="40"/>
      <c r="V439" s="40"/>
      <c r="W439" s="40"/>
      <c r="X439" s="40"/>
      <c r="Y439" s="40"/>
      <c r="Z439" s="40"/>
      <c r="AA439" s="40"/>
      <c r="AB439" s="40"/>
      <c r="AC439" s="40"/>
      <c r="AD439" s="40"/>
      <c r="AE439" s="40"/>
      <c r="AR439" s="240" t="s">
        <v>759</v>
      </c>
      <c r="AT439" s="240" t="s">
        <v>197</v>
      </c>
      <c r="AU439" s="240" t="s">
        <v>86</v>
      </c>
      <c r="AY439" s="19" t="s">
        <v>194</v>
      </c>
      <c r="BE439" s="241">
        <f>IF(N439="základní",J439,0)</f>
        <v>0</v>
      </c>
      <c r="BF439" s="241">
        <f>IF(N439="snížená",J439,0)</f>
        <v>0</v>
      </c>
      <c r="BG439" s="241">
        <f>IF(N439="zákl. přenesená",J439,0)</f>
        <v>0</v>
      </c>
      <c r="BH439" s="241">
        <f>IF(N439="sníž. přenesená",J439,0)</f>
        <v>0</v>
      </c>
      <c r="BI439" s="241">
        <f>IF(N439="nulová",J439,0)</f>
        <v>0</v>
      </c>
      <c r="BJ439" s="19" t="s">
        <v>84</v>
      </c>
      <c r="BK439" s="241">
        <f>ROUND(I439*H439,2)</f>
        <v>0</v>
      </c>
      <c r="BL439" s="19" t="s">
        <v>759</v>
      </c>
      <c r="BM439" s="240" t="s">
        <v>3568</v>
      </c>
    </row>
    <row r="440" spans="1:47" s="2" customFormat="1" ht="12">
      <c r="A440" s="40"/>
      <c r="B440" s="41"/>
      <c r="C440" s="42"/>
      <c r="D440" s="242" t="s">
        <v>204</v>
      </c>
      <c r="E440" s="42"/>
      <c r="F440" s="243" t="s">
        <v>3569</v>
      </c>
      <c r="G440" s="42"/>
      <c r="H440" s="42"/>
      <c r="I440" s="149"/>
      <c r="J440" s="42"/>
      <c r="K440" s="42"/>
      <c r="L440" s="46"/>
      <c r="M440" s="244"/>
      <c r="N440" s="245"/>
      <c r="O440" s="86"/>
      <c r="P440" s="86"/>
      <c r="Q440" s="86"/>
      <c r="R440" s="86"/>
      <c r="S440" s="86"/>
      <c r="T440" s="87"/>
      <c r="U440" s="40"/>
      <c r="V440" s="40"/>
      <c r="W440" s="40"/>
      <c r="X440" s="40"/>
      <c r="Y440" s="40"/>
      <c r="Z440" s="40"/>
      <c r="AA440" s="40"/>
      <c r="AB440" s="40"/>
      <c r="AC440" s="40"/>
      <c r="AD440" s="40"/>
      <c r="AE440" s="40"/>
      <c r="AT440" s="19" t="s">
        <v>204</v>
      </c>
      <c r="AU440" s="19" t="s">
        <v>86</v>
      </c>
    </row>
    <row r="441" spans="1:65" s="2" customFormat="1" ht="16.5" customHeight="1">
      <c r="A441" s="40"/>
      <c r="B441" s="41"/>
      <c r="C441" s="272" t="s">
        <v>3570</v>
      </c>
      <c r="D441" s="272" t="s">
        <v>347</v>
      </c>
      <c r="E441" s="273" t="s">
        <v>3571</v>
      </c>
      <c r="F441" s="274" t="s">
        <v>3572</v>
      </c>
      <c r="G441" s="275" t="s">
        <v>481</v>
      </c>
      <c r="H441" s="276">
        <v>28.504</v>
      </c>
      <c r="I441" s="277"/>
      <c r="J441" s="278">
        <f>ROUND(I441*H441,2)</f>
        <v>0</v>
      </c>
      <c r="K441" s="274" t="s">
        <v>2566</v>
      </c>
      <c r="L441" s="279"/>
      <c r="M441" s="280" t="s">
        <v>21</v>
      </c>
      <c r="N441" s="281" t="s">
        <v>47</v>
      </c>
      <c r="O441" s="86"/>
      <c r="P441" s="238">
        <f>O441*H441</f>
        <v>0</v>
      </c>
      <c r="Q441" s="238">
        <v>0</v>
      </c>
      <c r="R441" s="238">
        <f>Q441*H441</f>
        <v>0</v>
      </c>
      <c r="S441" s="238">
        <v>0</v>
      </c>
      <c r="T441" s="239">
        <f>S441*H441</f>
        <v>0</v>
      </c>
      <c r="U441" s="40"/>
      <c r="V441" s="40"/>
      <c r="W441" s="40"/>
      <c r="X441" s="40"/>
      <c r="Y441" s="40"/>
      <c r="Z441" s="40"/>
      <c r="AA441" s="40"/>
      <c r="AB441" s="40"/>
      <c r="AC441" s="40"/>
      <c r="AD441" s="40"/>
      <c r="AE441" s="40"/>
      <c r="AR441" s="240" t="s">
        <v>2171</v>
      </c>
      <c r="AT441" s="240" t="s">
        <v>347</v>
      </c>
      <c r="AU441" s="240" t="s">
        <v>86</v>
      </c>
      <c r="AY441" s="19" t="s">
        <v>194</v>
      </c>
      <c r="BE441" s="241">
        <f>IF(N441="základní",J441,0)</f>
        <v>0</v>
      </c>
      <c r="BF441" s="241">
        <f>IF(N441="snížená",J441,0)</f>
        <v>0</v>
      </c>
      <c r="BG441" s="241">
        <f>IF(N441="zákl. přenesená",J441,0)</f>
        <v>0</v>
      </c>
      <c r="BH441" s="241">
        <f>IF(N441="sníž. přenesená",J441,0)</f>
        <v>0</v>
      </c>
      <c r="BI441" s="241">
        <f>IF(N441="nulová",J441,0)</f>
        <v>0</v>
      </c>
      <c r="BJ441" s="19" t="s">
        <v>84</v>
      </c>
      <c r="BK441" s="241">
        <f>ROUND(I441*H441,2)</f>
        <v>0</v>
      </c>
      <c r="BL441" s="19" t="s">
        <v>759</v>
      </c>
      <c r="BM441" s="240" t="s">
        <v>3573</v>
      </c>
    </row>
    <row r="442" spans="1:47" s="2" customFormat="1" ht="12">
      <c r="A442" s="40"/>
      <c r="B442" s="41"/>
      <c r="C442" s="42"/>
      <c r="D442" s="242" t="s">
        <v>204</v>
      </c>
      <c r="E442" s="42"/>
      <c r="F442" s="243" t="s">
        <v>3572</v>
      </c>
      <c r="G442" s="42"/>
      <c r="H442" s="42"/>
      <c r="I442" s="149"/>
      <c r="J442" s="42"/>
      <c r="K442" s="42"/>
      <c r="L442" s="46"/>
      <c r="M442" s="244"/>
      <c r="N442" s="245"/>
      <c r="O442" s="86"/>
      <c r="P442" s="86"/>
      <c r="Q442" s="86"/>
      <c r="R442" s="86"/>
      <c r="S442" s="86"/>
      <c r="T442" s="87"/>
      <c r="U442" s="40"/>
      <c r="V442" s="40"/>
      <c r="W442" s="40"/>
      <c r="X442" s="40"/>
      <c r="Y442" s="40"/>
      <c r="Z442" s="40"/>
      <c r="AA442" s="40"/>
      <c r="AB442" s="40"/>
      <c r="AC442" s="40"/>
      <c r="AD442" s="40"/>
      <c r="AE442" s="40"/>
      <c r="AT442" s="19" t="s">
        <v>204</v>
      </c>
      <c r="AU442" s="19" t="s">
        <v>86</v>
      </c>
    </row>
    <row r="443" spans="1:51" s="13" customFormat="1" ht="12">
      <c r="A443" s="13"/>
      <c r="B443" s="247"/>
      <c r="C443" s="248"/>
      <c r="D443" s="242" t="s">
        <v>208</v>
      </c>
      <c r="E443" s="248"/>
      <c r="F443" s="250" t="s">
        <v>3574</v>
      </c>
      <c r="G443" s="248"/>
      <c r="H443" s="251">
        <v>28.504</v>
      </c>
      <c r="I443" s="252"/>
      <c r="J443" s="248"/>
      <c r="K443" s="248"/>
      <c r="L443" s="253"/>
      <c r="M443" s="254"/>
      <c r="N443" s="255"/>
      <c r="O443" s="255"/>
      <c r="P443" s="255"/>
      <c r="Q443" s="255"/>
      <c r="R443" s="255"/>
      <c r="S443" s="255"/>
      <c r="T443" s="256"/>
      <c r="U443" s="13"/>
      <c r="V443" s="13"/>
      <c r="W443" s="13"/>
      <c r="X443" s="13"/>
      <c r="Y443" s="13"/>
      <c r="Z443" s="13"/>
      <c r="AA443" s="13"/>
      <c r="AB443" s="13"/>
      <c r="AC443" s="13"/>
      <c r="AD443" s="13"/>
      <c r="AE443" s="13"/>
      <c r="AT443" s="257" t="s">
        <v>208</v>
      </c>
      <c r="AU443" s="257" t="s">
        <v>86</v>
      </c>
      <c r="AV443" s="13" t="s">
        <v>86</v>
      </c>
      <c r="AW443" s="13" t="s">
        <v>4</v>
      </c>
      <c r="AX443" s="13" t="s">
        <v>84</v>
      </c>
      <c r="AY443" s="257" t="s">
        <v>194</v>
      </c>
    </row>
    <row r="444" spans="1:65" s="2" customFormat="1" ht="16.5" customHeight="1">
      <c r="A444" s="40"/>
      <c r="B444" s="41"/>
      <c r="C444" s="272" t="s">
        <v>3575</v>
      </c>
      <c r="D444" s="272" t="s">
        <v>347</v>
      </c>
      <c r="E444" s="273" t="s">
        <v>3576</v>
      </c>
      <c r="F444" s="274" t="s">
        <v>3577</v>
      </c>
      <c r="G444" s="275" t="s">
        <v>347</v>
      </c>
      <c r="H444" s="276">
        <v>28.504</v>
      </c>
      <c r="I444" s="277"/>
      <c r="J444" s="278">
        <f>ROUND(I444*H444,2)</f>
        <v>0</v>
      </c>
      <c r="K444" s="274" t="s">
        <v>2566</v>
      </c>
      <c r="L444" s="279"/>
      <c r="M444" s="280" t="s">
        <v>21</v>
      </c>
      <c r="N444" s="281" t="s">
        <v>47</v>
      </c>
      <c r="O444" s="86"/>
      <c r="P444" s="238">
        <f>O444*H444</f>
        <v>0</v>
      </c>
      <c r="Q444" s="238">
        <v>0</v>
      </c>
      <c r="R444" s="238">
        <f>Q444*H444</f>
        <v>0</v>
      </c>
      <c r="S444" s="238">
        <v>0</v>
      </c>
      <c r="T444" s="239">
        <f>S444*H444</f>
        <v>0</v>
      </c>
      <c r="U444" s="40"/>
      <c r="V444" s="40"/>
      <c r="W444" s="40"/>
      <c r="X444" s="40"/>
      <c r="Y444" s="40"/>
      <c r="Z444" s="40"/>
      <c r="AA444" s="40"/>
      <c r="AB444" s="40"/>
      <c r="AC444" s="40"/>
      <c r="AD444" s="40"/>
      <c r="AE444" s="40"/>
      <c r="AR444" s="240" t="s">
        <v>2171</v>
      </c>
      <c r="AT444" s="240" t="s">
        <v>347</v>
      </c>
      <c r="AU444" s="240" t="s">
        <v>86</v>
      </c>
      <c r="AY444" s="19" t="s">
        <v>194</v>
      </c>
      <c r="BE444" s="241">
        <f>IF(N444="základní",J444,0)</f>
        <v>0</v>
      </c>
      <c r="BF444" s="241">
        <f>IF(N444="snížená",J444,0)</f>
        <v>0</v>
      </c>
      <c r="BG444" s="241">
        <f>IF(N444="zákl. přenesená",J444,0)</f>
        <v>0</v>
      </c>
      <c r="BH444" s="241">
        <f>IF(N444="sníž. přenesená",J444,0)</f>
        <v>0</v>
      </c>
      <c r="BI444" s="241">
        <f>IF(N444="nulová",J444,0)</f>
        <v>0</v>
      </c>
      <c r="BJ444" s="19" t="s">
        <v>84</v>
      </c>
      <c r="BK444" s="241">
        <f>ROUND(I444*H444,2)</f>
        <v>0</v>
      </c>
      <c r="BL444" s="19" t="s">
        <v>759</v>
      </c>
      <c r="BM444" s="240" t="s">
        <v>3578</v>
      </c>
    </row>
    <row r="445" spans="1:47" s="2" customFormat="1" ht="12">
      <c r="A445" s="40"/>
      <c r="B445" s="41"/>
      <c r="C445" s="42"/>
      <c r="D445" s="242" t="s">
        <v>204</v>
      </c>
      <c r="E445" s="42"/>
      <c r="F445" s="243" t="s">
        <v>3577</v>
      </c>
      <c r="G445" s="42"/>
      <c r="H445" s="42"/>
      <c r="I445" s="149"/>
      <c r="J445" s="42"/>
      <c r="K445" s="42"/>
      <c r="L445" s="46"/>
      <c r="M445" s="244"/>
      <c r="N445" s="245"/>
      <c r="O445" s="86"/>
      <c r="P445" s="86"/>
      <c r="Q445" s="86"/>
      <c r="R445" s="86"/>
      <c r="S445" s="86"/>
      <c r="T445" s="87"/>
      <c r="U445" s="40"/>
      <c r="V445" s="40"/>
      <c r="W445" s="40"/>
      <c r="X445" s="40"/>
      <c r="Y445" s="40"/>
      <c r="Z445" s="40"/>
      <c r="AA445" s="40"/>
      <c r="AB445" s="40"/>
      <c r="AC445" s="40"/>
      <c r="AD445" s="40"/>
      <c r="AE445" s="40"/>
      <c r="AT445" s="19" t="s">
        <v>204</v>
      </c>
      <c r="AU445" s="19" t="s">
        <v>86</v>
      </c>
    </row>
    <row r="446" spans="1:51" s="13" customFormat="1" ht="12">
      <c r="A446" s="13"/>
      <c r="B446" s="247"/>
      <c r="C446" s="248"/>
      <c r="D446" s="242" t="s">
        <v>208</v>
      </c>
      <c r="E446" s="248"/>
      <c r="F446" s="250" t="s">
        <v>3574</v>
      </c>
      <c r="G446" s="248"/>
      <c r="H446" s="251">
        <v>28.504</v>
      </c>
      <c r="I446" s="252"/>
      <c r="J446" s="248"/>
      <c r="K446" s="248"/>
      <c r="L446" s="253"/>
      <c r="M446" s="254"/>
      <c r="N446" s="255"/>
      <c r="O446" s="255"/>
      <c r="P446" s="255"/>
      <c r="Q446" s="255"/>
      <c r="R446" s="255"/>
      <c r="S446" s="255"/>
      <c r="T446" s="256"/>
      <c r="U446" s="13"/>
      <c r="V446" s="13"/>
      <c r="W446" s="13"/>
      <c r="X446" s="13"/>
      <c r="Y446" s="13"/>
      <c r="Z446" s="13"/>
      <c r="AA446" s="13"/>
      <c r="AB446" s="13"/>
      <c r="AC446" s="13"/>
      <c r="AD446" s="13"/>
      <c r="AE446" s="13"/>
      <c r="AT446" s="257" t="s">
        <v>208</v>
      </c>
      <c r="AU446" s="257" t="s">
        <v>86</v>
      </c>
      <c r="AV446" s="13" t="s">
        <v>86</v>
      </c>
      <c r="AW446" s="13" t="s">
        <v>4</v>
      </c>
      <c r="AX446" s="13" t="s">
        <v>84</v>
      </c>
      <c r="AY446" s="257" t="s">
        <v>194</v>
      </c>
    </row>
    <row r="447" spans="1:65" s="2" customFormat="1" ht="16.5" customHeight="1">
      <c r="A447" s="40"/>
      <c r="B447" s="41"/>
      <c r="C447" s="229" t="s">
        <v>3579</v>
      </c>
      <c r="D447" s="229" t="s">
        <v>197</v>
      </c>
      <c r="E447" s="230" t="s">
        <v>3580</v>
      </c>
      <c r="F447" s="231" t="s">
        <v>3581</v>
      </c>
      <c r="G447" s="232" t="s">
        <v>481</v>
      </c>
      <c r="H447" s="233">
        <v>84</v>
      </c>
      <c r="I447" s="234"/>
      <c r="J447" s="235">
        <f>ROUND(I447*H447,2)</f>
        <v>0</v>
      </c>
      <c r="K447" s="231" t="s">
        <v>2566</v>
      </c>
      <c r="L447" s="46"/>
      <c r="M447" s="236" t="s">
        <v>21</v>
      </c>
      <c r="N447" s="237" t="s">
        <v>47</v>
      </c>
      <c r="O447" s="86"/>
      <c r="P447" s="238">
        <f>O447*H447</f>
        <v>0</v>
      </c>
      <c r="Q447" s="238">
        <v>0</v>
      </c>
      <c r="R447" s="238">
        <f>Q447*H447</f>
        <v>0</v>
      </c>
      <c r="S447" s="238">
        <v>0</v>
      </c>
      <c r="T447" s="239">
        <f>S447*H447</f>
        <v>0</v>
      </c>
      <c r="U447" s="40"/>
      <c r="V447" s="40"/>
      <c r="W447" s="40"/>
      <c r="X447" s="40"/>
      <c r="Y447" s="40"/>
      <c r="Z447" s="40"/>
      <c r="AA447" s="40"/>
      <c r="AB447" s="40"/>
      <c r="AC447" s="40"/>
      <c r="AD447" s="40"/>
      <c r="AE447" s="40"/>
      <c r="AR447" s="240" t="s">
        <v>759</v>
      </c>
      <c r="AT447" s="240" t="s">
        <v>197</v>
      </c>
      <c r="AU447" s="240" t="s">
        <v>86</v>
      </c>
      <c r="AY447" s="19" t="s">
        <v>194</v>
      </c>
      <c r="BE447" s="241">
        <f>IF(N447="základní",J447,0)</f>
        <v>0</v>
      </c>
      <c r="BF447" s="241">
        <f>IF(N447="snížená",J447,0)</f>
        <v>0</v>
      </c>
      <c r="BG447" s="241">
        <f>IF(N447="zákl. přenesená",J447,0)</f>
        <v>0</v>
      </c>
      <c r="BH447" s="241">
        <f>IF(N447="sníž. přenesená",J447,0)</f>
        <v>0</v>
      </c>
      <c r="BI447" s="241">
        <f>IF(N447="nulová",J447,0)</f>
        <v>0</v>
      </c>
      <c r="BJ447" s="19" t="s">
        <v>84</v>
      </c>
      <c r="BK447" s="241">
        <f>ROUND(I447*H447,2)</f>
        <v>0</v>
      </c>
      <c r="BL447" s="19" t="s">
        <v>759</v>
      </c>
      <c r="BM447" s="240" t="s">
        <v>3582</v>
      </c>
    </row>
    <row r="448" spans="1:47" s="2" customFormat="1" ht="12">
      <c r="A448" s="40"/>
      <c r="B448" s="41"/>
      <c r="C448" s="42"/>
      <c r="D448" s="242" t="s">
        <v>204</v>
      </c>
      <c r="E448" s="42"/>
      <c r="F448" s="243" t="s">
        <v>3583</v>
      </c>
      <c r="G448" s="42"/>
      <c r="H448" s="42"/>
      <c r="I448" s="149"/>
      <c r="J448" s="42"/>
      <c r="K448" s="42"/>
      <c r="L448" s="46"/>
      <c r="M448" s="244"/>
      <c r="N448" s="245"/>
      <c r="O448" s="86"/>
      <c r="P448" s="86"/>
      <c r="Q448" s="86"/>
      <c r="R448" s="86"/>
      <c r="S448" s="86"/>
      <c r="T448" s="87"/>
      <c r="U448" s="40"/>
      <c r="V448" s="40"/>
      <c r="W448" s="40"/>
      <c r="X448" s="40"/>
      <c r="Y448" s="40"/>
      <c r="Z448" s="40"/>
      <c r="AA448" s="40"/>
      <c r="AB448" s="40"/>
      <c r="AC448" s="40"/>
      <c r="AD448" s="40"/>
      <c r="AE448" s="40"/>
      <c r="AT448" s="19" t="s">
        <v>204</v>
      </c>
      <c r="AU448" s="19" t="s">
        <v>86</v>
      </c>
    </row>
    <row r="449" spans="1:65" s="2" customFormat="1" ht="16.5" customHeight="1">
      <c r="A449" s="40"/>
      <c r="B449" s="41"/>
      <c r="C449" s="272" t="s">
        <v>3584</v>
      </c>
      <c r="D449" s="272" t="s">
        <v>347</v>
      </c>
      <c r="E449" s="273" t="s">
        <v>3585</v>
      </c>
      <c r="F449" s="274" t="s">
        <v>3586</v>
      </c>
      <c r="G449" s="275" t="s">
        <v>347</v>
      </c>
      <c r="H449" s="276">
        <v>85.512</v>
      </c>
      <c r="I449" s="277"/>
      <c r="J449" s="278">
        <f>ROUND(I449*H449,2)</f>
        <v>0</v>
      </c>
      <c r="K449" s="274" t="s">
        <v>2566</v>
      </c>
      <c r="L449" s="279"/>
      <c r="M449" s="280" t="s">
        <v>21</v>
      </c>
      <c r="N449" s="281" t="s">
        <v>47</v>
      </c>
      <c r="O449" s="86"/>
      <c r="P449" s="238">
        <f>O449*H449</f>
        <v>0</v>
      </c>
      <c r="Q449" s="238">
        <v>0</v>
      </c>
      <c r="R449" s="238">
        <f>Q449*H449</f>
        <v>0</v>
      </c>
      <c r="S449" s="238">
        <v>0</v>
      </c>
      <c r="T449" s="239">
        <f>S449*H449</f>
        <v>0</v>
      </c>
      <c r="U449" s="40"/>
      <c r="V449" s="40"/>
      <c r="W449" s="40"/>
      <c r="X449" s="40"/>
      <c r="Y449" s="40"/>
      <c r="Z449" s="40"/>
      <c r="AA449" s="40"/>
      <c r="AB449" s="40"/>
      <c r="AC449" s="40"/>
      <c r="AD449" s="40"/>
      <c r="AE449" s="40"/>
      <c r="AR449" s="240" t="s">
        <v>2171</v>
      </c>
      <c r="AT449" s="240" t="s">
        <v>347</v>
      </c>
      <c r="AU449" s="240" t="s">
        <v>86</v>
      </c>
      <c r="AY449" s="19" t="s">
        <v>194</v>
      </c>
      <c r="BE449" s="241">
        <f>IF(N449="základní",J449,0)</f>
        <v>0</v>
      </c>
      <c r="BF449" s="241">
        <f>IF(N449="snížená",J449,0)</f>
        <v>0</v>
      </c>
      <c r="BG449" s="241">
        <f>IF(N449="zákl. přenesená",J449,0)</f>
        <v>0</v>
      </c>
      <c r="BH449" s="241">
        <f>IF(N449="sníž. přenesená",J449,0)</f>
        <v>0</v>
      </c>
      <c r="BI449" s="241">
        <f>IF(N449="nulová",J449,0)</f>
        <v>0</v>
      </c>
      <c r="BJ449" s="19" t="s">
        <v>84</v>
      </c>
      <c r="BK449" s="241">
        <f>ROUND(I449*H449,2)</f>
        <v>0</v>
      </c>
      <c r="BL449" s="19" t="s">
        <v>759</v>
      </c>
      <c r="BM449" s="240" t="s">
        <v>3587</v>
      </c>
    </row>
    <row r="450" spans="1:47" s="2" customFormat="1" ht="12">
      <c r="A450" s="40"/>
      <c r="B450" s="41"/>
      <c r="C450" s="42"/>
      <c r="D450" s="242" t="s">
        <v>204</v>
      </c>
      <c r="E450" s="42"/>
      <c r="F450" s="243" t="s">
        <v>3586</v>
      </c>
      <c r="G450" s="42"/>
      <c r="H450" s="42"/>
      <c r="I450" s="149"/>
      <c r="J450" s="42"/>
      <c r="K450" s="42"/>
      <c r="L450" s="46"/>
      <c r="M450" s="244"/>
      <c r="N450" s="245"/>
      <c r="O450" s="86"/>
      <c r="P450" s="86"/>
      <c r="Q450" s="86"/>
      <c r="R450" s="86"/>
      <c r="S450" s="86"/>
      <c r="T450" s="87"/>
      <c r="U450" s="40"/>
      <c r="V450" s="40"/>
      <c r="W450" s="40"/>
      <c r="X450" s="40"/>
      <c r="Y450" s="40"/>
      <c r="Z450" s="40"/>
      <c r="AA450" s="40"/>
      <c r="AB450" s="40"/>
      <c r="AC450" s="40"/>
      <c r="AD450" s="40"/>
      <c r="AE450" s="40"/>
      <c r="AT450" s="19" t="s">
        <v>204</v>
      </c>
      <c r="AU450" s="19" t="s">
        <v>86</v>
      </c>
    </row>
    <row r="451" spans="1:51" s="13" customFormat="1" ht="12">
      <c r="A451" s="13"/>
      <c r="B451" s="247"/>
      <c r="C451" s="248"/>
      <c r="D451" s="242" t="s">
        <v>208</v>
      </c>
      <c r="E451" s="248"/>
      <c r="F451" s="250" t="s">
        <v>3588</v>
      </c>
      <c r="G451" s="248"/>
      <c r="H451" s="251">
        <v>85.512</v>
      </c>
      <c r="I451" s="252"/>
      <c r="J451" s="248"/>
      <c r="K451" s="248"/>
      <c r="L451" s="253"/>
      <c r="M451" s="254"/>
      <c r="N451" s="255"/>
      <c r="O451" s="255"/>
      <c r="P451" s="255"/>
      <c r="Q451" s="255"/>
      <c r="R451" s="255"/>
      <c r="S451" s="255"/>
      <c r="T451" s="256"/>
      <c r="U451" s="13"/>
      <c r="V451" s="13"/>
      <c r="W451" s="13"/>
      <c r="X451" s="13"/>
      <c r="Y451" s="13"/>
      <c r="Z451" s="13"/>
      <c r="AA451" s="13"/>
      <c r="AB451" s="13"/>
      <c r="AC451" s="13"/>
      <c r="AD451" s="13"/>
      <c r="AE451" s="13"/>
      <c r="AT451" s="257" t="s">
        <v>208</v>
      </c>
      <c r="AU451" s="257" t="s">
        <v>86</v>
      </c>
      <c r="AV451" s="13" t="s">
        <v>86</v>
      </c>
      <c r="AW451" s="13" t="s">
        <v>4</v>
      </c>
      <c r="AX451" s="13" t="s">
        <v>84</v>
      </c>
      <c r="AY451" s="257" t="s">
        <v>194</v>
      </c>
    </row>
    <row r="452" spans="1:65" s="2" customFormat="1" ht="16.5" customHeight="1">
      <c r="A452" s="40"/>
      <c r="B452" s="41"/>
      <c r="C452" s="229" t="s">
        <v>3589</v>
      </c>
      <c r="D452" s="229" t="s">
        <v>197</v>
      </c>
      <c r="E452" s="230" t="s">
        <v>3590</v>
      </c>
      <c r="F452" s="231" t="s">
        <v>3591</v>
      </c>
      <c r="G452" s="232" t="s">
        <v>481</v>
      </c>
      <c r="H452" s="233">
        <v>33</v>
      </c>
      <c r="I452" s="234"/>
      <c r="J452" s="235">
        <f>ROUND(I452*H452,2)</f>
        <v>0</v>
      </c>
      <c r="K452" s="231" t="s">
        <v>2566</v>
      </c>
      <c r="L452" s="46"/>
      <c r="M452" s="236" t="s">
        <v>21</v>
      </c>
      <c r="N452" s="237" t="s">
        <v>47</v>
      </c>
      <c r="O452" s="86"/>
      <c r="P452" s="238">
        <f>O452*H452</f>
        <v>0</v>
      </c>
      <c r="Q452" s="238">
        <v>0</v>
      </c>
      <c r="R452" s="238">
        <f>Q452*H452</f>
        <v>0</v>
      </c>
      <c r="S452" s="238">
        <v>0</v>
      </c>
      <c r="T452" s="239">
        <f>S452*H452</f>
        <v>0</v>
      </c>
      <c r="U452" s="40"/>
      <c r="V452" s="40"/>
      <c r="W452" s="40"/>
      <c r="X452" s="40"/>
      <c r="Y452" s="40"/>
      <c r="Z452" s="40"/>
      <c r="AA452" s="40"/>
      <c r="AB452" s="40"/>
      <c r="AC452" s="40"/>
      <c r="AD452" s="40"/>
      <c r="AE452" s="40"/>
      <c r="AR452" s="240" t="s">
        <v>759</v>
      </c>
      <c r="AT452" s="240" t="s">
        <v>197</v>
      </c>
      <c r="AU452" s="240" t="s">
        <v>86</v>
      </c>
      <c r="AY452" s="19" t="s">
        <v>194</v>
      </c>
      <c r="BE452" s="241">
        <f>IF(N452="základní",J452,0)</f>
        <v>0</v>
      </c>
      <c r="BF452" s="241">
        <f>IF(N452="snížená",J452,0)</f>
        <v>0</v>
      </c>
      <c r="BG452" s="241">
        <f>IF(N452="zákl. přenesená",J452,0)</f>
        <v>0</v>
      </c>
      <c r="BH452" s="241">
        <f>IF(N452="sníž. přenesená",J452,0)</f>
        <v>0</v>
      </c>
      <c r="BI452" s="241">
        <f>IF(N452="nulová",J452,0)</f>
        <v>0</v>
      </c>
      <c r="BJ452" s="19" t="s">
        <v>84</v>
      </c>
      <c r="BK452" s="241">
        <f>ROUND(I452*H452,2)</f>
        <v>0</v>
      </c>
      <c r="BL452" s="19" t="s">
        <v>759</v>
      </c>
      <c r="BM452" s="240" t="s">
        <v>3592</v>
      </c>
    </row>
    <row r="453" spans="1:47" s="2" customFormat="1" ht="12">
      <c r="A453" s="40"/>
      <c r="B453" s="41"/>
      <c r="C453" s="42"/>
      <c r="D453" s="242" t="s">
        <v>204</v>
      </c>
      <c r="E453" s="42"/>
      <c r="F453" s="243" t="s">
        <v>3593</v>
      </c>
      <c r="G453" s="42"/>
      <c r="H453" s="42"/>
      <c r="I453" s="149"/>
      <c r="J453" s="42"/>
      <c r="K453" s="42"/>
      <c r="L453" s="46"/>
      <c r="M453" s="244"/>
      <c r="N453" s="245"/>
      <c r="O453" s="86"/>
      <c r="P453" s="86"/>
      <c r="Q453" s="86"/>
      <c r="R453" s="86"/>
      <c r="S453" s="86"/>
      <c r="T453" s="87"/>
      <c r="U453" s="40"/>
      <c r="V453" s="40"/>
      <c r="W453" s="40"/>
      <c r="X453" s="40"/>
      <c r="Y453" s="40"/>
      <c r="Z453" s="40"/>
      <c r="AA453" s="40"/>
      <c r="AB453" s="40"/>
      <c r="AC453" s="40"/>
      <c r="AD453" s="40"/>
      <c r="AE453" s="40"/>
      <c r="AT453" s="19" t="s">
        <v>204</v>
      </c>
      <c r="AU453" s="19" t="s">
        <v>86</v>
      </c>
    </row>
    <row r="454" spans="1:65" s="2" customFormat="1" ht="16.5" customHeight="1">
      <c r="A454" s="40"/>
      <c r="B454" s="41"/>
      <c r="C454" s="272" t="s">
        <v>3594</v>
      </c>
      <c r="D454" s="272" t="s">
        <v>347</v>
      </c>
      <c r="E454" s="273" t="s">
        <v>3595</v>
      </c>
      <c r="F454" s="274" t="s">
        <v>3596</v>
      </c>
      <c r="G454" s="275" t="s">
        <v>347</v>
      </c>
      <c r="H454" s="276">
        <v>33.594</v>
      </c>
      <c r="I454" s="277"/>
      <c r="J454" s="278">
        <f>ROUND(I454*H454,2)</f>
        <v>0</v>
      </c>
      <c r="K454" s="274" t="s">
        <v>2566</v>
      </c>
      <c r="L454" s="279"/>
      <c r="M454" s="280" t="s">
        <v>21</v>
      </c>
      <c r="N454" s="281" t="s">
        <v>47</v>
      </c>
      <c r="O454" s="86"/>
      <c r="P454" s="238">
        <f>O454*H454</f>
        <v>0</v>
      </c>
      <c r="Q454" s="238">
        <v>0</v>
      </c>
      <c r="R454" s="238">
        <f>Q454*H454</f>
        <v>0</v>
      </c>
      <c r="S454" s="238">
        <v>0</v>
      </c>
      <c r="T454" s="239">
        <f>S454*H454</f>
        <v>0</v>
      </c>
      <c r="U454" s="40"/>
      <c r="V454" s="40"/>
      <c r="W454" s="40"/>
      <c r="X454" s="40"/>
      <c r="Y454" s="40"/>
      <c r="Z454" s="40"/>
      <c r="AA454" s="40"/>
      <c r="AB454" s="40"/>
      <c r="AC454" s="40"/>
      <c r="AD454" s="40"/>
      <c r="AE454" s="40"/>
      <c r="AR454" s="240" t="s">
        <v>2171</v>
      </c>
      <c r="AT454" s="240" t="s">
        <v>347</v>
      </c>
      <c r="AU454" s="240" t="s">
        <v>86</v>
      </c>
      <c r="AY454" s="19" t="s">
        <v>194</v>
      </c>
      <c r="BE454" s="241">
        <f>IF(N454="základní",J454,0)</f>
        <v>0</v>
      </c>
      <c r="BF454" s="241">
        <f>IF(N454="snížená",J454,0)</f>
        <v>0</v>
      </c>
      <c r="BG454" s="241">
        <f>IF(N454="zákl. přenesená",J454,0)</f>
        <v>0</v>
      </c>
      <c r="BH454" s="241">
        <f>IF(N454="sníž. přenesená",J454,0)</f>
        <v>0</v>
      </c>
      <c r="BI454" s="241">
        <f>IF(N454="nulová",J454,0)</f>
        <v>0</v>
      </c>
      <c r="BJ454" s="19" t="s">
        <v>84</v>
      </c>
      <c r="BK454" s="241">
        <f>ROUND(I454*H454,2)</f>
        <v>0</v>
      </c>
      <c r="BL454" s="19" t="s">
        <v>759</v>
      </c>
      <c r="BM454" s="240" t="s">
        <v>3597</v>
      </c>
    </row>
    <row r="455" spans="1:47" s="2" customFormat="1" ht="12">
      <c r="A455" s="40"/>
      <c r="B455" s="41"/>
      <c r="C455" s="42"/>
      <c r="D455" s="242" t="s">
        <v>204</v>
      </c>
      <c r="E455" s="42"/>
      <c r="F455" s="243" t="s">
        <v>3596</v>
      </c>
      <c r="G455" s="42"/>
      <c r="H455" s="42"/>
      <c r="I455" s="149"/>
      <c r="J455" s="42"/>
      <c r="K455" s="42"/>
      <c r="L455" s="46"/>
      <c r="M455" s="244"/>
      <c r="N455" s="245"/>
      <c r="O455" s="86"/>
      <c r="P455" s="86"/>
      <c r="Q455" s="86"/>
      <c r="R455" s="86"/>
      <c r="S455" s="86"/>
      <c r="T455" s="87"/>
      <c r="U455" s="40"/>
      <c r="V455" s="40"/>
      <c r="W455" s="40"/>
      <c r="X455" s="40"/>
      <c r="Y455" s="40"/>
      <c r="Z455" s="40"/>
      <c r="AA455" s="40"/>
      <c r="AB455" s="40"/>
      <c r="AC455" s="40"/>
      <c r="AD455" s="40"/>
      <c r="AE455" s="40"/>
      <c r="AT455" s="19" t="s">
        <v>204</v>
      </c>
      <c r="AU455" s="19" t="s">
        <v>86</v>
      </c>
    </row>
    <row r="456" spans="1:51" s="13" customFormat="1" ht="12">
      <c r="A456" s="13"/>
      <c r="B456" s="247"/>
      <c r="C456" s="248"/>
      <c r="D456" s="242" t="s">
        <v>208</v>
      </c>
      <c r="E456" s="248"/>
      <c r="F456" s="250" t="s">
        <v>3598</v>
      </c>
      <c r="G456" s="248"/>
      <c r="H456" s="251">
        <v>33.594</v>
      </c>
      <c r="I456" s="252"/>
      <c r="J456" s="248"/>
      <c r="K456" s="248"/>
      <c r="L456" s="253"/>
      <c r="M456" s="254"/>
      <c r="N456" s="255"/>
      <c r="O456" s="255"/>
      <c r="P456" s="255"/>
      <c r="Q456" s="255"/>
      <c r="R456" s="255"/>
      <c r="S456" s="255"/>
      <c r="T456" s="256"/>
      <c r="U456" s="13"/>
      <c r="V456" s="13"/>
      <c r="W456" s="13"/>
      <c r="X456" s="13"/>
      <c r="Y456" s="13"/>
      <c r="Z456" s="13"/>
      <c r="AA456" s="13"/>
      <c r="AB456" s="13"/>
      <c r="AC456" s="13"/>
      <c r="AD456" s="13"/>
      <c r="AE456" s="13"/>
      <c r="AT456" s="257" t="s">
        <v>208</v>
      </c>
      <c r="AU456" s="257" t="s">
        <v>86</v>
      </c>
      <c r="AV456" s="13" t="s">
        <v>86</v>
      </c>
      <c r="AW456" s="13" t="s">
        <v>4</v>
      </c>
      <c r="AX456" s="13" t="s">
        <v>84</v>
      </c>
      <c r="AY456" s="257" t="s">
        <v>194</v>
      </c>
    </row>
    <row r="457" spans="1:65" s="2" customFormat="1" ht="16.5" customHeight="1">
      <c r="A457" s="40"/>
      <c r="B457" s="41"/>
      <c r="C457" s="229" t="s">
        <v>3599</v>
      </c>
      <c r="D457" s="229" t="s">
        <v>197</v>
      </c>
      <c r="E457" s="230" t="s">
        <v>3600</v>
      </c>
      <c r="F457" s="231" t="s">
        <v>3601</v>
      </c>
      <c r="G457" s="232" t="s">
        <v>481</v>
      </c>
      <c r="H457" s="233">
        <v>30</v>
      </c>
      <c r="I457" s="234"/>
      <c r="J457" s="235">
        <f>ROUND(I457*H457,2)</f>
        <v>0</v>
      </c>
      <c r="K457" s="231" t="s">
        <v>2566</v>
      </c>
      <c r="L457" s="46"/>
      <c r="M457" s="236" t="s">
        <v>21</v>
      </c>
      <c r="N457" s="237" t="s">
        <v>47</v>
      </c>
      <c r="O457" s="86"/>
      <c r="P457" s="238">
        <f>O457*H457</f>
        <v>0</v>
      </c>
      <c r="Q457" s="238">
        <v>0</v>
      </c>
      <c r="R457" s="238">
        <f>Q457*H457</f>
        <v>0</v>
      </c>
      <c r="S457" s="238">
        <v>0</v>
      </c>
      <c r="T457" s="239">
        <f>S457*H457</f>
        <v>0</v>
      </c>
      <c r="U457" s="40"/>
      <c r="V457" s="40"/>
      <c r="W457" s="40"/>
      <c r="X457" s="40"/>
      <c r="Y457" s="40"/>
      <c r="Z457" s="40"/>
      <c r="AA457" s="40"/>
      <c r="AB457" s="40"/>
      <c r="AC457" s="40"/>
      <c r="AD457" s="40"/>
      <c r="AE457" s="40"/>
      <c r="AR457" s="240" t="s">
        <v>759</v>
      </c>
      <c r="AT457" s="240" t="s">
        <v>197</v>
      </c>
      <c r="AU457" s="240" t="s">
        <v>86</v>
      </c>
      <c r="AY457" s="19" t="s">
        <v>194</v>
      </c>
      <c r="BE457" s="241">
        <f>IF(N457="základní",J457,0)</f>
        <v>0</v>
      </c>
      <c r="BF457" s="241">
        <f>IF(N457="snížená",J457,0)</f>
        <v>0</v>
      </c>
      <c r="BG457" s="241">
        <f>IF(N457="zákl. přenesená",J457,0)</f>
        <v>0</v>
      </c>
      <c r="BH457" s="241">
        <f>IF(N457="sníž. přenesená",J457,0)</f>
        <v>0</v>
      </c>
      <c r="BI457" s="241">
        <f>IF(N457="nulová",J457,0)</f>
        <v>0</v>
      </c>
      <c r="BJ457" s="19" t="s">
        <v>84</v>
      </c>
      <c r="BK457" s="241">
        <f>ROUND(I457*H457,2)</f>
        <v>0</v>
      </c>
      <c r="BL457" s="19" t="s">
        <v>759</v>
      </c>
      <c r="BM457" s="240" t="s">
        <v>3602</v>
      </c>
    </row>
    <row r="458" spans="1:47" s="2" customFormat="1" ht="12">
      <c r="A458" s="40"/>
      <c r="B458" s="41"/>
      <c r="C458" s="42"/>
      <c r="D458" s="242" t="s">
        <v>204</v>
      </c>
      <c r="E458" s="42"/>
      <c r="F458" s="243" t="s">
        <v>3603</v>
      </c>
      <c r="G458" s="42"/>
      <c r="H458" s="42"/>
      <c r="I458" s="149"/>
      <c r="J458" s="42"/>
      <c r="K458" s="42"/>
      <c r="L458" s="46"/>
      <c r="M458" s="244"/>
      <c r="N458" s="245"/>
      <c r="O458" s="86"/>
      <c r="P458" s="86"/>
      <c r="Q458" s="86"/>
      <c r="R458" s="86"/>
      <c r="S458" s="86"/>
      <c r="T458" s="87"/>
      <c r="U458" s="40"/>
      <c r="V458" s="40"/>
      <c r="W458" s="40"/>
      <c r="X458" s="40"/>
      <c r="Y458" s="40"/>
      <c r="Z458" s="40"/>
      <c r="AA458" s="40"/>
      <c r="AB458" s="40"/>
      <c r="AC458" s="40"/>
      <c r="AD458" s="40"/>
      <c r="AE458" s="40"/>
      <c r="AT458" s="19" t="s">
        <v>204</v>
      </c>
      <c r="AU458" s="19" t="s">
        <v>86</v>
      </c>
    </row>
    <row r="459" spans="1:65" s="2" customFormat="1" ht="16.5" customHeight="1">
      <c r="A459" s="40"/>
      <c r="B459" s="41"/>
      <c r="C459" s="272" t="s">
        <v>3604</v>
      </c>
      <c r="D459" s="272" t="s">
        <v>347</v>
      </c>
      <c r="E459" s="273" t="s">
        <v>3605</v>
      </c>
      <c r="F459" s="274" t="s">
        <v>3606</v>
      </c>
      <c r="G459" s="275" t="s">
        <v>347</v>
      </c>
      <c r="H459" s="276">
        <v>30.54</v>
      </c>
      <c r="I459" s="277"/>
      <c r="J459" s="278">
        <f>ROUND(I459*H459,2)</f>
        <v>0</v>
      </c>
      <c r="K459" s="274" t="s">
        <v>2566</v>
      </c>
      <c r="L459" s="279"/>
      <c r="M459" s="280" t="s">
        <v>21</v>
      </c>
      <c r="N459" s="281" t="s">
        <v>47</v>
      </c>
      <c r="O459" s="86"/>
      <c r="P459" s="238">
        <f>O459*H459</f>
        <v>0</v>
      </c>
      <c r="Q459" s="238">
        <v>0</v>
      </c>
      <c r="R459" s="238">
        <f>Q459*H459</f>
        <v>0</v>
      </c>
      <c r="S459" s="238">
        <v>0</v>
      </c>
      <c r="T459" s="239">
        <f>S459*H459</f>
        <v>0</v>
      </c>
      <c r="U459" s="40"/>
      <c r="V459" s="40"/>
      <c r="W459" s="40"/>
      <c r="X459" s="40"/>
      <c r="Y459" s="40"/>
      <c r="Z459" s="40"/>
      <c r="AA459" s="40"/>
      <c r="AB459" s="40"/>
      <c r="AC459" s="40"/>
      <c r="AD459" s="40"/>
      <c r="AE459" s="40"/>
      <c r="AR459" s="240" t="s">
        <v>2171</v>
      </c>
      <c r="AT459" s="240" t="s">
        <v>347</v>
      </c>
      <c r="AU459" s="240" t="s">
        <v>86</v>
      </c>
      <c r="AY459" s="19" t="s">
        <v>194</v>
      </c>
      <c r="BE459" s="241">
        <f>IF(N459="základní",J459,0)</f>
        <v>0</v>
      </c>
      <c r="BF459" s="241">
        <f>IF(N459="snížená",J459,0)</f>
        <v>0</v>
      </c>
      <c r="BG459" s="241">
        <f>IF(N459="zákl. přenesená",J459,0)</f>
        <v>0</v>
      </c>
      <c r="BH459" s="241">
        <f>IF(N459="sníž. přenesená",J459,0)</f>
        <v>0</v>
      </c>
      <c r="BI459" s="241">
        <f>IF(N459="nulová",J459,0)</f>
        <v>0</v>
      </c>
      <c r="BJ459" s="19" t="s">
        <v>84</v>
      </c>
      <c r="BK459" s="241">
        <f>ROUND(I459*H459,2)</f>
        <v>0</v>
      </c>
      <c r="BL459" s="19" t="s">
        <v>759</v>
      </c>
      <c r="BM459" s="240" t="s">
        <v>3607</v>
      </c>
    </row>
    <row r="460" spans="1:47" s="2" customFormat="1" ht="12">
      <c r="A460" s="40"/>
      <c r="B460" s="41"/>
      <c r="C460" s="42"/>
      <c r="D460" s="242" t="s">
        <v>204</v>
      </c>
      <c r="E460" s="42"/>
      <c r="F460" s="243" t="s">
        <v>3606</v>
      </c>
      <c r="G460" s="42"/>
      <c r="H460" s="42"/>
      <c r="I460" s="149"/>
      <c r="J460" s="42"/>
      <c r="K460" s="42"/>
      <c r="L460" s="46"/>
      <c r="M460" s="244"/>
      <c r="N460" s="245"/>
      <c r="O460" s="86"/>
      <c r="P460" s="86"/>
      <c r="Q460" s="86"/>
      <c r="R460" s="86"/>
      <c r="S460" s="86"/>
      <c r="T460" s="87"/>
      <c r="U460" s="40"/>
      <c r="V460" s="40"/>
      <c r="W460" s="40"/>
      <c r="X460" s="40"/>
      <c r="Y460" s="40"/>
      <c r="Z460" s="40"/>
      <c r="AA460" s="40"/>
      <c r="AB460" s="40"/>
      <c r="AC460" s="40"/>
      <c r="AD460" s="40"/>
      <c r="AE460" s="40"/>
      <c r="AT460" s="19" t="s">
        <v>204</v>
      </c>
      <c r="AU460" s="19" t="s">
        <v>86</v>
      </c>
    </row>
    <row r="461" spans="1:51" s="13" customFormat="1" ht="12">
      <c r="A461" s="13"/>
      <c r="B461" s="247"/>
      <c r="C461" s="248"/>
      <c r="D461" s="242" t="s">
        <v>208</v>
      </c>
      <c r="E461" s="248"/>
      <c r="F461" s="250" t="s">
        <v>3608</v>
      </c>
      <c r="G461" s="248"/>
      <c r="H461" s="251">
        <v>30.54</v>
      </c>
      <c r="I461" s="252"/>
      <c r="J461" s="248"/>
      <c r="K461" s="248"/>
      <c r="L461" s="253"/>
      <c r="M461" s="254"/>
      <c r="N461" s="255"/>
      <c r="O461" s="255"/>
      <c r="P461" s="255"/>
      <c r="Q461" s="255"/>
      <c r="R461" s="255"/>
      <c r="S461" s="255"/>
      <c r="T461" s="256"/>
      <c r="U461" s="13"/>
      <c r="V461" s="13"/>
      <c r="W461" s="13"/>
      <c r="X461" s="13"/>
      <c r="Y461" s="13"/>
      <c r="Z461" s="13"/>
      <c r="AA461" s="13"/>
      <c r="AB461" s="13"/>
      <c r="AC461" s="13"/>
      <c r="AD461" s="13"/>
      <c r="AE461" s="13"/>
      <c r="AT461" s="257" t="s">
        <v>208</v>
      </c>
      <c r="AU461" s="257" t="s">
        <v>86</v>
      </c>
      <c r="AV461" s="13" t="s">
        <v>86</v>
      </c>
      <c r="AW461" s="13" t="s">
        <v>4</v>
      </c>
      <c r="AX461" s="13" t="s">
        <v>84</v>
      </c>
      <c r="AY461" s="257" t="s">
        <v>194</v>
      </c>
    </row>
    <row r="462" spans="1:65" s="2" customFormat="1" ht="16.5" customHeight="1">
      <c r="A462" s="40"/>
      <c r="B462" s="41"/>
      <c r="C462" s="229" t="s">
        <v>3609</v>
      </c>
      <c r="D462" s="229" t="s">
        <v>197</v>
      </c>
      <c r="E462" s="230" t="s">
        <v>3600</v>
      </c>
      <c r="F462" s="231" t="s">
        <v>3601</v>
      </c>
      <c r="G462" s="232" t="s">
        <v>481</v>
      </c>
      <c r="H462" s="233">
        <v>24</v>
      </c>
      <c r="I462" s="234"/>
      <c r="J462" s="235">
        <f>ROUND(I462*H462,2)</f>
        <v>0</v>
      </c>
      <c r="K462" s="231" t="s">
        <v>2566</v>
      </c>
      <c r="L462" s="46"/>
      <c r="M462" s="236" t="s">
        <v>21</v>
      </c>
      <c r="N462" s="237" t="s">
        <v>47</v>
      </c>
      <c r="O462" s="86"/>
      <c r="P462" s="238">
        <f>O462*H462</f>
        <v>0</v>
      </c>
      <c r="Q462" s="238">
        <v>0</v>
      </c>
      <c r="R462" s="238">
        <f>Q462*H462</f>
        <v>0</v>
      </c>
      <c r="S462" s="238">
        <v>0</v>
      </c>
      <c r="T462" s="239">
        <f>S462*H462</f>
        <v>0</v>
      </c>
      <c r="U462" s="40"/>
      <c r="V462" s="40"/>
      <c r="W462" s="40"/>
      <c r="X462" s="40"/>
      <c r="Y462" s="40"/>
      <c r="Z462" s="40"/>
      <c r="AA462" s="40"/>
      <c r="AB462" s="40"/>
      <c r="AC462" s="40"/>
      <c r="AD462" s="40"/>
      <c r="AE462" s="40"/>
      <c r="AR462" s="240" t="s">
        <v>759</v>
      </c>
      <c r="AT462" s="240" t="s">
        <v>197</v>
      </c>
      <c r="AU462" s="240" t="s">
        <v>86</v>
      </c>
      <c r="AY462" s="19" t="s">
        <v>194</v>
      </c>
      <c r="BE462" s="241">
        <f>IF(N462="základní",J462,0)</f>
        <v>0</v>
      </c>
      <c r="BF462" s="241">
        <f>IF(N462="snížená",J462,0)</f>
        <v>0</v>
      </c>
      <c r="BG462" s="241">
        <f>IF(N462="zákl. přenesená",J462,0)</f>
        <v>0</v>
      </c>
      <c r="BH462" s="241">
        <f>IF(N462="sníž. přenesená",J462,0)</f>
        <v>0</v>
      </c>
      <c r="BI462" s="241">
        <f>IF(N462="nulová",J462,0)</f>
        <v>0</v>
      </c>
      <c r="BJ462" s="19" t="s">
        <v>84</v>
      </c>
      <c r="BK462" s="241">
        <f>ROUND(I462*H462,2)</f>
        <v>0</v>
      </c>
      <c r="BL462" s="19" t="s">
        <v>759</v>
      </c>
      <c r="BM462" s="240" t="s">
        <v>3610</v>
      </c>
    </row>
    <row r="463" spans="1:47" s="2" customFormat="1" ht="12">
      <c r="A463" s="40"/>
      <c r="B463" s="41"/>
      <c r="C463" s="42"/>
      <c r="D463" s="242" t="s">
        <v>204</v>
      </c>
      <c r="E463" s="42"/>
      <c r="F463" s="243" t="s">
        <v>3603</v>
      </c>
      <c r="G463" s="42"/>
      <c r="H463" s="42"/>
      <c r="I463" s="149"/>
      <c r="J463" s="42"/>
      <c r="K463" s="42"/>
      <c r="L463" s="46"/>
      <c r="M463" s="244"/>
      <c r="N463" s="245"/>
      <c r="O463" s="86"/>
      <c r="P463" s="86"/>
      <c r="Q463" s="86"/>
      <c r="R463" s="86"/>
      <c r="S463" s="86"/>
      <c r="T463" s="87"/>
      <c r="U463" s="40"/>
      <c r="V463" s="40"/>
      <c r="W463" s="40"/>
      <c r="X463" s="40"/>
      <c r="Y463" s="40"/>
      <c r="Z463" s="40"/>
      <c r="AA463" s="40"/>
      <c r="AB463" s="40"/>
      <c r="AC463" s="40"/>
      <c r="AD463" s="40"/>
      <c r="AE463" s="40"/>
      <c r="AT463" s="19" t="s">
        <v>204</v>
      </c>
      <c r="AU463" s="19" t="s">
        <v>86</v>
      </c>
    </row>
    <row r="464" spans="1:65" s="2" customFormat="1" ht="16.5" customHeight="1">
      <c r="A464" s="40"/>
      <c r="B464" s="41"/>
      <c r="C464" s="272" t="s">
        <v>3611</v>
      </c>
      <c r="D464" s="272" t="s">
        <v>347</v>
      </c>
      <c r="E464" s="273" t="s">
        <v>3605</v>
      </c>
      <c r="F464" s="274" t="s">
        <v>3606</v>
      </c>
      <c r="G464" s="275" t="s">
        <v>347</v>
      </c>
      <c r="H464" s="276">
        <v>24.432</v>
      </c>
      <c r="I464" s="277"/>
      <c r="J464" s="278">
        <f>ROUND(I464*H464,2)</f>
        <v>0</v>
      </c>
      <c r="K464" s="274" t="s">
        <v>2566</v>
      </c>
      <c r="L464" s="279"/>
      <c r="M464" s="280" t="s">
        <v>21</v>
      </c>
      <c r="N464" s="281" t="s">
        <v>47</v>
      </c>
      <c r="O464" s="86"/>
      <c r="P464" s="238">
        <f>O464*H464</f>
        <v>0</v>
      </c>
      <c r="Q464" s="238">
        <v>0</v>
      </c>
      <c r="R464" s="238">
        <f>Q464*H464</f>
        <v>0</v>
      </c>
      <c r="S464" s="238">
        <v>0</v>
      </c>
      <c r="T464" s="239">
        <f>S464*H464</f>
        <v>0</v>
      </c>
      <c r="U464" s="40"/>
      <c r="V464" s="40"/>
      <c r="W464" s="40"/>
      <c r="X464" s="40"/>
      <c r="Y464" s="40"/>
      <c r="Z464" s="40"/>
      <c r="AA464" s="40"/>
      <c r="AB464" s="40"/>
      <c r="AC464" s="40"/>
      <c r="AD464" s="40"/>
      <c r="AE464" s="40"/>
      <c r="AR464" s="240" t="s">
        <v>2171</v>
      </c>
      <c r="AT464" s="240" t="s">
        <v>347</v>
      </c>
      <c r="AU464" s="240" t="s">
        <v>86</v>
      </c>
      <c r="AY464" s="19" t="s">
        <v>194</v>
      </c>
      <c r="BE464" s="241">
        <f>IF(N464="základní",J464,0)</f>
        <v>0</v>
      </c>
      <c r="BF464" s="241">
        <f>IF(N464="snížená",J464,0)</f>
        <v>0</v>
      </c>
      <c r="BG464" s="241">
        <f>IF(N464="zákl. přenesená",J464,0)</f>
        <v>0</v>
      </c>
      <c r="BH464" s="241">
        <f>IF(N464="sníž. přenesená",J464,0)</f>
        <v>0</v>
      </c>
      <c r="BI464" s="241">
        <f>IF(N464="nulová",J464,0)</f>
        <v>0</v>
      </c>
      <c r="BJ464" s="19" t="s">
        <v>84</v>
      </c>
      <c r="BK464" s="241">
        <f>ROUND(I464*H464,2)</f>
        <v>0</v>
      </c>
      <c r="BL464" s="19" t="s">
        <v>759</v>
      </c>
      <c r="BM464" s="240" t="s">
        <v>3612</v>
      </c>
    </row>
    <row r="465" spans="1:47" s="2" customFormat="1" ht="12">
      <c r="A465" s="40"/>
      <c r="B465" s="41"/>
      <c r="C465" s="42"/>
      <c r="D465" s="242" t="s">
        <v>204</v>
      </c>
      <c r="E465" s="42"/>
      <c r="F465" s="243" t="s">
        <v>3606</v>
      </c>
      <c r="G465" s="42"/>
      <c r="H465" s="42"/>
      <c r="I465" s="149"/>
      <c r="J465" s="42"/>
      <c r="K465" s="42"/>
      <c r="L465" s="46"/>
      <c r="M465" s="244"/>
      <c r="N465" s="245"/>
      <c r="O465" s="86"/>
      <c r="P465" s="86"/>
      <c r="Q465" s="86"/>
      <c r="R465" s="86"/>
      <c r="S465" s="86"/>
      <c r="T465" s="87"/>
      <c r="U465" s="40"/>
      <c r="V465" s="40"/>
      <c r="W465" s="40"/>
      <c r="X465" s="40"/>
      <c r="Y465" s="40"/>
      <c r="Z465" s="40"/>
      <c r="AA465" s="40"/>
      <c r="AB465" s="40"/>
      <c r="AC465" s="40"/>
      <c r="AD465" s="40"/>
      <c r="AE465" s="40"/>
      <c r="AT465" s="19" t="s">
        <v>204</v>
      </c>
      <c r="AU465" s="19" t="s">
        <v>86</v>
      </c>
    </row>
    <row r="466" spans="1:51" s="13" customFormat="1" ht="12">
      <c r="A466" s="13"/>
      <c r="B466" s="247"/>
      <c r="C466" s="248"/>
      <c r="D466" s="242" t="s">
        <v>208</v>
      </c>
      <c r="E466" s="248"/>
      <c r="F466" s="250" t="s">
        <v>3613</v>
      </c>
      <c r="G466" s="248"/>
      <c r="H466" s="251">
        <v>24.432</v>
      </c>
      <c r="I466" s="252"/>
      <c r="J466" s="248"/>
      <c r="K466" s="248"/>
      <c r="L466" s="253"/>
      <c r="M466" s="254"/>
      <c r="N466" s="255"/>
      <c r="O466" s="255"/>
      <c r="P466" s="255"/>
      <c r="Q466" s="255"/>
      <c r="R466" s="255"/>
      <c r="S466" s="255"/>
      <c r="T466" s="256"/>
      <c r="U466" s="13"/>
      <c r="V466" s="13"/>
      <c r="W466" s="13"/>
      <c r="X466" s="13"/>
      <c r="Y466" s="13"/>
      <c r="Z466" s="13"/>
      <c r="AA466" s="13"/>
      <c r="AB466" s="13"/>
      <c r="AC466" s="13"/>
      <c r="AD466" s="13"/>
      <c r="AE466" s="13"/>
      <c r="AT466" s="257" t="s">
        <v>208</v>
      </c>
      <c r="AU466" s="257" t="s">
        <v>86</v>
      </c>
      <c r="AV466" s="13" t="s">
        <v>86</v>
      </c>
      <c r="AW466" s="13" t="s">
        <v>4</v>
      </c>
      <c r="AX466" s="13" t="s">
        <v>84</v>
      </c>
      <c r="AY466" s="257" t="s">
        <v>194</v>
      </c>
    </row>
    <row r="467" spans="1:65" s="2" customFormat="1" ht="16.5" customHeight="1">
      <c r="A467" s="40"/>
      <c r="B467" s="41"/>
      <c r="C467" s="229" t="s">
        <v>3614</v>
      </c>
      <c r="D467" s="229" t="s">
        <v>197</v>
      </c>
      <c r="E467" s="230" t="s">
        <v>3615</v>
      </c>
      <c r="F467" s="231" t="s">
        <v>3616</v>
      </c>
      <c r="G467" s="232" t="s">
        <v>481</v>
      </c>
      <c r="H467" s="233">
        <v>48</v>
      </c>
      <c r="I467" s="234"/>
      <c r="J467" s="235">
        <f>ROUND(I467*H467,2)</f>
        <v>0</v>
      </c>
      <c r="K467" s="231" t="s">
        <v>2566</v>
      </c>
      <c r="L467" s="46"/>
      <c r="M467" s="236" t="s">
        <v>21</v>
      </c>
      <c r="N467" s="237" t="s">
        <v>47</v>
      </c>
      <c r="O467" s="86"/>
      <c r="P467" s="238">
        <f>O467*H467</f>
        <v>0</v>
      </c>
      <c r="Q467" s="238">
        <v>0</v>
      </c>
      <c r="R467" s="238">
        <f>Q467*H467</f>
        <v>0</v>
      </c>
      <c r="S467" s="238">
        <v>0</v>
      </c>
      <c r="T467" s="239">
        <f>S467*H467</f>
        <v>0</v>
      </c>
      <c r="U467" s="40"/>
      <c r="V467" s="40"/>
      <c r="W467" s="40"/>
      <c r="X467" s="40"/>
      <c r="Y467" s="40"/>
      <c r="Z467" s="40"/>
      <c r="AA467" s="40"/>
      <c r="AB467" s="40"/>
      <c r="AC467" s="40"/>
      <c r="AD467" s="40"/>
      <c r="AE467" s="40"/>
      <c r="AR467" s="240" t="s">
        <v>759</v>
      </c>
      <c r="AT467" s="240" t="s">
        <v>197</v>
      </c>
      <c r="AU467" s="240" t="s">
        <v>86</v>
      </c>
      <c r="AY467" s="19" t="s">
        <v>194</v>
      </c>
      <c r="BE467" s="241">
        <f>IF(N467="základní",J467,0)</f>
        <v>0</v>
      </c>
      <c r="BF467" s="241">
        <f>IF(N467="snížená",J467,0)</f>
        <v>0</v>
      </c>
      <c r="BG467" s="241">
        <f>IF(N467="zákl. přenesená",J467,0)</f>
        <v>0</v>
      </c>
      <c r="BH467" s="241">
        <f>IF(N467="sníž. přenesená",J467,0)</f>
        <v>0</v>
      </c>
      <c r="BI467" s="241">
        <f>IF(N467="nulová",J467,0)</f>
        <v>0</v>
      </c>
      <c r="BJ467" s="19" t="s">
        <v>84</v>
      </c>
      <c r="BK467" s="241">
        <f>ROUND(I467*H467,2)</f>
        <v>0</v>
      </c>
      <c r="BL467" s="19" t="s">
        <v>759</v>
      </c>
      <c r="BM467" s="240" t="s">
        <v>3617</v>
      </c>
    </row>
    <row r="468" spans="1:47" s="2" customFormat="1" ht="12">
      <c r="A468" s="40"/>
      <c r="B468" s="41"/>
      <c r="C468" s="42"/>
      <c r="D468" s="242" t="s">
        <v>204</v>
      </c>
      <c r="E468" s="42"/>
      <c r="F468" s="243" t="s">
        <v>3618</v>
      </c>
      <c r="G468" s="42"/>
      <c r="H468" s="42"/>
      <c r="I468" s="149"/>
      <c r="J468" s="42"/>
      <c r="K468" s="42"/>
      <c r="L468" s="46"/>
      <c r="M468" s="244"/>
      <c r="N468" s="245"/>
      <c r="O468" s="86"/>
      <c r="P468" s="86"/>
      <c r="Q468" s="86"/>
      <c r="R468" s="86"/>
      <c r="S468" s="86"/>
      <c r="T468" s="87"/>
      <c r="U468" s="40"/>
      <c r="V468" s="40"/>
      <c r="W468" s="40"/>
      <c r="X468" s="40"/>
      <c r="Y468" s="40"/>
      <c r="Z468" s="40"/>
      <c r="AA468" s="40"/>
      <c r="AB468" s="40"/>
      <c r="AC468" s="40"/>
      <c r="AD468" s="40"/>
      <c r="AE468" s="40"/>
      <c r="AT468" s="19" t="s">
        <v>204</v>
      </c>
      <c r="AU468" s="19" t="s">
        <v>86</v>
      </c>
    </row>
    <row r="469" spans="1:65" s="2" customFormat="1" ht="16.5" customHeight="1">
      <c r="A469" s="40"/>
      <c r="B469" s="41"/>
      <c r="C469" s="272" t="s">
        <v>3619</v>
      </c>
      <c r="D469" s="272" t="s">
        <v>347</v>
      </c>
      <c r="E469" s="273" t="s">
        <v>3620</v>
      </c>
      <c r="F469" s="274" t="s">
        <v>3621</v>
      </c>
      <c r="G469" s="275" t="s">
        <v>347</v>
      </c>
      <c r="H469" s="276">
        <v>48.864</v>
      </c>
      <c r="I469" s="277"/>
      <c r="J469" s="278">
        <f>ROUND(I469*H469,2)</f>
        <v>0</v>
      </c>
      <c r="K469" s="274" t="s">
        <v>2566</v>
      </c>
      <c r="L469" s="279"/>
      <c r="M469" s="280" t="s">
        <v>21</v>
      </c>
      <c r="N469" s="281" t="s">
        <v>47</v>
      </c>
      <c r="O469" s="86"/>
      <c r="P469" s="238">
        <f>O469*H469</f>
        <v>0</v>
      </c>
      <c r="Q469" s="238">
        <v>0</v>
      </c>
      <c r="R469" s="238">
        <f>Q469*H469</f>
        <v>0</v>
      </c>
      <c r="S469" s="238">
        <v>0</v>
      </c>
      <c r="T469" s="239">
        <f>S469*H469</f>
        <v>0</v>
      </c>
      <c r="U469" s="40"/>
      <c r="V469" s="40"/>
      <c r="W469" s="40"/>
      <c r="X469" s="40"/>
      <c r="Y469" s="40"/>
      <c r="Z469" s="40"/>
      <c r="AA469" s="40"/>
      <c r="AB469" s="40"/>
      <c r="AC469" s="40"/>
      <c r="AD469" s="40"/>
      <c r="AE469" s="40"/>
      <c r="AR469" s="240" t="s">
        <v>2171</v>
      </c>
      <c r="AT469" s="240" t="s">
        <v>347</v>
      </c>
      <c r="AU469" s="240" t="s">
        <v>86</v>
      </c>
      <c r="AY469" s="19" t="s">
        <v>194</v>
      </c>
      <c r="BE469" s="241">
        <f>IF(N469="základní",J469,0)</f>
        <v>0</v>
      </c>
      <c r="BF469" s="241">
        <f>IF(N469="snížená",J469,0)</f>
        <v>0</v>
      </c>
      <c r="BG469" s="241">
        <f>IF(N469="zákl. přenesená",J469,0)</f>
        <v>0</v>
      </c>
      <c r="BH469" s="241">
        <f>IF(N469="sníž. přenesená",J469,0)</f>
        <v>0</v>
      </c>
      <c r="BI469" s="241">
        <f>IF(N469="nulová",J469,0)</f>
        <v>0</v>
      </c>
      <c r="BJ469" s="19" t="s">
        <v>84</v>
      </c>
      <c r="BK469" s="241">
        <f>ROUND(I469*H469,2)</f>
        <v>0</v>
      </c>
      <c r="BL469" s="19" t="s">
        <v>759</v>
      </c>
      <c r="BM469" s="240" t="s">
        <v>3622</v>
      </c>
    </row>
    <row r="470" spans="1:47" s="2" customFormat="1" ht="12">
      <c r="A470" s="40"/>
      <c r="B470" s="41"/>
      <c r="C470" s="42"/>
      <c r="D470" s="242" t="s">
        <v>204</v>
      </c>
      <c r="E470" s="42"/>
      <c r="F470" s="243" t="s">
        <v>3621</v>
      </c>
      <c r="G470" s="42"/>
      <c r="H470" s="42"/>
      <c r="I470" s="149"/>
      <c r="J470" s="42"/>
      <c r="K470" s="42"/>
      <c r="L470" s="46"/>
      <c r="M470" s="244"/>
      <c r="N470" s="245"/>
      <c r="O470" s="86"/>
      <c r="P470" s="86"/>
      <c r="Q470" s="86"/>
      <c r="R470" s="86"/>
      <c r="S470" s="86"/>
      <c r="T470" s="87"/>
      <c r="U470" s="40"/>
      <c r="V470" s="40"/>
      <c r="W470" s="40"/>
      <c r="X470" s="40"/>
      <c r="Y470" s="40"/>
      <c r="Z470" s="40"/>
      <c r="AA470" s="40"/>
      <c r="AB470" s="40"/>
      <c r="AC470" s="40"/>
      <c r="AD470" s="40"/>
      <c r="AE470" s="40"/>
      <c r="AT470" s="19" t="s">
        <v>204</v>
      </c>
      <c r="AU470" s="19" t="s">
        <v>86</v>
      </c>
    </row>
    <row r="471" spans="1:51" s="13" customFormat="1" ht="12">
      <c r="A471" s="13"/>
      <c r="B471" s="247"/>
      <c r="C471" s="248"/>
      <c r="D471" s="242" t="s">
        <v>208</v>
      </c>
      <c r="E471" s="248"/>
      <c r="F471" s="250" t="s">
        <v>3623</v>
      </c>
      <c r="G471" s="248"/>
      <c r="H471" s="251">
        <v>48.864</v>
      </c>
      <c r="I471" s="252"/>
      <c r="J471" s="248"/>
      <c r="K471" s="248"/>
      <c r="L471" s="253"/>
      <c r="M471" s="254"/>
      <c r="N471" s="255"/>
      <c r="O471" s="255"/>
      <c r="P471" s="255"/>
      <c r="Q471" s="255"/>
      <c r="R471" s="255"/>
      <c r="S471" s="255"/>
      <c r="T471" s="256"/>
      <c r="U471" s="13"/>
      <c r="V471" s="13"/>
      <c r="W471" s="13"/>
      <c r="X471" s="13"/>
      <c r="Y471" s="13"/>
      <c r="Z471" s="13"/>
      <c r="AA471" s="13"/>
      <c r="AB471" s="13"/>
      <c r="AC471" s="13"/>
      <c r="AD471" s="13"/>
      <c r="AE471" s="13"/>
      <c r="AT471" s="257" t="s">
        <v>208</v>
      </c>
      <c r="AU471" s="257" t="s">
        <v>86</v>
      </c>
      <c r="AV471" s="13" t="s">
        <v>86</v>
      </c>
      <c r="AW471" s="13" t="s">
        <v>4</v>
      </c>
      <c r="AX471" s="13" t="s">
        <v>84</v>
      </c>
      <c r="AY471" s="257" t="s">
        <v>194</v>
      </c>
    </row>
    <row r="472" spans="1:65" s="2" customFormat="1" ht="16.5" customHeight="1">
      <c r="A472" s="40"/>
      <c r="B472" s="41"/>
      <c r="C472" s="229" t="s">
        <v>3624</v>
      </c>
      <c r="D472" s="229" t="s">
        <v>197</v>
      </c>
      <c r="E472" s="230" t="s">
        <v>3625</v>
      </c>
      <c r="F472" s="231" t="s">
        <v>3626</v>
      </c>
      <c r="G472" s="232" t="s">
        <v>2163</v>
      </c>
      <c r="H472" s="233">
        <v>460</v>
      </c>
      <c r="I472" s="234"/>
      <c r="J472" s="235">
        <f>ROUND(I472*H472,2)</f>
        <v>0</v>
      </c>
      <c r="K472" s="231" t="s">
        <v>2566</v>
      </c>
      <c r="L472" s="46"/>
      <c r="M472" s="236" t="s">
        <v>21</v>
      </c>
      <c r="N472" s="237" t="s">
        <v>47</v>
      </c>
      <c r="O472" s="86"/>
      <c r="P472" s="238">
        <f>O472*H472</f>
        <v>0</v>
      </c>
      <c r="Q472" s="238">
        <v>0</v>
      </c>
      <c r="R472" s="238">
        <f>Q472*H472</f>
        <v>0</v>
      </c>
      <c r="S472" s="238">
        <v>0</v>
      </c>
      <c r="T472" s="239">
        <f>S472*H472</f>
        <v>0</v>
      </c>
      <c r="U472" s="40"/>
      <c r="V472" s="40"/>
      <c r="W472" s="40"/>
      <c r="X472" s="40"/>
      <c r="Y472" s="40"/>
      <c r="Z472" s="40"/>
      <c r="AA472" s="40"/>
      <c r="AB472" s="40"/>
      <c r="AC472" s="40"/>
      <c r="AD472" s="40"/>
      <c r="AE472" s="40"/>
      <c r="AR472" s="240" t="s">
        <v>759</v>
      </c>
      <c r="AT472" s="240" t="s">
        <v>197</v>
      </c>
      <c r="AU472" s="240" t="s">
        <v>86</v>
      </c>
      <c r="AY472" s="19" t="s">
        <v>194</v>
      </c>
      <c r="BE472" s="241">
        <f>IF(N472="základní",J472,0)</f>
        <v>0</v>
      </c>
      <c r="BF472" s="241">
        <f>IF(N472="snížená",J472,0)</f>
        <v>0</v>
      </c>
      <c r="BG472" s="241">
        <f>IF(N472="zákl. přenesená",J472,0)</f>
        <v>0</v>
      </c>
      <c r="BH472" s="241">
        <f>IF(N472="sníž. přenesená",J472,0)</f>
        <v>0</v>
      </c>
      <c r="BI472" s="241">
        <f>IF(N472="nulová",J472,0)</f>
        <v>0</v>
      </c>
      <c r="BJ472" s="19" t="s">
        <v>84</v>
      </c>
      <c r="BK472" s="241">
        <f>ROUND(I472*H472,2)</f>
        <v>0</v>
      </c>
      <c r="BL472" s="19" t="s">
        <v>759</v>
      </c>
      <c r="BM472" s="240" t="s">
        <v>3627</v>
      </c>
    </row>
    <row r="473" spans="1:47" s="2" customFormat="1" ht="12">
      <c r="A473" s="40"/>
      <c r="B473" s="41"/>
      <c r="C473" s="42"/>
      <c r="D473" s="242" t="s">
        <v>204</v>
      </c>
      <c r="E473" s="42"/>
      <c r="F473" s="243" t="s">
        <v>3628</v>
      </c>
      <c r="G473" s="42"/>
      <c r="H473" s="42"/>
      <c r="I473" s="149"/>
      <c r="J473" s="42"/>
      <c r="K473" s="42"/>
      <c r="L473" s="46"/>
      <c r="M473" s="244"/>
      <c r="N473" s="245"/>
      <c r="O473" s="86"/>
      <c r="P473" s="86"/>
      <c r="Q473" s="86"/>
      <c r="R473" s="86"/>
      <c r="S473" s="86"/>
      <c r="T473" s="87"/>
      <c r="U473" s="40"/>
      <c r="V473" s="40"/>
      <c r="W473" s="40"/>
      <c r="X473" s="40"/>
      <c r="Y473" s="40"/>
      <c r="Z473" s="40"/>
      <c r="AA473" s="40"/>
      <c r="AB473" s="40"/>
      <c r="AC473" s="40"/>
      <c r="AD473" s="40"/>
      <c r="AE473" s="40"/>
      <c r="AT473" s="19" t="s">
        <v>204</v>
      </c>
      <c r="AU473" s="19" t="s">
        <v>86</v>
      </c>
    </row>
    <row r="474" spans="1:65" s="2" customFormat="1" ht="16.5" customHeight="1">
      <c r="A474" s="40"/>
      <c r="B474" s="41"/>
      <c r="C474" s="272" t="s">
        <v>3629</v>
      </c>
      <c r="D474" s="272" t="s">
        <v>347</v>
      </c>
      <c r="E474" s="273" t="s">
        <v>3630</v>
      </c>
      <c r="F474" s="274" t="s">
        <v>3631</v>
      </c>
      <c r="G474" s="275" t="s">
        <v>3135</v>
      </c>
      <c r="H474" s="276">
        <v>460</v>
      </c>
      <c r="I474" s="277"/>
      <c r="J474" s="278">
        <f>ROUND(I474*H474,2)</f>
        <v>0</v>
      </c>
      <c r="K474" s="274" t="s">
        <v>2566</v>
      </c>
      <c r="L474" s="279"/>
      <c r="M474" s="280" t="s">
        <v>21</v>
      </c>
      <c r="N474" s="281" t="s">
        <v>47</v>
      </c>
      <c r="O474" s="86"/>
      <c r="P474" s="238">
        <f>O474*H474</f>
        <v>0</v>
      </c>
      <c r="Q474" s="238">
        <v>0</v>
      </c>
      <c r="R474" s="238">
        <f>Q474*H474</f>
        <v>0</v>
      </c>
      <c r="S474" s="238">
        <v>0</v>
      </c>
      <c r="T474" s="239">
        <f>S474*H474</f>
        <v>0</v>
      </c>
      <c r="U474" s="40"/>
      <c r="V474" s="40"/>
      <c r="W474" s="40"/>
      <c r="X474" s="40"/>
      <c r="Y474" s="40"/>
      <c r="Z474" s="40"/>
      <c r="AA474" s="40"/>
      <c r="AB474" s="40"/>
      <c r="AC474" s="40"/>
      <c r="AD474" s="40"/>
      <c r="AE474" s="40"/>
      <c r="AR474" s="240" t="s">
        <v>2171</v>
      </c>
      <c r="AT474" s="240" t="s">
        <v>347</v>
      </c>
      <c r="AU474" s="240" t="s">
        <v>86</v>
      </c>
      <c r="AY474" s="19" t="s">
        <v>194</v>
      </c>
      <c r="BE474" s="241">
        <f>IF(N474="základní",J474,0)</f>
        <v>0</v>
      </c>
      <c r="BF474" s="241">
        <f>IF(N474="snížená",J474,0)</f>
        <v>0</v>
      </c>
      <c r="BG474" s="241">
        <f>IF(N474="zákl. přenesená",J474,0)</f>
        <v>0</v>
      </c>
      <c r="BH474" s="241">
        <f>IF(N474="sníž. přenesená",J474,0)</f>
        <v>0</v>
      </c>
      <c r="BI474" s="241">
        <f>IF(N474="nulová",J474,0)</f>
        <v>0</v>
      </c>
      <c r="BJ474" s="19" t="s">
        <v>84</v>
      </c>
      <c r="BK474" s="241">
        <f>ROUND(I474*H474,2)</f>
        <v>0</v>
      </c>
      <c r="BL474" s="19" t="s">
        <v>759</v>
      </c>
      <c r="BM474" s="240" t="s">
        <v>3632</v>
      </c>
    </row>
    <row r="475" spans="1:47" s="2" customFormat="1" ht="12">
      <c r="A475" s="40"/>
      <c r="B475" s="41"/>
      <c r="C475" s="42"/>
      <c r="D475" s="242" t="s">
        <v>204</v>
      </c>
      <c r="E475" s="42"/>
      <c r="F475" s="243" t="s">
        <v>3631</v>
      </c>
      <c r="G475" s="42"/>
      <c r="H475" s="42"/>
      <c r="I475" s="149"/>
      <c r="J475" s="42"/>
      <c r="K475" s="42"/>
      <c r="L475" s="46"/>
      <c r="M475" s="244"/>
      <c r="N475" s="245"/>
      <c r="O475" s="86"/>
      <c r="P475" s="86"/>
      <c r="Q475" s="86"/>
      <c r="R475" s="86"/>
      <c r="S475" s="86"/>
      <c r="T475" s="87"/>
      <c r="U475" s="40"/>
      <c r="V475" s="40"/>
      <c r="W475" s="40"/>
      <c r="X475" s="40"/>
      <c r="Y475" s="40"/>
      <c r="Z475" s="40"/>
      <c r="AA475" s="40"/>
      <c r="AB475" s="40"/>
      <c r="AC475" s="40"/>
      <c r="AD475" s="40"/>
      <c r="AE475" s="40"/>
      <c r="AT475" s="19" t="s">
        <v>204</v>
      </c>
      <c r="AU475" s="19" t="s">
        <v>86</v>
      </c>
    </row>
    <row r="476" spans="1:65" s="2" customFormat="1" ht="16.5" customHeight="1">
      <c r="A476" s="40"/>
      <c r="B476" s="41"/>
      <c r="C476" s="229" t="s">
        <v>3633</v>
      </c>
      <c r="D476" s="229" t="s">
        <v>197</v>
      </c>
      <c r="E476" s="230" t="s">
        <v>3634</v>
      </c>
      <c r="F476" s="231" t="s">
        <v>3635</v>
      </c>
      <c r="G476" s="232" t="s">
        <v>2163</v>
      </c>
      <c r="H476" s="233">
        <v>1</v>
      </c>
      <c r="I476" s="234"/>
      <c r="J476" s="235">
        <f>ROUND(I476*H476,2)</f>
        <v>0</v>
      </c>
      <c r="K476" s="231" t="s">
        <v>2566</v>
      </c>
      <c r="L476" s="46"/>
      <c r="M476" s="236" t="s">
        <v>21</v>
      </c>
      <c r="N476" s="237" t="s">
        <v>47</v>
      </c>
      <c r="O476" s="86"/>
      <c r="P476" s="238">
        <f>O476*H476</f>
        <v>0</v>
      </c>
      <c r="Q476" s="238">
        <v>0</v>
      </c>
      <c r="R476" s="238">
        <f>Q476*H476</f>
        <v>0</v>
      </c>
      <c r="S476" s="238">
        <v>0</v>
      </c>
      <c r="T476" s="239">
        <f>S476*H476</f>
        <v>0</v>
      </c>
      <c r="U476" s="40"/>
      <c r="V476" s="40"/>
      <c r="W476" s="40"/>
      <c r="X476" s="40"/>
      <c r="Y476" s="40"/>
      <c r="Z476" s="40"/>
      <c r="AA476" s="40"/>
      <c r="AB476" s="40"/>
      <c r="AC476" s="40"/>
      <c r="AD476" s="40"/>
      <c r="AE476" s="40"/>
      <c r="AR476" s="240" t="s">
        <v>759</v>
      </c>
      <c r="AT476" s="240" t="s">
        <v>197</v>
      </c>
      <c r="AU476" s="240" t="s">
        <v>86</v>
      </c>
      <c r="AY476" s="19" t="s">
        <v>194</v>
      </c>
      <c r="BE476" s="241">
        <f>IF(N476="základní",J476,0)</f>
        <v>0</v>
      </c>
      <c r="BF476" s="241">
        <f>IF(N476="snížená",J476,0)</f>
        <v>0</v>
      </c>
      <c r="BG476" s="241">
        <f>IF(N476="zákl. přenesená",J476,0)</f>
        <v>0</v>
      </c>
      <c r="BH476" s="241">
        <f>IF(N476="sníž. přenesená",J476,0)</f>
        <v>0</v>
      </c>
      <c r="BI476" s="241">
        <f>IF(N476="nulová",J476,0)</f>
        <v>0</v>
      </c>
      <c r="BJ476" s="19" t="s">
        <v>84</v>
      </c>
      <c r="BK476" s="241">
        <f>ROUND(I476*H476,2)</f>
        <v>0</v>
      </c>
      <c r="BL476" s="19" t="s">
        <v>759</v>
      </c>
      <c r="BM476" s="240" t="s">
        <v>3636</v>
      </c>
    </row>
    <row r="477" spans="1:47" s="2" customFormat="1" ht="12">
      <c r="A477" s="40"/>
      <c r="B477" s="41"/>
      <c r="C477" s="42"/>
      <c r="D477" s="242" t="s">
        <v>204</v>
      </c>
      <c r="E477" s="42"/>
      <c r="F477" s="243" t="s">
        <v>3637</v>
      </c>
      <c r="G477" s="42"/>
      <c r="H477" s="42"/>
      <c r="I477" s="149"/>
      <c r="J477" s="42"/>
      <c r="K477" s="42"/>
      <c r="L477" s="46"/>
      <c r="M477" s="244"/>
      <c r="N477" s="245"/>
      <c r="O477" s="86"/>
      <c r="P477" s="86"/>
      <c r="Q477" s="86"/>
      <c r="R477" s="86"/>
      <c r="S477" s="86"/>
      <c r="T477" s="87"/>
      <c r="U477" s="40"/>
      <c r="V477" s="40"/>
      <c r="W477" s="40"/>
      <c r="X477" s="40"/>
      <c r="Y477" s="40"/>
      <c r="Z477" s="40"/>
      <c r="AA477" s="40"/>
      <c r="AB477" s="40"/>
      <c r="AC477" s="40"/>
      <c r="AD477" s="40"/>
      <c r="AE477" s="40"/>
      <c r="AT477" s="19" t="s">
        <v>204</v>
      </c>
      <c r="AU477" s="19" t="s">
        <v>86</v>
      </c>
    </row>
    <row r="478" spans="1:65" s="2" customFormat="1" ht="16.5" customHeight="1">
      <c r="A478" s="40"/>
      <c r="B478" s="41"/>
      <c r="C478" s="272" t="s">
        <v>3638</v>
      </c>
      <c r="D478" s="272" t="s">
        <v>347</v>
      </c>
      <c r="E478" s="273" t="s">
        <v>3639</v>
      </c>
      <c r="F478" s="274" t="s">
        <v>3640</v>
      </c>
      <c r="G478" s="275" t="s">
        <v>2163</v>
      </c>
      <c r="H478" s="276">
        <v>1</v>
      </c>
      <c r="I478" s="277"/>
      <c r="J478" s="278">
        <f>ROUND(I478*H478,2)</f>
        <v>0</v>
      </c>
      <c r="K478" s="274" t="s">
        <v>2566</v>
      </c>
      <c r="L478" s="279"/>
      <c r="M478" s="280" t="s">
        <v>21</v>
      </c>
      <c r="N478" s="281" t="s">
        <v>47</v>
      </c>
      <c r="O478" s="86"/>
      <c r="P478" s="238">
        <f>O478*H478</f>
        <v>0</v>
      </c>
      <c r="Q478" s="238">
        <v>0</v>
      </c>
      <c r="R478" s="238">
        <f>Q478*H478</f>
        <v>0</v>
      </c>
      <c r="S478" s="238">
        <v>0</v>
      </c>
      <c r="T478" s="239">
        <f>S478*H478</f>
        <v>0</v>
      </c>
      <c r="U478" s="40"/>
      <c r="V478" s="40"/>
      <c r="W478" s="40"/>
      <c r="X478" s="40"/>
      <c r="Y478" s="40"/>
      <c r="Z478" s="40"/>
      <c r="AA478" s="40"/>
      <c r="AB478" s="40"/>
      <c r="AC478" s="40"/>
      <c r="AD478" s="40"/>
      <c r="AE478" s="40"/>
      <c r="AR478" s="240" t="s">
        <v>2171</v>
      </c>
      <c r="AT478" s="240" t="s">
        <v>347</v>
      </c>
      <c r="AU478" s="240" t="s">
        <v>86</v>
      </c>
      <c r="AY478" s="19" t="s">
        <v>194</v>
      </c>
      <c r="BE478" s="241">
        <f>IF(N478="základní",J478,0)</f>
        <v>0</v>
      </c>
      <c r="BF478" s="241">
        <f>IF(N478="snížená",J478,0)</f>
        <v>0</v>
      </c>
      <c r="BG478" s="241">
        <f>IF(N478="zákl. přenesená",J478,0)</f>
        <v>0</v>
      </c>
      <c r="BH478" s="241">
        <f>IF(N478="sníž. přenesená",J478,0)</f>
        <v>0</v>
      </c>
      <c r="BI478" s="241">
        <f>IF(N478="nulová",J478,0)</f>
        <v>0</v>
      </c>
      <c r="BJ478" s="19" t="s">
        <v>84</v>
      </c>
      <c r="BK478" s="241">
        <f>ROUND(I478*H478,2)</f>
        <v>0</v>
      </c>
      <c r="BL478" s="19" t="s">
        <v>759</v>
      </c>
      <c r="BM478" s="240" t="s">
        <v>3641</v>
      </c>
    </row>
    <row r="479" spans="1:47" s="2" customFormat="1" ht="12">
      <c r="A479" s="40"/>
      <c r="B479" s="41"/>
      <c r="C479" s="42"/>
      <c r="D479" s="242" t="s">
        <v>204</v>
      </c>
      <c r="E479" s="42"/>
      <c r="F479" s="243" t="s">
        <v>3642</v>
      </c>
      <c r="G479" s="42"/>
      <c r="H479" s="42"/>
      <c r="I479" s="149"/>
      <c r="J479" s="42"/>
      <c r="K479" s="42"/>
      <c r="L479" s="46"/>
      <c r="M479" s="244"/>
      <c r="N479" s="245"/>
      <c r="O479" s="86"/>
      <c r="P479" s="86"/>
      <c r="Q479" s="86"/>
      <c r="R479" s="86"/>
      <c r="S479" s="86"/>
      <c r="T479" s="87"/>
      <c r="U479" s="40"/>
      <c r="V479" s="40"/>
      <c r="W479" s="40"/>
      <c r="X479" s="40"/>
      <c r="Y479" s="40"/>
      <c r="Z479" s="40"/>
      <c r="AA479" s="40"/>
      <c r="AB479" s="40"/>
      <c r="AC479" s="40"/>
      <c r="AD479" s="40"/>
      <c r="AE479" s="40"/>
      <c r="AT479" s="19" t="s">
        <v>204</v>
      </c>
      <c r="AU479" s="19" t="s">
        <v>86</v>
      </c>
    </row>
    <row r="480" spans="1:65" s="2" customFormat="1" ht="16.5" customHeight="1">
      <c r="A480" s="40"/>
      <c r="B480" s="41"/>
      <c r="C480" s="229" t="s">
        <v>3643</v>
      </c>
      <c r="D480" s="229" t="s">
        <v>197</v>
      </c>
      <c r="E480" s="230" t="s">
        <v>3644</v>
      </c>
      <c r="F480" s="231" t="s">
        <v>3645</v>
      </c>
      <c r="G480" s="232" t="s">
        <v>2163</v>
      </c>
      <c r="H480" s="233">
        <v>1</v>
      </c>
      <c r="I480" s="234"/>
      <c r="J480" s="235">
        <f>ROUND(I480*H480,2)</f>
        <v>0</v>
      </c>
      <c r="K480" s="231" t="s">
        <v>2566</v>
      </c>
      <c r="L480" s="46"/>
      <c r="M480" s="236" t="s">
        <v>21</v>
      </c>
      <c r="N480" s="237" t="s">
        <v>47</v>
      </c>
      <c r="O480" s="86"/>
      <c r="P480" s="238">
        <f>O480*H480</f>
        <v>0</v>
      </c>
      <c r="Q480" s="238">
        <v>0</v>
      </c>
      <c r="R480" s="238">
        <f>Q480*H480</f>
        <v>0</v>
      </c>
      <c r="S480" s="238">
        <v>0</v>
      </c>
      <c r="T480" s="239">
        <f>S480*H480</f>
        <v>0</v>
      </c>
      <c r="U480" s="40"/>
      <c r="V480" s="40"/>
      <c r="W480" s="40"/>
      <c r="X480" s="40"/>
      <c r="Y480" s="40"/>
      <c r="Z480" s="40"/>
      <c r="AA480" s="40"/>
      <c r="AB480" s="40"/>
      <c r="AC480" s="40"/>
      <c r="AD480" s="40"/>
      <c r="AE480" s="40"/>
      <c r="AR480" s="240" t="s">
        <v>759</v>
      </c>
      <c r="AT480" s="240" t="s">
        <v>197</v>
      </c>
      <c r="AU480" s="240" t="s">
        <v>86</v>
      </c>
      <c r="AY480" s="19" t="s">
        <v>194</v>
      </c>
      <c r="BE480" s="241">
        <f>IF(N480="základní",J480,0)</f>
        <v>0</v>
      </c>
      <c r="BF480" s="241">
        <f>IF(N480="snížená",J480,0)</f>
        <v>0</v>
      </c>
      <c r="BG480" s="241">
        <f>IF(N480="zákl. přenesená",J480,0)</f>
        <v>0</v>
      </c>
      <c r="BH480" s="241">
        <f>IF(N480="sníž. přenesená",J480,0)</f>
        <v>0</v>
      </c>
      <c r="BI480" s="241">
        <f>IF(N480="nulová",J480,0)</f>
        <v>0</v>
      </c>
      <c r="BJ480" s="19" t="s">
        <v>84</v>
      </c>
      <c r="BK480" s="241">
        <f>ROUND(I480*H480,2)</f>
        <v>0</v>
      </c>
      <c r="BL480" s="19" t="s">
        <v>759</v>
      </c>
      <c r="BM480" s="240" t="s">
        <v>3646</v>
      </c>
    </row>
    <row r="481" spans="1:47" s="2" customFormat="1" ht="12">
      <c r="A481" s="40"/>
      <c r="B481" s="41"/>
      <c r="C481" s="42"/>
      <c r="D481" s="242" t="s">
        <v>204</v>
      </c>
      <c r="E481" s="42"/>
      <c r="F481" s="243" t="s">
        <v>3647</v>
      </c>
      <c r="G481" s="42"/>
      <c r="H481" s="42"/>
      <c r="I481" s="149"/>
      <c r="J481" s="42"/>
      <c r="K481" s="42"/>
      <c r="L481" s="46"/>
      <c r="M481" s="244"/>
      <c r="N481" s="245"/>
      <c r="O481" s="86"/>
      <c r="P481" s="86"/>
      <c r="Q481" s="86"/>
      <c r="R481" s="86"/>
      <c r="S481" s="86"/>
      <c r="T481" s="87"/>
      <c r="U481" s="40"/>
      <c r="V481" s="40"/>
      <c r="W481" s="40"/>
      <c r="X481" s="40"/>
      <c r="Y481" s="40"/>
      <c r="Z481" s="40"/>
      <c r="AA481" s="40"/>
      <c r="AB481" s="40"/>
      <c r="AC481" s="40"/>
      <c r="AD481" s="40"/>
      <c r="AE481" s="40"/>
      <c r="AT481" s="19" t="s">
        <v>204</v>
      </c>
      <c r="AU481" s="19" t="s">
        <v>86</v>
      </c>
    </row>
    <row r="482" spans="1:65" s="2" customFormat="1" ht="16.5" customHeight="1">
      <c r="A482" s="40"/>
      <c r="B482" s="41"/>
      <c r="C482" s="272" t="s">
        <v>3648</v>
      </c>
      <c r="D482" s="272" t="s">
        <v>347</v>
      </c>
      <c r="E482" s="273" t="s">
        <v>3649</v>
      </c>
      <c r="F482" s="274" t="s">
        <v>3650</v>
      </c>
      <c r="G482" s="275" t="s">
        <v>3135</v>
      </c>
      <c r="H482" s="276">
        <v>1</v>
      </c>
      <c r="I482" s="277"/>
      <c r="J482" s="278">
        <f>ROUND(I482*H482,2)</f>
        <v>0</v>
      </c>
      <c r="K482" s="274" t="s">
        <v>2566</v>
      </c>
      <c r="L482" s="279"/>
      <c r="M482" s="280" t="s">
        <v>21</v>
      </c>
      <c r="N482" s="281" t="s">
        <v>47</v>
      </c>
      <c r="O482" s="86"/>
      <c r="P482" s="238">
        <f>O482*H482</f>
        <v>0</v>
      </c>
      <c r="Q482" s="238">
        <v>0</v>
      </c>
      <c r="R482" s="238">
        <f>Q482*H482</f>
        <v>0</v>
      </c>
      <c r="S482" s="238">
        <v>0</v>
      </c>
      <c r="T482" s="239">
        <f>S482*H482</f>
        <v>0</v>
      </c>
      <c r="U482" s="40"/>
      <c r="V482" s="40"/>
      <c r="W482" s="40"/>
      <c r="X482" s="40"/>
      <c r="Y482" s="40"/>
      <c r="Z482" s="40"/>
      <c r="AA482" s="40"/>
      <c r="AB482" s="40"/>
      <c r="AC482" s="40"/>
      <c r="AD482" s="40"/>
      <c r="AE482" s="40"/>
      <c r="AR482" s="240" t="s">
        <v>2171</v>
      </c>
      <c r="AT482" s="240" t="s">
        <v>347</v>
      </c>
      <c r="AU482" s="240" t="s">
        <v>86</v>
      </c>
      <c r="AY482" s="19" t="s">
        <v>194</v>
      </c>
      <c r="BE482" s="241">
        <f>IF(N482="základní",J482,0)</f>
        <v>0</v>
      </c>
      <c r="BF482" s="241">
        <f>IF(N482="snížená",J482,0)</f>
        <v>0</v>
      </c>
      <c r="BG482" s="241">
        <f>IF(N482="zákl. přenesená",J482,0)</f>
        <v>0</v>
      </c>
      <c r="BH482" s="241">
        <f>IF(N482="sníž. přenesená",J482,0)</f>
        <v>0</v>
      </c>
      <c r="BI482" s="241">
        <f>IF(N482="nulová",J482,0)</f>
        <v>0</v>
      </c>
      <c r="BJ482" s="19" t="s">
        <v>84</v>
      </c>
      <c r="BK482" s="241">
        <f>ROUND(I482*H482,2)</f>
        <v>0</v>
      </c>
      <c r="BL482" s="19" t="s">
        <v>759</v>
      </c>
      <c r="BM482" s="240" t="s">
        <v>3651</v>
      </c>
    </row>
    <row r="483" spans="1:47" s="2" customFormat="1" ht="12">
      <c r="A483" s="40"/>
      <c r="B483" s="41"/>
      <c r="C483" s="42"/>
      <c r="D483" s="242" t="s">
        <v>204</v>
      </c>
      <c r="E483" s="42"/>
      <c r="F483" s="243" t="s">
        <v>3650</v>
      </c>
      <c r="G483" s="42"/>
      <c r="H483" s="42"/>
      <c r="I483" s="149"/>
      <c r="J483" s="42"/>
      <c r="K483" s="42"/>
      <c r="L483" s="46"/>
      <c r="M483" s="244"/>
      <c r="N483" s="245"/>
      <c r="O483" s="86"/>
      <c r="P483" s="86"/>
      <c r="Q483" s="86"/>
      <c r="R483" s="86"/>
      <c r="S483" s="86"/>
      <c r="T483" s="87"/>
      <c r="U483" s="40"/>
      <c r="V483" s="40"/>
      <c r="W483" s="40"/>
      <c r="X483" s="40"/>
      <c r="Y483" s="40"/>
      <c r="Z483" s="40"/>
      <c r="AA483" s="40"/>
      <c r="AB483" s="40"/>
      <c r="AC483" s="40"/>
      <c r="AD483" s="40"/>
      <c r="AE483" s="40"/>
      <c r="AT483" s="19" t="s">
        <v>204</v>
      </c>
      <c r="AU483" s="19" t="s">
        <v>86</v>
      </c>
    </row>
    <row r="484" spans="1:65" s="2" customFormat="1" ht="16.5" customHeight="1">
      <c r="A484" s="40"/>
      <c r="B484" s="41"/>
      <c r="C484" s="229" t="s">
        <v>3652</v>
      </c>
      <c r="D484" s="229" t="s">
        <v>197</v>
      </c>
      <c r="E484" s="230" t="s">
        <v>3653</v>
      </c>
      <c r="F484" s="231" t="s">
        <v>3654</v>
      </c>
      <c r="G484" s="232" t="s">
        <v>2163</v>
      </c>
      <c r="H484" s="233">
        <v>1</v>
      </c>
      <c r="I484" s="234"/>
      <c r="J484" s="235">
        <f>ROUND(I484*H484,2)</f>
        <v>0</v>
      </c>
      <c r="K484" s="231" t="s">
        <v>2566</v>
      </c>
      <c r="L484" s="46"/>
      <c r="M484" s="236" t="s">
        <v>21</v>
      </c>
      <c r="N484" s="237" t="s">
        <v>47</v>
      </c>
      <c r="O484" s="86"/>
      <c r="P484" s="238">
        <f>O484*H484</f>
        <v>0</v>
      </c>
      <c r="Q484" s="238">
        <v>0</v>
      </c>
      <c r="R484" s="238">
        <f>Q484*H484</f>
        <v>0</v>
      </c>
      <c r="S484" s="238">
        <v>0</v>
      </c>
      <c r="T484" s="239">
        <f>S484*H484</f>
        <v>0</v>
      </c>
      <c r="U484" s="40"/>
      <c r="V484" s="40"/>
      <c r="W484" s="40"/>
      <c r="X484" s="40"/>
      <c r="Y484" s="40"/>
      <c r="Z484" s="40"/>
      <c r="AA484" s="40"/>
      <c r="AB484" s="40"/>
      <c r="AC484" s="40"/>
      <c r="AD484" s="40"/>
      <c r="AE484" s="40"/>
      <c r="AR484" s="240" t="s">
        <v>759</v>
      </c>
      <c r="AT484" s="240" t="s">
        <v>197</v>
      </c>
      <c r="AU484" s="240" t="s">
        <v>86</v>
      </c>
      <c r="AY484" s="19" t="s">
        <v>194</v>
      </c>
      <c r="BE484" s="241">
        <f>IF(N484="základní",J484,0)</f>
        <v>0</v>
      </c>
      <c r="BF484" s="241">
        <f>IF(N484="snížená",J484,0)</f>
        <v>0</v>
      </c>
      <c r="BG484" s="241">
        <f>IF(N484="zákl. přenesená",J484,0)</f>
        <v>0</v>
      </c>
      <c r="BH484" s="241">
        <f>IF(N484="sníž. přenesená",J484,0)</f>
        <v>0</v>
      </c>
      <c r="BI484" s="241">
        <f>IF(N484="nulová",J484,0)</f>
        <v>0</v>
      </c>
      <c r="BJ484" s="19" t="s">
        <v>84</v>
      </c>
      <c r="BK484" s="241">
        <f>ROUND(I484*H484,2)</f>
        <v>0</v>
      </c>
      <c r="BL484" s="19" t="s">
        <v>759</v>
      </c>
      <c r="BM484" s="240" t="s">
        <v>3655</v>
      </c>
    </row>
    <row r="485" spans="1:47" s="2" customFormat="1" ht="12">
      <c r="A485" s="40"/>
      <c r="B485" s="41"/>
      <c r="C485" s="42"/>
      <c r="D485" s="242" t="s">
        <v>204</v>
      </c>
      <c r="E485" s="42"/>
      <c r="F485" s="243" t="s">
        <v>3656</v>
      </c>
      <c r="G485" s="42"/>
      <c r="H485" s="42"/>
      <c r="I485" s="149"/>
      <c r="J485" s="42"/>
      <c r="K485" s="42"/>
      <c r="L485" s="46"/>
      <c r="M485" s="244"/>
      <c r="N485" s="245"/>
      <c r="O485" s="86"/>
      <c r="P485" s="86"/>
      <c r="Q485" s="86"/>
      <c r="R485" s="86"/>
      <c r="S485" s="86"/>
      <c r="T485" s="87"/>
      <c r="U485" s="40"/>
      <c r="V485" s="40"/>
      <c r="W485" s="40"/>
      <c r="X485" s="40"/>
      <c r="Y485" s="40"/>
      <c r="Z485" s="40"/>
      <c r="AA485" s="40"/>
      <c r="AB485" s="40"/>
      <c r="AC485" s="40"/>
      <c r="AD485" s="40"/>
      <c r="AE485" s="40"/>
      <c r="AT485" s="19" t="s">
        <v>204</v>
      </c>
      <c r="AU485" s="19" t="s">
        <v>86</v>
      </c>
    </row>
    <row r="486" spans="1:65" s="2" customFormat="1" ht="16.5" customHeight="1">
      <c r="A486" s="40"/>
      <c r="B486" s="41"/>
      <c r="C486" s="272" t="s">
        <v>3657</v>
      </c>
      <c r="D486" s="272" t="s">
        <v>347</v>
      </c>
      <c r="E486" s="273" t="s">
        <v>3658</v>
      </c>
      <c r="F486" s="274" t="s">
        <v>3659</v>
      </c>
      <c r="G486" s="275" t="s">
        <v>3135</v>
      </c>
      <c r="H486" s="276">
        <v>1</v>
      </c>
      <c r="I486" s="277"/>
      <c r="J486" s="278">
        <f>ROUND(I486*H486,2)</f>
        <v>0</v>
      </c>
      <c r="K486" s="274" t="s">
        <v>2566</v>
      </c>
      <c r="L486" s="279"/>
      <c r="M486" s="280" t="s">
        <v>21</v>
      </c>
      <c r="N486" s="281" t="s">
        <v>47</v>
      </c>
      <c r="O486" s="86"/>
      <c r="P486" s="238">
        <f>O486*H486</f>
        <v>0</v>
      </c>
      <c r="Q486" s="238">
        <v>0</v>
      </c>
      <c r="R486" s="238">
        <f>Q486*H486</f>
        <v>0</v>
      </c>
      <c r="S486" s="238">
        <v>0</v>
      </c>
      <c r="T486" s="239">
        <f>S486*H486</f>
        <v>0</v>
      </c>
      <c r="U486" s="40"/>
      <c r="V486" s="40"/>
      <c r="W486" s="40"/>
      <c r="X486" s="40"/>
      <c r="Y486" s="40"/>
      <c r="Z486" s="40"/>
      <c r="AA486" s="40"/>
      <c r="AB486" s="40"/>
      <c r="AC486" s="40"/>
      <c r="AD486" s="40"/>
      <c r="AE486" s="40"/>
      <c r="AR486" s="240" t="s">
        <v>2171</v>
      </c>
      <c r="AT486" s="240" t="s">
        <v>347</v>
      </c>
      <c r="AU486" s="240" t="s">
        <v>86</v>
      </c>
      <c r="AY486" s="19" t="s">
        <v>194</v>
      </c>
      <c r="BE486" s="241">
        <f>IF(N486="základní",J486,0)</f>
        <v>0</v>
      </c>
      <c r="BF486" s="241">
        <f>IF(N486="snížená",J486,0)</f>
        <v>0</v>
      </c>
      <c r="BG486" s="241">
        <f>IF(N486="zákl. přenesená",J486,0)</f>
        <v>0</v>
      </c>
      <c r="BH486" s="241">
        <f>IF(N486="sníž. přenesená",J486,0)</f>
        <v>0</v>
      </c>
      <c r="BI486" s="241">
        <f>IF(N486="nulová",J486,0)</f>
        <v>0</v>
      </c>
      <c r="BJ486" s="19" t="s">
        <v>84</v>
      </c>
      <c r="BK486" s="241">
        <f>ROUND(I486*H486,2)</f>
        <v>0</v>
      </c>
      <c r="BL486" s="19" t="s">
        <v>759</v>
      </c>
      <c r="BM486" s="240" t="s">
        <v>3660</v>
      </c>
    </row>
    <row r="487" spans="1:47" s="2" customFormat="1" ht="12">
      <c r="A487" s="40"/>
      <c r="B487" s="41"/>
      <c r="C487" s="42"/>
      <c r="D487" s="242" t="s">
        <v>204</v>
      </c>
      <c r="E487" s="42"/>
      <c r="F487" s="243" t="s">
        <v>3659</v>
      </c>
      <c r="G487" s="42"/>
      <c r="H487" s="42"/>
      <c r="I487" s="149"/>
      <c r="J487" s="42"/>
      <c r="K487" s="42"/>
      <c r="L487" s="46"/>
      <c r="M487" s="244"/>
      <c r="N487" s="245"/>
      <c r="O487" s="86"/>
      <c r="P487" s="86"/>
      <c r="Q487" s="86"/>
      <c r="R487" s="86"/>
      <c r="S487" s="86"/>
      <c r="T487" s="87"/>
      <c r="U487" s="40"/>
      <c r="V487" s="40"/>
      <c r="W487" s="40"/>
      <c r="X487" s="40"/>
      <c r="Y487" s="40"/>
      <c r="Z487" s="40"/>
      <c r="AA487" s="40"/>
      <c r="AB487" s="40"/>
      <c r="AC487" s="40"/>
      <c r="AD487" s="40"/>
      <c r="AE487" s="40"/>
      <c r="AT487" s="19" t="s">
        <v>204</v>
      </c>
      <c r="AU487" s="19" t="s">
        <v>86</v>
      </c>
    </row>
    <row r="488" spans="1:65" s="2" customFormat="1" ht="16.5" customHeight="1">
      <c r="A488" s="40"/>
      <c r="B488" s="41"/>
      <c r="C488" s="229" t="s">
        <v>3661</v>
      </c>
      <c r="D488" s="229" t="s">
        <v>197</v>
      </c>
      <c r="E488" s="230" t="s">
        <v>3662</v>
      </c>
      <c r="F488" s="231" t="s">
        <v>3663</v>
      </c>
      <c r="G488" s="232" t="s">
        <v>2163</v>
      </c>
      <c r="H488" s="233">
        <v>1</v>
      </c>
      <c r="I488" s="234"/>
      <c r="J488" s="235">
        <f>ROUND(I488*H488,2)</f>
        <v>0</v>
      </c>
      <c r="K488" s="231" t="s">
        <v>2566</v>
      </c>
      <c r="L488" s="46"/>
      <c r="M488" s="236" t="s">
        <v>21</v>
      </c>
      <c r="N488" s="237" t="s">
        <v>47</v>
      </c>
      <c r="O488" s="86"/>
      <c r="P488" s="238">
        <f>O488*H488</f>
        <v>0</v>
      </c>
      <c r="Q488" s="238">
        <v>0</v>
      </c>
      <c r="R488" s="238">
        <f>Q488*H488</f>
        <v>0</v>
      </c>
      <c r="S488" s="238">
        <v>0</v>
      </c>
      <c r="T488" s="239">
        <f>S488*H488</f>
        <v>0</v>
      </c>
      <c r="U488" s="40"/>
      <c r="V488" s="40"/>
      <c r="W488" s="40"/>
      <c r="X488" s="40"/>
      <c r="Y488" s="40"/>
      <c r="Z488" s="40"/>
      <c r="AA488" s="40"/>
      <c r="AB488" s="40"/>
      <c r="AC488" s="40"/>
      <c r="AD488" s="40"/>
      <c r="AE488" s="40"/>
      <c r="AR488" s="240" t="s">
        <v>759</v>
      </c>
      <c r="AT488" s="240" t="s">
        <v>197</v>
      </c>
      <c r="AU488" s="240" t="s">
        <v>86</v>
      </c>
      <c r="AY488" s="19" t="s">
        <v>194</v>
      </c>
      <c r="BE488" s="241">
        <f>IF(N488="základní",J488,0)</f>
        <v>0</v>
      </c>
      <c r="BF488" s="241">
        <f>IF(N488="snížená",J488,0)</f>
        <v>0</v>
      </c>
      <c r="BG488" s="241">
        <f>IF(N488="zákl. přenesená",J488,0)</f>
        <v>0</v>
      </c>
      <c r="BH488" s="241">
        <f>IF(N488="sníž. přenesená",J488,0)</f>
        <v>0</v>
      </c>
      <c r="BI488" s="241">
        <f>IF(N488="nulová",J488,0)</f>
        <v>0</v>
      </c>
      <c r="BJ488" s="19" t="s">
        <v>84</v>
      </c>
      <c r="BK488" s="241">
        <f>ROUND(I488*H488,2)</f>
        <v>0</v>
      </c>
      <c r="BL488" s="19" t="s">
        <v>759</v>
      </c>
      <c r="BM488" s="240" t="s">
        <v>3664</v>
      </c>
    </row>
    <row r="489" spans="1:47" s="2" customFormat="1" ht="12">
      <c r="A489" s="40"/>
      <c r="B489" s="41"/>
      <c r="C489" s="42"/>
      <c r="D489" s="242" t="s">
        <v>204</v>
      </c>
      <c r="E489" s="42"/>
      <c r="F489" s="243" t="s">
        <v>3665</v>
      </c>
      <c r="G489" s="42"/>
      <c r="H489" s="42"/>
      <c r="I489" s="149"/>
      <c r="J489" s="42"/>
      <c r="K489" s="42"/>
      <c r="L489" s="46"/>
      <c r="M489" s="244"/>
      <c r="N489" s="245"/>
      <c r="O489" s="86"/>
      <c r="P489" s="86"/>
      <c r="Q489" s="86"/>
      <c r="R489" s="86"/>
      <c r="S489" s="86"/>
      <c r="T489" s="87"/>
      <c r="U489" s="40"/>
      <c r="V489" s="40"/>
      <c r="W489" s="40"/>
      <c r="X489" s="40"/>
      <c r="Y489" s="40"/>
      <c r="Z489" s="40"/>
      <c r="AA489" s="40"/>
      <c r="AB489" s="40"/>
      <c r="AC489" s="40"/>
      <c r="AD489" s="40"/>
      <c r="AE489" s="40"/>
      <c r="AT489" s="19" t="s">
        <v>204</v>
      </c>
      <c r="AU489" s="19" t="s">
        <v>86</v>
      </c>
    </row>
    <row r="490" spans="1:65" s="2" customFormat="1" ht="16.5" customHeight="1">
      <c r="A490" s="40"/>
      <c r="B490" s="41"/>
      <c r="C490" s="272" t="s">
        <v>3666</v>
      </c>
      <c r="D490" s="272" t="s">
        <v>347</v>
      </c>
      <c r="E490" s="273" t="s">
        <v>3667</v>
      </c>
      <c r="F490" s="274" t="s">
        <v>3668</v>
      </c>
      <c r="G490" s="275" t="s">
        <v>2163</v>
      </c>
      <c r="H490" s="276">
        <v>1</v>
      </c>
      <c r="I490" s="277"/>
      <c r="J490" s="278">
        <f>ROUND(I490*H490,2)</f>
        <v>0</v>
      </c>
      <c r="K490" s="274" t="s">
        <v>2566</v>
      </c>
      <c r="L490" s="279"/>
      <c r="M490" s="280" t="s">
        <v>21</v>
      </c>
      <c r="N490" s="281" t="s">
        <v>47</v>
      </c>
      <c r="O490" s="86"/>
      <c r="P490" s="238">
        <f>O490*H490</f>
        <v>0</v>
      </c>
      <c r="Q490" s="238">
        <v>0</v>
      </c>
      <c r="R490" s="238">
        <f>Q490*H490</f>
        <v>0</v>
      </c>
      <c r="S490" s="238">
        <v>0</v>
      </c>
      <c r="T490" s="239">
        <f>S490*H490</f>
        <v>0</v>
      </c>
      <c r="U490" s="40"/>
      <c r="V490" s="40"/>
      <c r="W490" s="40"/>
      <c r="X490" s="40"/>
      <c r="Y490" s="40"/>
      <c r="Z490" s="40"/>
      <c r="AA490" s="40"/>
      <c r="AB490" s="40"/>
      <c r="AC490" s="40"/>
      <c r="AD490" s="40"/>
      <c r="AE490" s="40"/>
      <c r="AR490" s="240" t="s">
        <v>2171</v>
      </c>
      <c r="AT490" s="240" t="s">
        <v>347</v>
      </c>
      <c r="AU490" s="240" t="s">
        <v>86</v>
      </c>
      <c r="AY490" s="19" t="s">
        <v>194</v>
      </c>
      <c r="BE490" s="241">
        <f>IF(N490="základní",J490,0)</f>
        <v>0</v>
      </c>
      <c r="BF490" s="241">
        <f>IF(N490="snížená",J490,0)</f>
        <v>0</v>
      </c>
      <c r="BG490" s="241">
        <f>IF(N490="zákl. přenesená",J490,0)</f>
        <v>0</v>
      </c>
      <c r="BH490" s="241">
        <f>IF(N490="sníž. přenesená",J490,0)</f>
        <v>0</v>
      </c>
      <c r="BI490" s="241">
        <f>IF(N490="nulová",J490,0)</f>
        <v>0</v>
      </c>
      <c r="BJ490" s="19" t="s">
        <v>84</v>
      </c>
      <c r="BK490" s="241">
        <f>ROUND(I490*H490,2)</f>
        <v>0</v>
      </c>
      <c r="BL490" s="19" t="s">
        <v>759</v>
      </c>
      <c r="BM490" s="240" t="s">
        <v>3669</v>
      </c>
    </row>
    <row r="491" spans="1:47" s="2" customFormat="1" ht="12">
      <c r="A491" s="40"/>
      <c r="B491" s="41"/>
      <c r="C491" s="42"/>
      <c r="D491" s="242" t="s">
        <v>204</v>
      </c>
      <c r="E491" s="42"/>
      <c r="F491" s="243" t="s">
        <v>3668</v>
      </c>
      <c r="G491" s="42"/>
      <c r="H491" s="42"/>
      <c r="I491" s="149"/>
      <c r="J491" s="42"/>
      <c r="K491" s="42"/>
      <c r="L491" s="46"/>
      <c r="M491" s="244"/>
      <c r="N491" s="245"/>
      <c r="O491" s="86"/>
      <c r="P491" s="86"/>
      <c r="Q491" s="86"/>
      <c r="R491" s="86"/>
      <c r="S491" s="86"/>
      <c r="T491" s="87"/>
      <c r="U491" s="40"/>
      <c r="V491" s="40"/>
      <c r="W491" s="40"/>
      <c r="X491" s="40"/>
      <c r="Y491" s="40"/>
      <c r="Z491" s="40"/>
      <c r="AA491" s="40"/>
      <c r="AB491" s="40"/>
      <c r="AC491" s="40"/>
      <c r="AD491" s="40"/>
      <c r="AE491" s="40"/>
      <c r="AT491" s="19" t="s">
        <v>204</v>
      </c>
      <c r="AU491" s="19" t="s">
        <v>86</v>
      </c>
    </row>
    <row r="492" spans="1:65" s="2" customFormat="1" ht="16.5" customHeight="1">
      <c r="A492" s="40"/>
      <c r="B492" s="41"/>
      <c r="C492" s="229" t="s">
        <v>3670</v>
      </c>
      <c r="D492" s="229" t="s">
        <v>197</v>
      </c>
      <c r="E492" s="230" t="s">
        <v>3671</v>
      </c>
      <c r="F492" s="231" t="s">
        <v>3672</v>
      </c>
      <c r="G492" s="232" t="s">
        <v>2163</v>
      </c>
      <c r="H492" s="233">
        <v>3</v>
      </c>
      <c r="I492" s="234"/>
      <c r="J492" s="235">
        <f>ROUND(I492*H492,2)</f>
        <v>0</v>
      </c>
      <c r="K492" s="231" t="s">
        <v>2566</v>
      </c>
      <c r="L492" s="46"/>
      <c r="M492" s="236" t="s">
        <v>21</v>
      </c>
      <c r="N492" s="237" t="s">
        <v>47</v>
      </c>
      <c r="O492" s="86"/>
      <c r="P492" s="238">
        <f>O492*H492</f>
        <v>0</v>
      </c>
      <c r="Q492" s="238">
        <v>0</v>
      </c>
      <c r="R492" s="238">
        <f>Q492*H492</f>
        <v>0</v>
      </c>
      <c r="S492" s="238">
        <v>0</v>
      </c>
      <c r="T492" s="239">
        <f>S492*H492</f>
        <v>0</v>
      </c>
      <c r="U492" s="40"/>
      <c r="V492" s="40"/>
      <c r="W492" s="40"/>
      <c r="X492" s="40"/>
      <c r="Y492" s="40"/>
      <c r="Z492" s="40"/>
      <c r="AA492" s="40"/>
      <c r="AB492" s="40"/>
      <c r="AC492" s="40"/>
      <c r="AD492" s="40"/>
      <c r="AE492" s="40"/>
      <c r="AR492" s="240" t="s">
        <v>759</v>
      </c>
      <c r="AT492" s="240" t="s">
        <v>197</v>
      </c>
      <c r="AU492" s="240" t="s">
        <v>86</v>
      </c>
      <c r="AY492" s="19" t="s">
        <v>194</v>
      </c>
      <c r="BE492" s="241">
        <f>IF(N492="základní",J492,0)</f>
        <v>0</v>
      </c>
      <c r="BF492" s="241">
        <f>IF(N492="snížená",J492,0)</f>
        <v>0</v>
      </c>
      <c r="BG492" s="241">
        <f>IF(N492="zákl. přenesená",J492,0)</f>
        <v>0</v>
      </c>
      <c r="BH492" s="241">
        <f>IF(N492="sníž. přenesená",J492,0)</f>
        <v>0</v>
      </c>
      <c r="BI492" s="241">
        <f>IF(N492="nulová",J492,0)</f>
        <v>0</v>
      </c>
      <c r="BJ492" s="19" t="s">
        <v>84</v>
      </c>
      <c r="BK492" s="241">
        <f>ROUND(I492*H492,2)</f>
        <v>0</v>
      </c>
      <c r="BL492" s="19" t="s">
        <v>759</v>
      </c>
      <c r="BM492" s="240" t="s">
        <v>3673</v>
      </c>
    </row>
    <row r="493" spans="1:47" s="2" customFormat="1" ht="12">
      <c r="A493" s="40"/>
      <c r="B493" s="41"/>
      <c r="C493" s="42"/>
      <c r="D493" s="242" t="s">
        <v>204</v>
      </c>
      <c r="E493" s="42"/>
      <c r="F493" s="243" t="s">
        <v>3674</v>
      </c>
      <c r="G493" s="42"/>
      <c r="H493" s="42"/>
      <c r="I493" s="149"/>
      <c r="J493" s="42"/>
      <c r="K493" s="42"/>
      <c r="L493" s="46"/>
      <c r="M493" s="244"/>
      <c r="N493" s="245"/>
      <c r="O493" s="86"/>
      <c r="P493" s="86"/>
      <c r="Q493" s="86"/>
      <c r="R493" s="86"/>
      <c r="S493" s="86"/>
      <c r="T493" s="87"/>
      <c r="U493" s="40"/>
      <c r="V493" s="40"/>
      <c r="W493" s="40"/>
      <c r="X493" s="40"/>
      <c r="Y493" s="40"/>
      <c r="Z493" s="40"/>
      <c r="AA493" s="40"/>
      <c r="AB493" s="40"/>
      <c r="AC493" s="40"/>
      <c r="AD493" s="40"/>
      <c r="AE493" s="40"/>
      <c r="AT493" s="19" t="s">
        <v>204</v>
      </c>
      <c r="AU493" s="19" t="s">
        <v>86</v>
      </c>
    </row>
    <row r="494" spans="1:65" s="2" customFormat="1" ht="16.5" customHeight="1">
      <c r="A494" s="40"/>
      <c r="B494" s="41"/>
      <c r="C494" s="272" t="s">
        <v>3675</v>
      </c>
      <c r="D494" s="272" t="s">
        <v>347</v>
      </c>
      <c r="E494" s="273" t="s">
        <v>3676</v>
      </c>
      <c r="F494" s="274" t="s">
        <v>3677</v>
      </c>
      <c r="G494" s="275" t="s">
        <v>2163</v>
      </c>
      <c r="H494" s="276">
        <v>3</v>
      </c>
      <c r="I494" s="277"/>
      <c r="J494" s="278">
        <f>ROUND(I494*H494,2)</f>
        <v>0</v>
      </c>
      <c r="K494" s="274" t="s">
        <v>2566</v>
      </c>
      <c r="L494" s="279"/>
      <c r="M494" s="280" t="s">
        <v>21</v>
      </c>
      <c r="N494" s="281" t="s">
        <v>47</v>
      </c>
      <c r="O494" s="86"/>
      <c r="P494" s="238">
        <f>O494*H494</f>
        <v>0</v>
      </c>
      <c r="Q494" s="238">
        <v>0</v>
      </c>
      <c r="R494" s="238">
        <f>Q494*H494</f>
        <v>0</v>
      </c>
      <c r="S494" s="238">
        <v>0</v>
      </c>
      <c r="T494" s="239">
        <f>S494*H494</f>
        <v>0</v>
      </c>
      <c r="U494" s="40"/>
      <c r="V494" s="40"/>
      <c r="W494" s="40"/>
      <c r="X494" s="40"/>
      <c r="Y494" s="40"/>
      <c r="Z494" s="40"/>
      <c r="AA494" s="40"/>
      <c r="AB494" s="40"/>
      <c r="AC494" s="40"/>
      <c r="AD494" s="40"/>
      <c r="AE494" s="40"/>
      <c r="AR494" s="240" t="s">
        <v>2171</v>
      </c>
      <c r="AT494" s="240" t="s">
        <v>347</v>
      </c>
      <c r="AU494" s="240" t="s">
        <v>86</v>
      </c>
      <c r="AY494" s="19" t="s">
        <v>194</v>
      </c>
      <c r="BE494" s="241">
        <f>IF(N494="základní",J494,0)</f>
        <v>0</v>
      </c>
      <c r="BF494" s="241">
        <f>IF(N494="snížená",J494,0)</f>
        <v>0</v>
      </c>
      <c r="BG494" s="241">
        <f>IF(N494="zákl. přenesená",J494,0)</f>
        <v>0</v>
      </c>
      <c r="BH494" s="241">
        <f>IF(N494="sníž. přenesená",J494,0)</f>
        <v>0</v>
      </c>
      <c r="BI494" s="241">
        <f>IF(N494="nulová",J494,0)</f>
        <v>0</v>
      </c>
      <c r="BJ494" s="19" t="s">
        <v>84</v>
      </c>
      <c r="BK494" s="241">
        <f>ROUND(I494*H494,2)</f>
        <v>0</v>
      </c>
      <c r="BL494" s="19" t="s">
        <v>759</v>
      </c>
      <c r="BM494" s="240" t="s">
        <v>3678</v>
      </c>
    </row>
    <row r="495" spans="1:47" s="2" customFormat="1" ht="12">
      <c r="A495" s="40"/>
      <c r="B495" s="41"/>
      <c r="C495" s="42"/>
      <c r="D495" s="242" t="s">
        <v>204</v>
      </c>
      <c r="E495" s="42"/>
      <c r="F495" s="243" t="s">
        <v>3677</v>
      </c>
      <c r="G495" s="42"/>
      <c r="H495" s="42"/>
      <c r="I495" s="149"/>
      <c r="J495" s="42"/>
      <c r="K495" s="42"/>
      <c r="L495" s="46"/>
      <c r="M495" s="244"/>
      <c r="N495" s="245"/>
      <c r="O495" s="86"/>
      <c r="P495" s="86"/>
      <c r="Q495" s="86"/>
      <c r="R495" s="86"/>
      <c r="S495" s="86"/>
      <c r="T495" s="87"/>
      <c r="U495" s="40"/>
      <c r="V495" s="40"/>
      <c r="W495" s="40"/>
      <c r="X495" s="40"/>
      <c r="Y495" s="40"/>
      <c r="Z495" s="40"/>
      <c r="AA495" s="40"/>
      <c r="AB495" s="40"/>
      <c r="AC495" s="40"/>
      <c r="AD495" s="40"/>
      <c r="AE495" s="40"/>
      <c r="AT495" s="19" t="s">
        <v>204</v>
      </c>
      <c r="AU495" s="19" t="s">
        <v>86</v>
      </c>
    </row>
    <row r="496" spans="1:47" s="2" customFormat="1" ht="12">
      <c r="A496" s="40"/>
      <c r="B496" s="41"/>
      <c r="C496" s="42"/>
      <c r="D496" s="242" t="s">
        <v>228</v>
      </c>
      <c r="E496" s="42"/>
      <c r="F496" s="246" t="s">
        <v>3679</v>
      </c>
      <c r="G496" s="42"/>
      <c r="H496" s="42"/>
      <c r="I496" s="149"/>
      <c r="J496" s="42"/>
      <c r="K496" s="42"/>
      <c r="L496" s="46"/>
      <c r="M496" s="244"/>
      <c r="N496" s="245"/>
      <c r="O496" s="86"/>
      <c r="P496" s="86"/>
      <c r="Q496" s="86"/>
      <c r="R496" s="86"/>
      <c r="S496" s="86"/>
      <c r="T496" s="87"/>
      <c r="U496" s="40"/>
      <c r="V496" s="40"/>
      <c r="W496" s="40"/>
      <c r="X496" s="40"/>
      <c r="Y496" s="40"/>
      <c r="Z496" s="40"/>
      <c r="AA496" s="40"/>
      <c r="AB496" s="40"/>
      <c r="AC496" s="40"/>
      <c r="AD496" s="40"/>
      <c r="AE496" s="40"/>
      <c r="AT496" s="19" t="s">
        <v>228</v>
      </c>
      <c r="AU496" s="19" t="s">
        <v>86</v>
      </c>
    </row>
    <row r="497" spans="1:63" s="12" customFormat="1" ht="22.8" customHeight="1">
      <c r="A497" s="12"/>
      <c r="B497" s="213"/>
      <c r="C497" s="214"/>
      <c r="D497" s="215" t="s">
        <v>75</v>
      </c>
      <c r="E497" s="227" t="s">
        <v>2190</v>
      </c>
      <c r="F497" s="227" t="s">
        <v>2191</v>
      </c>
      <c r="G497" s="214"/>
      <c r="H497" s="214"/>
      <c r="I497" s="217"/>
      <c r="J497" s="228">
        <f>BK497</f>
        <v>0</v>
      </c>
      <c r="K497" s="214"/>
      <c r="L497" s="219"/>
      <c r="M497" s="220"/>
      <c r="N497" s="221"/>
      <c r="O497" s="221"/>
      <c r="P497" s="222">
        <f>SUM(P498:P499)</f>
        <v>0</v>
      </c>
      <c r="Q497" s="221"/>
      <c r="R497" s="222">
        <f>SUM(R498:R499)</f>
        <v>0</v>
      </c>
      <c r="S497" s="221"/>
      <c r="T497" s="223">
        <f>SUM(T498:T499)</f>
        <v>0</v>
      </c>
      <c r="U497" s="12"/>
      <c r="V497" s="12"/>
      <c r="W497" s="12"/>
      <c r="X497" s="12"/>
      <c r="Y497" s="12"/>
      <c r="Z497" s="12"/>
      <c r="AA497" s="12"/>
      <c r="AB497" s="12"/>
      <c r="AC497" s="12"/>
      <c r="AD497" s="12"/>
      <c r="AE497" s="12"/>
      <c r="AR497" s="224" t="s">
        <v>97</v>
      </c>
      <c r="AT497" s="225" t="s">
        <v>75</v>
      </c>
      <c r="AU497" s="225" t="s">
        <v>84</v>
      </c>
      <c r="AY497" s="224" t="s">
        <v>194</v>
      </c>
      <c r="BK497" s="226">
        <f>SUM(BK498:BK499)</f>
        <v>0</v>
      </c>
    </row>
    <row r="498" spans="1:65" s="2" customFormat="1" ht="16.5" customHeight="1">
      <c r="A498" s="40"/>
      <c r="B498" s="41"/>
      <c r="C498" s="229" t="s">
        <v>3680</v>
      </c>
      <c r="D498" s="229" t="s">
        <v>197</v>
      </c>
      <c r="E498" s="230" t="s">
        <v>3681</v>
      </c>
      <c r="F498" s="231" t="s">
        <v>3682</v>
      </c>
      <c r="G498" s="232" t="s">
        <v>3683</v>
      </c>
      <c r="H498" s="233">
        <v>1</v>
      </c>
      <c r="I498" s="234"/>
      <c r="J498" s="235">
        <f>ROUND(I498*H498,2)</f>
        <v>0</v>
      </c>
      <c r="K498" s="231" t="s">
        <v>2566</v>
      </c>
      <c r="L498" s="46"/>
      <c r="M498" s="236" t="s">
        <v>21</v>
      </c>
      <c r="N498" s="237" t="s">
        <v>47</v>
      </c>
      <c r="O498" s="86"/>
      <c r="P498" s="238">
        <f>O498*H498</f>
        <v>0</v>
      </c>
      <c r="Q498" s="238">
        <v>0</v>
      </c>
      <c r="R498" s="238">
        <f>Q498*H498</f>
        <v>0</v>
      </c>
      <c r="S498" s="238">
        <v>0</v>
      </c>
      <c r="T498" s="239">
        <f>S498*H498</f>
        <v>0</v>
      </c>
      <c r="U498" s="40"/>
      <c r="V498" s="40"/>
      <c r="W498" s="40"/>
      <c r="X498" s="40"/>
      <c r="Y498" s="40"/>
      <c r="Z498" s="40"/>
      <c r="AA498" s="40"/>
      <c r="AB498" s="40"/>
      <c r="AC498" s="40"/>
      <c r="AD498" s="40"/>
      <c r="AE498" s="40"/>
      <c r="AR498" s="240" t="s">
        <v>759</v>
      </c>
      <c r="AT498" s="240" t="s">
        <v>197</v>
      </c>
      <c r="AU498" s="240" t="s">
        <v>86</v>
      </c>
      <c r="AY498" s="19" t="s">
        <v>194</v>
      </c>
      <c r="BE498" s="241">
        <f>IF(N498="základní",J498,0)</f>
        <v>0</v>
      </c>
      <c r="BF498" s="241">
        <f>IF(N498="snížená",J498,0)</f>
        <v>0</v>
      </c>
      <c r="BG498" s="241">
        <f>IF(N498="zákl. přenesená",J498,0)</f>
        <v>0</v>
      </c>
      <c r="BH498" s="241">
        <f>IF(N498="sníž. přenesená",J498,0)</f>
        <v>0</v>
      </c>
      <c r="BI498" s="241">
        <f>IF(N498="nulová",J498,0)</f>
        <v>0</v>
      </c>
      <c r="BJ498" s="19" t="s">
        <v>84</v>
      </c>
      <c r="BK498" s="241">
        <f>ROUND(I498*H498,2)</f>
        <v>0</v>
      </c>
      <c r="BL498" s="19" t="s">
        <v>759</v>
      </c>
      <c r="BM498" s="240" t="s">
        <v>3684</v>
      </c>
    </row>
    <row r="499" spans="1:47" s="2" customFormat="1" ht="12">
      <c r="A499" s="40"/>
      <c r="B499" s="41"/>
      <c r="C499" s="42"/>
      <c r="D499" s="242" t="s">
        <v>204</v>
      </c>
      <c r="E499" s="42"/>
      <c r="F499" s="243" t="s">
        <v>3685</v>
      </c>
      <c r="G499" s="42"/>
      <c r="H499" s="42"/>
      <c r="I499" s="149"/>
      <c r="J499" s="42"/>
      <c r="K499" s="42"/>
      <c r="L499" s="46"/>
      <c r="M499" s="244"/>
      <c r="N499" s="245"/>
      <c r="O499" s="86"/>
      <c r="P499" s="86"/>
      <c r="Q499" s="86"/>
      <c r="R499" s="86"/>
      <c r="S499" s="86"/>
      <c r="T499" s="87"/>
      <c r="U499" s="40"/>
      <c r="V499" s="40"/>
      <c r="W499" s="40"/>
      <c r="X499" s="40"/>
      <c r="Y499" s="40"/>
      <c r="Z499" s="40"/>
      <c r="AA499" s="40"/>
      <c r="AB499" s="40"/>
      <c r="AC499" s="40"/>
      <c r="AD499" s="40"/>
      <c r="AE499" s="40"/>
      <c r="AT499" s="19" t="s">
        <v>204</v>
      </c>
      <c r="AU499" s="19" t="s">
        <v>86</v>
      </c>
    </row>
    <row r="500" spans="1:63" s="12" customFormat="1" ht="25.9" customHeight="1">
      <c r="A500" s="12"/>
      <c r="B500" s="213"/>
      <c r="C500" s="214"/>
      <c r="D500" s="215" t="s">
        <v>75</v>
      </c>
      <c r="E500" s="216" t="s">
        <v>272</v>
      </c>
      <c r="F500" s="216" t="s">
        <v>273</v>
      </c>
      <c r="G500" s="214"/>
      <c r="H500" s="214"/>
      <c r="I500" s="217"/>
      <c r="J500" s="218">
        <f>BK500</f>
        <v>0</v>
      </c>
      <c r="K500" s="214"/>
      <c r="L500" s="219"/>
      <c r="M500" s="220"/>
      <c r="N500" s="221"/>
      <c r="O500" s="221"/>
      <c r="P500" s="222">
        <f>SUM(P501:P508)</f>
        <v>0</v>
      </c>
      <c r="Q500" s="221"/>
      <c r="R500" s="222">
        <f>SUM(R501:R508)</f>
        <v>0</v>
      </c>
      <c r="S500" s="221"/>
      <c r="T500" s="223">
        <f>SUM(T501:T508)</f>
        <v>0</v>
      </c>
      <c r="U500" s="12"/>
      <c r="V500" s="12"/>
      <c r="W500" s="12"/>
      <c r="X500" s="12"/>
      <c r="Y500" s="12"/>
      <c r="Z500" s="12"/>
      <c r="AA500" s="12"/>
      <c r="AB500" s="12"/>
      <c r="AC500" s="12"/>
      <c r="AD500" s="12"/>
      <c r="AE500" s="12"/>
      <c r="AR500" s="224" t="s">
        <v>202</v>
      </c>
      <c r="AT500" s="225" t="s">
        <v>75</v>
      </c>
      <c r="AU500" s="225" t="s">
        <v>76</v>
      </c>
      <c r="AY500" s="224" t="s">
        <v>194</v>
      </c>
      <c r="BK500" s="226">
        <f>SUM(BK501:BK508)</f>
        <v>0</v>
      </c>
    </row>
    <row r="501" spans="1:65" s="2" customFormat="1" ht="16.5" customHeight="1">
      <c r="A501" s="40"/>
      <c r="B501" s="41"/>
      <c r="C501" s="229" t="s">
        <v>3686</v>
      </c>
      <c r="D501" s="229" t="s">
        <v>197</v>
      </c>
      <c r="E501" s="230" t="s">
        <v>3687</v>
      </c>
      <c r="F501" s="231" t="s">
        <v>3688</v>
      </c>
      <c r="G501" s="232" t="s">
        <v>3689</v>
      </c>
      <c r="H501" s="233">
        <v>4</v>
      </c>
      <c r="I501" s="234"/>
      <c r="J501" s="235">
        <f>ROUND(I501*H501,2)</f>
        <v>0</v>
      </c>
      <c r="K501" s="231" t="s">
        <v>2566</v>
      </c>
      <c r="L501" s="46"/>
      <c r="M501" s="236" t="s">
        <v>21</v>
      </c>
      <c r="N501" s="237" t="s">
        <v>47</v>
      </c>
      <c r="O501" s="86"/>
      <c r="P501" s="238">
        <f>O501*H501</f>
        <v>0</v>
      </c>
      <c r="Q501" s="238">
        <v>0</v>
      </c>
      <c r="R501" s="238">
        <f>Q501*H501</f>
        <v>0</v>
      </c>
      <c r="S501" s="238">
        <v>0</v>
      </c>
      <c r="T501" s="239">
        <f>S501*H501</f>
        <v>0</v>
      </c>
      <c r="U501" s="40"/>
      <c r="V501" s="40"/>
      <c r="W501" s="40"/>
      <c r="X501" s="40"/>
      <c r="Y501" s="40"/>
      <c r="Z501" s="40"/>
      <c r="AA501" s="40"/>
      <c r="AB501" s="40"/>
      <c r="AC501" s="40"/>
      <c r="AD501" s="40"/>
      <c r="AE501" s="40"/>
      <c r="AR501" s="240" t="s">
        <v>278</v>
      </c>
      <c r="AT501" s="240" t="s">
        <v>197</v>
      </c>
      <c r="AU501" s="240" t="s">
        <v>84</v>
      </c>
      <c r="AY501" s="19" t="s">
        <v>194</v>
      </c>
      <c r="BE501" s="241">
        <f>IF(N501="základní",J501,0)</f>
        <v>0</v>
      </c>
      <c r="BF501" s="241">
        <f>IF(N501="snížená",J501,0)</f>
        <v>0</v>
      </c>
      <c r="BG501" s="241">
        <f>IF(N501="zákl. přenesená",J501,0)</f>
        <v>0</v>
      </c>
      <c r="BH501" s="241">
        <f>IF(N501="sníž. přenesená",J501,0)</f>
        <v>0</v>
      </c>
      <c r="BI501" s="241">
        <f>IF(N501="nulová",J501,0)</f>
        <v>0</v>
      </c>
      <c r="BJ501" s="19" t="s">
        <v>84</v>
      </c>
      <c r="BK501" s="241">
        <f>ROUND(I501*H501,2)</f>
        <v>0</v>
      </c>
      <c r="BL501" s="19" t="s">
        <v>278</v>
      </c>
      <c r="BM501" s="240" t="s">
        <v>3690</v>
      </c>
    </row>
    <row r="502" spans="1:47" s="2" customFormat="1" ht="12">
      <c r="A502" s="40"/>
      <c r="B502" s="41"/>
      <c r="C502" s="42"/>
      <c r="D502" s="242" t="s">
        <v>204</v>
      </c>
      <c r="E502" s="42"/>
      <c r="F502" s="243" t="s">
        <v>3688</v>
      </c>
      <c r="G502" s="42"/>
      <c r="H502" s="42"/>
      <c r="I502" s="149"/>
      <c r="J502" s="42"/>
      <c r="K502" s="42"/>
      <c r="L502" s="46"/>
      <c r="M502" s="244"/>
      <c r="N502" s="245"/>
      <c r="O502" s="86"/>
      <c r="P502" s="86"/>
      <c r="Q502" s="86"/>
      <c r="R502" s="86"/>
      <c r="S502" s="86"/>
      <c r="T502" s="87"/>
      <c r="U502" s="40"/>
      <c r="V502" s="40"/>
      <c r="W502" s="40"/>
      <c r="X502" s="40"/>
      <c r="Y502" s="40"/>
      <c r="Z502" s="40"/>
      <c r="AA502" s="40"/>
      <c r="AB502" s="40"/>
      <c r="AC502" s="40"/>
      <c r="AD502" s="40"/>
      <c r="AE502" s="40"/>
      <c r="AT502" s="19" t="s">
        <v>204</v>
      </c>
      <c r="AU502" s="19" t="s">
        <v>84</v>
      </c>
    </row>
    <row r="503" spans="1:65" s="2" customFormat="1" ht="16.5" customHeight="1">
      <c r="A503" s="40"/>
      <c r="B503" s="41"/>
      <c r="C503" s="229" t="s">
        <v>3691</v>
      </c>
      <c r="D503" s="229" t="s">
        <v>197</v>
      </c>
      <c r="E503" s="230" t="s">
        <v>3692</v>
      </c>
      <c r="F503" s="231" t="s">
        <v>3693</v>
      </c>
      <c r="G503" s="232" t="s">
        <v>3689</v>
      </c>
      <c r="H503" s="233">
        <v>8</v>
      </c>
      <c r="I503" s="234"/>
      <c r="J503" s="235">
        <f>ROUND(I503*H503,2)</f>
        <v>0</v>
      </c>
      <c r="K503" s="231" t="s">
        <v>2566</v>
      </c>
      <c r="L503" s="46"/>
      <c r="M503" s="236" t="s">
        <v>21</v>
      </c>
      <c r="N503" s="237" t="s">
        <v>47</v>
      </c>
      <c r="O503" s="86"/>
      <c r="P503" s="238">
        <f>O503*H503</f>
        <v>0</v>
      </c>
      <c r="Q503" s="238">
        <v>0</v>
      </c>
      <c r="R503" s="238">
        <f>Q503*H503</f>
        <v>0</v>
      </c>
      <c r="S503" s="238">
        <v>0</v>
      </c>
      <c r="T503" s="239">
        <f>S503*H503</f>
        <v>0</v>
      </c>
      <c r="U503" s="40"/>
      <c r="V503" s="40"/>
      <c r="W503" s="40"/>
      <c r="X503" s="40"/>
      <c r="Y503" s="40"/>
      <c r="Z503" s="40"/>
      <c r="AA503" s="40"/>
      <c r="AB503" s="40"/>
      <c r="AC503" s="40"/>
      <c r="AD503" s="40"/>
      <c r="AE503" s="40"/>
      <c r="AR503" s="240" t="s">
        <v>278</v>
      </c>
      <c r="AT503" s="240" t="s">
        <v>197</v>
      </c>
      <c r="AU503" s="240" t="s">
        <v>84</v>
      </c>
      <c r="AY503" s="19" t="s">
        <v>194</v>
      </c>
      <c r="BE503" s="241">
        <f>IF(N503="základní",J503,0)</f>
        <v>0</v>
      </c>
      <c r="BF503" s="241">
        <f>IF(N503="snížená",J503,0)</f>
        <v>0</v>
      </c>
      <c r="BG503" s="241">
        <f>IF(N503="zákl. přenesená",J503,0)</f>
        <v>0</v>
      </c>
      <c r="BH503" s="241">
        <f>IF(N503="sníž. přenesená",J503,0)</f>
        <v>0</v>
      </c>
      <c r="BI503" s="241">
        <f>IF(N503="nulová",J503,0)</f>
        <v>0</v>
      </c>
      <c r="BJ503" s="19" t="s">
        <v>84</v>
      </c>
      <c r="BK503" s="241">
        <f>ROUND(I503*H503,2)</f>
        <v>0</v>
      </c>
      <c r="BL503" s="19" t="s">
        <v>278</v>
      </c>
      <c r="BM503" s="240" t="s">
        <v>3694</v>
      </c>
    </row>
    <row r="504" spans="1:47" s="2" customFormat="1" ht="12">
      <c r="A504" s="40"/>
      <c r="B504" s="41"/>
      <c r="C504" s="42"/>
      <c r="D504" s="242" t="s">
        <v>204</v>
      </c>
      <c r="E504" s="42"/>
      <c r="F504" s="243" t="s">
        <v>3695</v>
      </c>
      <c r="G504" s="42"/>
      <c r="H504" s="42"/>
      <c r="I504" s="149"/>
      <c r="J504" s="42"/>
      <c r="K504" s="42"/>
      <c r="L504" s="46"/>
      <c r="M504" s="244"/>
      <c r="N504" s="245"/>
      <c r="O504" s="86"/>
      <c r="P504" s="86"/>
      <c r="Q504" s="86"/>
      <c r="R504" s="86"/>
      <c r="S504" s="86"/>
      <c r="T504" s="87"/>
      <c r="U504" s="40"/>
      <c r="V504" s="40"/>
      <c r="W504" s="40"/>
      <c r="X504" s="40"/>
      <c r="Y504" s="40"/>
      <c r="Z504" s="40"/>
      <c r="AA504" s="40"/>
      <c r="AB504" s="40"/>
      <c r="AC504" s="40"/>
      <c r="AD504" s="40"/>
      <c r="AE504" s="40"/>
      <c r="AT504" s="19" t="s">
        <v>204</v>
      </c>
      <c r="AU504" s="19" t="s">
        <v>84</v>
      </c>
    </row>
    <row r="505" spans="1:65" s="2" customFormat="1" ht="16.5" customHeight="1">
      <c r="A505" s="40"/>
      <c r="B505" s="41"/>
      <c r="C505" s="229" t="s">
        <v>3696</v>
      </c>
      <c r="D505" s="229" t="s">
        <v>197</v>
      </c>
      <c r="E505" s="230" t="s">
        <v>3697</v>
      </c>
      <c r="F505" s="231" t="s">
        <v>3698</v>
      </c>
      <c r="G505" s="232" t="s">
        <v>3689</v>
      </c>
      <c r="H505" s="233">
        <v>6</v>
      </c>
      <c r="I505" s="234"/>
      <c r="J505" s="235">
        <f>ROUND(I505*H505,2)</f>
        <v>0</v>
      </c>
      <c r="K505" s="231" t="s">
        <v>2566</v>
      </c>
      <c r="L505" s="46"/>
      <c r="M505" s="236" t="s">
        <v>21</v>
      </c>
      <c r="N505" s="237" t="s">
        <v>47</v>
      </c>
      <c r="O505" s="86"/>
      <c r="P505" s="238">
        <f>O505*H505</f>
        <v>0</v>
      </c>
      <c r="Q505" s="238">
        <v>0</v>
      </c>
      <c r="R505" s="238">
        <f>Q505*H505</f>
        <v>0</v>
      </c>
      <c r="S505" s="238">
        <v>0</v>
      </c>
      <c r="T505" s="239">
        <f>S505*H505</f>
        <v>0</v>
      </c>
      <c r="U505" s="40"/>
      <c r="V505" s="40"/>
      <c r="W505" s="40"/>
      <c r="X505" s="40"/>
      <c r="Y505" s="40"/>
      <c r="Z505" s="40"/>
      <c r="AA505" s="40"/>
      <c r="AB505" s="40"/>
      <c r="AC505" s="40"/>
      <c r="AD505" s="40"/>
      <c r="AE505" s="40"/>
      <c r="AR505" s="240" t="s">
        <v>278</v>
      </c>
      <c r="AT505" s="240" t="s">
        <v>197</v>
      </c>
      <c r="AU505" s="240" t="s">
        <v>84</v>
      </c>
      <c r="AY505" s="19" t="s">
        <v>194</v>
      </c>
      <c r="BE505" s="241">
        <f>IF(N505="základní",J505,0)</f>
        <v>0</v>
      </c>
      <c r="BF505" s="241">
        <f>IF(N505="snížená",J505,0)</f>
        <v>0</v>
      </c>
      <c r="BG505" s="241">
        <f>IF(N505="zákl. přenesená",J505,0)</f>
        <v>0</v>
      </c>
      <c r="BH505" s="241">
        <f>IF(N505="sníž. přenesená",J505,0)</f>
        <v>0</v>
      </c>
      <c r="BI505" s="241">
        <f>IF(N505="nulová",J505,0)</f>
        <v>0</v>
      </c>
      <c r="BJ505" s="19" t="s">
        <v>84</v>
      </c>
      <c r="BK505" s="241">
        <f>ROUND(I505*H505,2)</f>
        <v>0</v>
      </c>
      <c r="BL505" s="19" t="s">
        <v>278</v>
      </c>
      <c r="BM505" s="240" t="s">
        <v>3699</v>
      </c>
    </row>
    <row r="506" spans="1:47" s="2" customFormat="1" ht="12">
      <c r="A506" s="40"/>
      <c r="B506" s="41"/>
      <c r="C506" s="42"/>
      <c r="D506" s="242" t="s">
        <v>204</v>
      </c>
      <c r="E506" s="42"/>
      <c r="F506" s="243" t="s">
        <v>3698</v>
      </c>
      <c r="G506" s="42"/>
      <c r="H506" s="42"/>
      <c r="I506" s="149"/>
      <c r="J506" s="42"/>
      <c r="K506" s="42"/>
      <c r="L506" s="46"/>
      <c r="M506" s="244"/>
      <c r="N506" s="245"/>
      <c r="O506" s="86"/>
      <c r="P506" s="86"/>
      <c r="Q506" s="86"/>
      <c r="R506" s="86"/>
      <c r="S506" s="86"/>
      <c r="T506" s="87"/>
      <c r="U506" s="40"/>
      <c r="V506" s="40"/>
      <c r="W506" s="40"/>
      <c r="X506" s="40"/>
      <c r="Y506" s="40"/>
      <c r="Z506" s="40"/>
      <c r="AA506" s="40"/>
      <c r="AB506" s="40"/>
      <c r="AC506" s="40"/>
      <c r="AD506" s="40"/>
      <c r="AE506" s="40"/>
      <c r="AT506" s="19" t="s">
        <v>204</v>
      </c>
      <c r="AU506" s="19" t="s">
        <v>84</v>
      </c>
    </row>
    <row r="507" spans="1:65" s="2" customFormat="1" ht="16.5" customHeight="1">
      <c r="A507" s="40"/>
      <c r="B507" s="41"/>
      <c r="C507" s="229" t="s">
        <v>3700</v>
      </c>
      <c r="D507" s="229" t="s">
        <v>197</v>
      </c>
      <c r="E507" s="230" t="s">
        <v>3701</v>
      </c>
      <c r="F507" s="231" t="s">
        <v>3702</v>
      </c>
      <c r="G507" s="232" t="s">
        <v>3689</v>
      </c>
      <c r="H507" s="233">
        <v>15</v>
      </c>
      <c r="I507" s="234"/>
      <c r="J507" s="235">
        <f>ROUND(I507*H507,2)</f>
        <v>0</v>
      </c>
      <c r="K507" s="231" t="s">
        <v>2566</v>
      </c>
      <c r="L507" s="46"/>
      <c r="M507" s="236" t="s">
        <v>21</v>
      </c>
      <c r="N507" s="237" t="s">
        <v>47</v>
      </c>
      <c r="O507" s="86"/>
      <c r="P507" s="238">
        <f>O507*H507</f>
        <v>0</v>
      </c>
      <c r="Q507" s="238">
        <v>0</v>
      </c>
      <c r="R507" s="238">
        <f>Q507*H507</f>
        <v>0</v>
      </c>
      <c r="S507" s="238">
        <v>0</v>
      </c>
      <c r="T507" s="239">
        <f>S507*H507</f>
        <v>0</v>
      </c>
      <c r="U507" s="40"/>
      <c r="V507" s="40"/>
      <c r="W507" s="40"/>
      <c r="X507" s="40"/>
      <c r="Y507" s="40"/>
      <c r="Z507" s="40"/>
      <c r="AA507" s="40"/>
      <c r="AB507" s="40"/>
      <c r="AC507" s="40"/>
      <c r="AD507" s="40"/>
      <c r="AE507" s="40"/>
      <c r="AR507" s="240" t="s">
        <v>278</v>
      </c>
      <c r="AT507" s="240" t="s">
        <v>197</v>
      </c>
      <c r="AU507" s="240" t="s">
        <v>84</v>
      </c>
      <c r="AY507" s="19" t="s">
        <v>194</v>
      </c>
      <c r="BE507" s="241">
        <f>IF(N507="základní",J507,0)</f>
        <v>0</v>
      </c>
      <c r="BF507" s="241">
        <f>IF(N507="snížená",J507,0)</f>
        <v>0</v>
      </c>
      <c r="BG507" s="241">
        <f>IF(N507="zákl. přenesená",J507,0)</f>
        <v>0</v>
      </c>
      <c r="BH507" s="241">
        <f>IF(N507="sníž. přenesená",J507,0)</f>
        <v>0</v>
      </c>
      <c r="BI507" s="241">
        <f>IF(N507="nulová",J507,0)</f>
        <v>0</v>
      </c>
      <c r="BJ507" s="19" t="s">
        <v>84</v>
      </c>
      <c r="BK507" s="241">
        <f>ROUND(I507*H507,2)</f>
        <v>0</v>
      </c>
      <c r="BL507" s="19" t="s">
        <v>278</v>
      </c>
      <c r="BM507" s="240" t="s">
        <v>3703</v>
      </c>
    </row>
    <row r="508" spans="1:47" s="2" customFormat="1" ht="12">
      <c r="A508" s="40"/>
      <c r="B508" s="41"/>
      <c r="C508" s="42"/>
      <c r="D508" s="242" t="s">
        <v>204</v>
      </c>
      <c r="E508" s="42"/>
      <c r="F508" s="243" t="s">
        <v>3702</v>
      </c>
      <c r="G508" s="42"/>
      <c r="H508" s="42"/>
      <c r="I508" s="149"/>
      <c r="J508" s="42"/>
      <c r="K508" s="42"/>
      <c r="L508" s="46"/>
      <c r="M508" s="244"/>
      <c r="N508" s="245"/>
      <c r="O508" s="86"/>
      <c r="P508" s="86"/>
      <c r="Q508" s="86"/>
      <c r="R508" s="86"/>
      <c r="S508" s="86"/>
      <c r="T508" s="87"/>
      <c r="U508" s="40"/>
      <c r="V508" s="40"/>
      <c r="W508" s="40"/>
      <c r="X508" s="40"/>
      <c r="Y508" s="40"/>
      <c r="Z508" s="40"/>
      <c r="AA508" s="40"/>
      <c r="AB508" s="40"/>
      <c r="AC508" s="40"/>
      <c r="AD508" s="40"/>
      <c r="AE508" s="40"/>
      <c r="AT508" s="19" t="s">
        <v>204</v>
      </c>
      <c r="AU508" s="19" t="s">
        <v>84</v>
      </c>
    </row>
    <row r="509" spans="1:63" s="12" customFormat="1" ht="25.9" customHeight="1">
      <c r="A509" s="12"/>
      <c r="B509" s="213"/>
      <c r="C509" s="214"/>
      <c r="D509" s="215" t="s">
        <v>75</v>
      </c>
      <c r="E509" s="216" t="s">
        <v>3704</v>
      </c>
      <c r="F509" s="216" t="s">
        <v>3705</v>
      </c>
      <c r="G509" s="214"/>
      <c r="H509" s="214"/>
      <c r="I509" s="217"/>
      <c r="J509" s="218">
        <f>BK509</f>
        <v>0</v>
      </c>
      <c r="K509" s="214"/>
      <c r="L509" s="219"/>
      <c r="M509" s="220"/>
      <c r="N509" s="221"/>
      <c r="O509" s="221"/>
      <c r="P509" s="222">
        <f>SUM(P510:P513)</f>
        <v>0</v>
      </c>
      <c r="Q509" s="221"/>
      <c r="R509" s="222">
        <f>SUM(R510:R513)</f>
        <v>0</v>
      </c>
      <c r="S509" s="221"/>
      <c r="T509" s="223">
        <f>SUM(T510:T513)</f>
        <v>0</v>
      </c>
      <c r="U509" s="12"/>
      <c r="V509" s="12"/>
      <c r="W509" s="12"/>
      <c r="X509" s="12"/>
      <c r="Y509" s="12"/>
      <c r="Z509" s="12"/>
      <c r="AA509" s="12"/>
      <c r="AB509" s="12"/>
      <c r="AC509" s="12"/>
      <c r="AD509" s="12"/>
      <c r="AE509" s="12"/>
      <c r="AR509" s="224" t="s">
        <v>202</v>
      </c>
      <c r="AT509" s="225" t="s">
        <v>75</v>
      </c>
      <c r="AU509" s="225" t="s">
        <v>76</v>
      </c>
      <c r="AY509" s="224" t="s">
        <v>194</v>
      </c>
      <c r="BK509" s="226">
        <f>SUM(BK510:BK513)</f>
        <v>0</v>
      </c>
    </row>
    <row r="510" spans="1:65" s="2" customFormat="1" ht="16.5" customHeight="1">
      <c r="A510" s="40"/>
      <c r="B510" s="41"/>
      <c r="C510" s="229" t="s">
        <v>3706</v>
      </c>
      <c r="D510" s="229" t="s">
        <v>197</v>
      </c>
      <c r="E510" s="230" t="s">
        <v>3707</v>
      </c>
      <c r="F510" s="231" t="s">
        <v>21</v>
      </c>
      <c r="G510" s="232" t="s">
        <v>215</v>
      </c>
      <c r="H510" s="233">
        <v>0.3</v>
      </c>
      <c r="I510" s="234"/>
      <c r="J510" s="235">
        <f>ROUND(I510*H510,2)</f>
        <v>0</v>
      </c>
      <c r="K510" s="231" t="s">
        <v>2566</v>
      </c>
      <c r="L510" s="46"/>
      <c r="M510" s="236" t="s">
        <v>21</v>
      </c>
      <c r="N510" s="237" t="s">
        <v>47</v>
      </c>
      <c r="O510" s="86"/>
      <c r="P510" s="238">
        <f>O510*H510</f>
        <v>0</v>
      </c>
      <c r="Q510" s="238">
        <v>0</v>
      </c>
      <c r="R510" s="238">
        <f>Q510*H510</f>
        <v>0</v>
      </c>
      <c r="S510" s="238">
        <v>0</v>
      </c>
      <c r="T510" s="239">
        <f>S510*H510</f>
        <v>0</v>
      </c>
      <c r="U510" s="40"/>
      <c r="V510" s="40"/>
      <c r="W510" s="40"/>
      <c r="X510" s="40"/>
      <c r="Y510" s="40"/>
      <c r="Z510" s="40"/>
      <c r="AA510" s="40"/>
      <c r="AB510" s="40"/>
      <c r="AC510" s="40"/>
      <c r="AD510" s="40"/>
      <c r="AE510" s="40"/>
      <c r="AR510" s="240" t="s">
        <v>3708</v>
      </c>
      <c r="AT510" s="240" t="s">
        <v>197</v>
      </c>
      <c r="AU510" s="240" t="s">
        <v>84</v>
      </c>
      <c r="AY510" s="19" t="s">
        <v>194</v>
      </c>
      <c r="BE510" s="241">
        <f>IF(N510="základní",J510,0)</f>
        <v>0</v>
      </c>
      <c r="BF510" s="241">
        <f>IF(N510="snížená",J510,0)</f>
        <v>0</v>
      </c>
      <c r="BG510" s="241">
        <f>IF(N510="zákl. přenesená",J510,0)</f>
        <v>0</v>
      </c>
      <c r="BH510" s="241">
        <f>IF(N510="sníž. přenesená",J510,0)</f>
        <v>0</v>
      </c>
      <c r="BI510" s="241">
        <f>IF(N510="nulová",J510,0)</f>
        <v>0</v>
      </c>
      <c r="BJ510" s="19" t="s">
        <v>84</v>
      </c>
      <c r="BK510" s="241">
        <f>ROUND(I510*H510,2)</f>
        <v>0</v>
      </c>
      <c r="BL510" s="19" t="s">
        <v>3708</v>
      </c>
      <c r="BM510" s="240" t="s">
        <v>3709</v>
      </c>
    </row>
    <row r="511" spans="1:47" s="2" customFormat="1" ht="12">
      <c r="A511" s="40"/>
      <c r="B511" s="41"/>
      <c r="C511" s="42"/>
      <c r="D511" s="242" t="s">
        <v>204</v>
      </c>
      <c r="E511" s="42"/>
      <c r="F511" s="243" t="s">
        <v>3710</v>
      </c>
      <c r="G511" s="42"/>
      <c r="H511" s="42"/>
      <c r="I511" s="149"/>
      <c r="J511" s="42"/>
      <c r="K511" s="42"/>
      <c r="L511" s="46"/>
      <c r="M511" s="244"/>
      <c r="N511" s="245"/>
      <c r="O511" s="86"/>
      <c r="P511" s="86"/>
      <c r="Q511" s="86"/>
      <c r="R511" s="86"/>
      <c r="S511" s="86"/>
      <c r="T511" s="87"/>
      <c r="U511" s="40"/>
      <c r="V511" s="40"/>
      <c r="W511" s="40"/>
      <c r="X511" s="40"/>
      <c r="Y511" s="40"/>
      <c r="Z511" s="40"/>
      <c r="AA511" s="40"/>
      <c r="AB511" s="40"/>
      <c r="AC511" s="40"/>
      <c r="AD511" s="40"/>
      <c r="AE511" s="40"/>
      <c r="AT511" s="19" t="s">
        <v>204</v>
      </c>
      <c r="AU511" s="19" t="s">
        <v>84</v>
      </c>
    </row>
    <row r="512" spans="1:65" s="2" customFormat="1" ht="16.5" customHeight="1">
      <c r="A512" s="40"/>
      <c r="B512" s="41"/>
      <c r="C512" s="229" t="s">
        <v>3711</v>
      </c>
      <c r="D512" s="229" t="s">
        <v>197</v>
      </c>
      <c r="E512" s="230" t="s">
        <v>3712</v>
      </c>
      <c r="F512" s="231" t="s">
        <v>21</v>
      </c>
      <c r="G512" s="232" t="s">
        <v>215</v>
      </c>
      <c r="H512" s="233">
        <v>0.6</v>
      </c>
      <c r="I512" s="234"/>
      <c r="J512" s="235">
        <f>ROUND(I512*H512,2)</f>
        <v>0</v>
      </c>
      <c r="K512" s="231" t="s">
        <v>2566</v>
      </c>
      <c r="L512" s="46"/>
      <c r="M512" s="236" t="s">
        <v>21</v>
      </c>
      <c r="N512" s="237" t="s">
        <v>47</v>
      </c>
      <c r="O512" s="86"/>
      <c r="P512" s="238">
        <f>O512*H512</f>
        <v>0</v>
      </c>
      <c r="Q512" s="238">
        <v>0</v>
      </c>
      <c r="R512" s="238">
        <f>Q512*H512</f>
        <v>0</v>
      </c>
      <c r="S512" s="238">
        <v>0</v>
      </c>
      <c r="T512" s="239">
        <f>S512*H512</f>
        <v>0</v>
      </c>
      <c r="U512" s="40"/>
      <c r="V512" s="40"/>
      <c r="W512" s="40"/>
      <c r="X512" s="40"/>
      <c r="Y512" s="40"/>
      <c r="Z512" s="40"/>
      <c r="AA512" s="40"/>
      <c r="AB512" s="40"/>
      <c r="AC512" s="40"/>
      <c r="AD512" s="40"/>
      <c r="AE512" s="40"/>
      <c r="AR512" s="240" t="s">
        <v>3708</v>
      </c>
      <c r="AT512" s="240" t="s">
        <v>197</v>
      </c>
      <c r="AU512" s="240" t="s">
        <v>84</v>
      </c>
      <c r="AY512" s="19" t="s">
        <v>194</v>
      </c>
      <c r="BE512" s="241">
        <f>IF(N512="základní",J512,0)</f>
        <v>0</v>
      </c>
      <c r="BF512" s="241">
        <f>IF(N512="snížená",J512,0)</f>
        <v>0</v>
      </c>
      <c r="BG512" s="241">
        <f>IF(N512="zákl. přenesená",J512,0)</f>
        <v>0</v>
      </c>
      <c r="BH512" s="241">
        <f>IF(N512="sníž. přenesená",J512,0)</f>
        <v>0</v>
      </c>
      <c r="BI512" s="241">
        <f>IF(N512="nulová",J512,0)</f>
        <v>0</v>
      </c>
      <c r="BJ512" s="19" t="s">
        <v>84</v>
      </c>
      <c r="BK512" s="241">
        <f>ROUND(I512*H512,2)</f>
        <v>0</v>
      </c>
      <c r="BL512" s="19" t="s">
        <v>3708</v>
      </c>
      <c r="BM512" s="240" t="s">
        <v>3713</v>
      </c>
    </row>
    <row r="513" spans="1:47" s="2" customFormat="1" ht="12">
      <c r="A513" s="40"/>
      <c r="B513" s="41"/>
      <c r="C513" s="42"/>
      <c r="D513" s="242" t="s">
        <v>204</v>
      </c>
      <c r="E513" s="42"/>
      <c r="F513" s="243" t="s">
        <v>3714</v>
      </c>
      <c r="G513" s="42"/>
      <c r="H513" s="42"/>
      <c r="I513" s="149"/>
      <c r="J513" s="42"/>
      <c r="K513" s="42"/>
      <c r="L513" s="46"/>
      <c r="M513" s="244"/>
      <c r="N513" s="245"/>
      <c r="O513" s="86"/>
      <c r="P513" s="86"/>
      <c r="Q513" s="86"/>
      <c r="R513" s="86"/>
      <c r="S513" s="86"/>
      <c r="T513" s="87"/>
      <c r="U513" s="40"/>
      <c r="V513" s="40"/>
      <c r="W513" s="40"/>
      <c r="X513" s="40"/>
      <c r="Y513" s="40"/>
      <c r="Z513" s="40"/>
      <c r="AA513" s="40"/>
      <c r="AB513" s="40"/>
      <c r="AC513" s="40"/>
      <c r="AD513" s="40"/>
      <c r="AE513" s="40"/>
      <c r="AT513" s="19" t="s">
        <v>204</v>
      </c>
      <c r="AU513" s="19" t="s">
        <v>84</v>
      </c>
    </row>
    <row r="514" spans="1:63" s="12" customFormat="1" ht="25.9" customHeight="1">
      <c r="A514" s="12"/>
      <c r="B514" s="213"/>
      <c r="C514" s="214"/>
      <c r="D514" s="215" t="s">
        <v>75</v>
      </c>
      <c r="E514" s="216" t="s">
        <v>162</v>
      </c>
      <c r="F514" s="216" t="s">
        <v>163</v>
      </c>
      <c r="G514" s="214"/>
      <c r="H514" s="214"/>
      <c r="I514" s="217"/>
      <c r="J514" s="218">
        <f>BK514</f>
        <v>0</v>
      </c>
      <c r="K514" s="214"/>
      <c r="L514" s="219"/>
      <c r="M514" s="220"/>
      <c r="N514" s="221"/>
      <c r="O514" s="221"/>
      <c r="P514" s="222">
        <f>P515</f>
        <v>0</v>
      </c>
      <c r="Q514" s="221"/>
      <c r="R514" s="222">
        <f>R515</f>
        <v>0</v>
      </c>
      <c r="S514" s="221"/>
      <c r="T514" s="223">
        <f>T515</f>
        <v>0</v>
      </c>
      <c r="U514" s="12"/>
      <c r="V514" s="12"/>
      <c r="W514" s="12"/>
      <c r="X514" s="12"/>
      <c r="Y514" s="12"/>
      <c r="Z514" s="12"/>
      <c r="AA514" s="12"/>
      <c r="AB514" s="12"/>
      <c r="AC514" s="12"/>
      <c r="AD514" s="12"/>
      <c r="AE514" s="12"/>
      <c r="AR514" s="224" t="s">
        <v>231</v>
      </c>
      <c r="AT514" s="225" t="s">
        <v>75</v>
      </c>
      <c r="AU514" s="225" t="s">
        <v>76</v>
      </c>
      <c r="AY514" s="224" t="s">
        <v>194</v>
      </c>
      <c r="BK514" s="226">
        <f>BK515</f>
        <v>0</v>
      </c>
    </row>
    <row r="515" spans="1:63" s="12" customFormat="1" ht="22.8" customHeight="1">
      <c r="A515" s="12"/>
      <c r="B515" s="213"/>
      <c r="C515" s="214"/>
      <c r="D515" s="215" t="s">
        <v>75</v>
      </c>
      <c r="E515" s="227" t="s">
        <v>3715</v>
      </c>
      <c r="F515" s="227" t="s">
        <v>3716</v>
      </c>
      <c r="G515" s="214"/>
      <c r="H515" s="214"/>
      <c r="I515" s="217"/>
      <c r="J515" s="228">
        <f>BK515</f>
        <v>0</v>
      </c>
      <c r="K515" s="214"/>
      <c r="L515" s="219"/>
      <c r="M515" s="220"/>
      <c r="N515" s="221"/>
      <c r="O515" s="221"/>
      <c r="P515" s="222">
        <f>SUM(P516:P517)</f>
        <v>0</v>
      </c>
      <c r="Q515" s="221"/>
      <c r="R515" s="222">
        <f>SUM(R516:R517)</f>
        <v>0</v>
      </c>
      <c r="S515" s="221"/>
      <c r="T515" s="223">
        <f>SUM(T516:T517)</f>
        <v>0</v>
      </c>
      <c r="U515" s="12"/>
      <c r="V515" s="12"/>
      <c r="W515" s="12"/>
      <c r="X515" s="12"/>
      <c r="Y515" s="12"/>
      <c r="Z515" s="12"/>
      <c r="AA515" s="12"/>
      <c r="AB515" s="12"/>
      <c r="AC515" s="12"/>
      <c r="AD515" s="12"/>
      <c r="AE515" s="12"/>
      <c r="AR515" s="224" t="s">
        <v>231</v>
      </c>
      <c r="AT515" s="225" t="s">
        <v>75</v>
      </c>
      <c r="AU515" s="225" t="s">
        <v>84</v>
      </c>
      <c r="AY515" s="224" t="s">
        <v>194</v>
      </c>
      <c r="BK515" s="226">
        <f>SUM(BK516:BK517)</f>
        <v>0</v>
      </c>
    </row>
    <row r="516" spans="1:65" s="2" customFormat="1" ht="16.5" customHeight="1">
      <c r="A516" s="40"/>
      <c r="B516" s="41"/>
      <c r="C516" s="229" t="s">
        <v>3717</v>
      </c>
      <c r="D516" s="229" t="s">
        <v>197</v>
      </c>
      <c r="E516" s="230" t="s">
        <v>3718</v>
      </c>
      <c r="F516" s="231" t="s">
        <v>3719</v>
      </c>
      <c r="G516" s="232" t="s">
        <v>3720</v>
      </c>
      <c r="H516" s="233">
        <v>1</v>
      </c>
      <c r="I516" s="234"/>
      <c r="J516" s="235">
        <f>ROUND(I516*H516,2)</f>
        <v>0</v>
      </c>
      <c r="K516" s="231" t="s">
        <v>201</v>
      </c>
      <c r="L516" s="46"/>
      <c r="M516" s="236" t="s">
        <v>21</v>
      </c>
      <c r="N516" s="237" t="s">
        <v>47</v>
      </c>
      <c r="O516" s="86"/>
      <c r="P516" s="238">
        <f>O516*H516</f>
        <v>0</v>
      </c>
      <c r="Q516" s="238">
        <v>0</v>
      </c>
      <c r="R516" s="238">
        <f>Q516*H516</f>
        <v>0</v>
      </c>
      <c r="S516" s="238">
        <v>0</v>
      </c>
      <c r="T516" s="239">
        <f>S516*H516</f>
        <v>0</v>
      </c>
      <c r="U516" s="40"/>
      <c r="V516" s="40"/>
      <c r="W516" s="40"/>
      <c r="X516" s="40"/>
      <c r="Y516" s="40"/>
      <c r="Z516" s="40"/>
      <c r="AA516" s="40"/>
      <c r="AB516" s="40"/>
      <c r="AC516" s="40"/>
      <c r="AD516" s="40"/>
      <c r="AE516" s="40"/>
      <c r="AR516" s="240" t="s">
        <v>3039</v>
      </c>
      <c r="AT516" s="240" t="s">
        <v>197</v>
      </c>
      <c r="AU516" s="240" t="s">
        <v>86</v>
      </c>
      <c r="AY516" s="19" t="s">
        <v>194</v>
      </c>
      <c r="BE516" s="241">
        <f>IF(N516="základní",J516,0)</f>
        <v>0</v>
      </c>
      <c r="BF516" s="241">
        <f>IF(N516="snížená",J516,0)</f>
        <v>0</v>
      </c>
      <c r="BG516" s="241">
        <f>IF(N516="zákl. přenesená",J516,0)</f>
        <v>0</v>
      </c>
      <c r="BH516" s="241">
        <f>IF(N516="sníž. přenesená",J516,0)</f>
        <v>0</v>
      </c>
      <c r="BI516" s="241">
        <f>IF(N516="nulová",J516,0)</f>
        <v>0</v>
      </c>
      <c r="BJ516" s="19" t="s">
        <v>84</v>
      </c>
      <c r="BK516" s="241">
        <f>ROUND(I516*H516,2)</f>
        <v>0</v>
      </c>
      <c r="BL516" s="19" t="s">
        <v>3039</v>
      </c>
      <c r="BM516" s="240" t="s">
        <v>3721</v>
      </c>
    </row>
    <row r="517" spans="1:47" s="2" customFormat="1" ht="12">
      <c r="A517" s="40"/>
      <c r="B517" s="41"/>
      <c r="C517" s="42"/>
      <c r="D517" s="242" t="s">
        <v>204</v>
      </c>
      <c r="E517" s="42"/>
      <c r="F517" s="243" t="s">
        <v>3719</v>
      </c>
      <c r="G517" s="42"/>
      <c r="H517" s="42"/>
      <c r="I517" s="149"/>
      <c r="J517" s="42"/>
      <c r="K517" s="42"/>
      <c r="L517" s="46"/>
      <c r="M517" s="303"/>
      <c r="N517" s="304"/>
      <c r="O517" s="305"/>
      <c r="P517" s="305"/>
      <c r="Q517" s="305"/>
      <c r="R517" s="305"/>
      <c r="S517" s="305"/>
      <c r="T517" s="306"/>
      <c r="U517" s="40"/>
      <c r="V517" s="40"/>
      <c r="W517" s="40"/>
      <c r="X517" s="40"/>
      <c r="Y517" s="40"/>
      <c r="Z517" s="40"/>
      <c r="AA517" s="40"/>
      <c r="AB517" s="40"/>
      <c r="AC517" s="40"/>
      <c r="AD517" s="40"/>
      <c r="AE517" s="40"/>
      <c r="AT517" s="19" t="s">
        <v>204</v>
      </c>
      <c r="AU517" s="19" t="s">
        <v>86</v>
      </c>
    </row>
    <row r="518" spans="1:31" s="2" customFormat="1" ht="6.95" customHeight="1">
      <c r="A518" s="40"/>
      <c r="B518" s="61"/>
      <c r="C518" s="62"/>
      <c r="D518" s="62"/>
      <c r="E518" s="62"/>
      <c r="F518" s="62"/>
      <c r="G518" s="62"/>
      <c r="H518" s="62"/>
      <c r="I518" s="178"/>
      <c r="J518" s="62"/>
      <c r="K518" s="62"/>
      <c r="L518" s="46"/>
      <c r="M518" s="40"/>
      <c r="O518" s="40"/>
      <c r="P518" s="40"/>
      <c r="Q518" s="40"/>
      <c r="R518" s="40"/>
      <c r="S518" s="40"/>
      <c r="T518" s="40"/>
      <c r="U518" s="40"/>
      <c r="V518" s="40"/>
      <c r="W518" s="40"/>
      <c r="X518" s="40"/>
      <c r="Y518" s="40"/>
      <c r="Z518" s="40"/>
      <c r="AA518" s="40"/>
      <c r="AB518" s="40"/>
      <c r="AC518" s="40"/>
      <c r="AD518" s="40"/>
      <c r="AE518" s="40"/>
    </row>
  </sheetData>
  <sheetProtection password="CC35" sheet="1" objects="1" scenarios="1" formatColumns="0" formatRows="0" autoFilter="0"/>
  <autoFilter ref="C91:K517"/>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164</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1:31" s="2" customFormat="1" ht="12" customHeight="1">
      <c r="A8" s="40"/>
      <c r="B8" s="46"/>
      <c r="C8" s="40"/>
      <c r="D8" s="147" t="s">
        <v>166</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2940</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6" t="s">
        <v>19</v>
      </c>
      <c r="G11" s="40"/>
      <c r="H11" s="40"/>
      <c r="I11" s="152" t="s">
        <v>20</v>
      </c>
      <c r="J11" s="136" t="s">
        <v>21</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22</v>
      </c>
      <c r="E12" s="40"/>
      <c r="F12" s="136" t="s">
        <v>23</v>
      </c>
      <c r="G12" s="40"/>
      <c r="H12" s="40"/>
      <c r="I12" s="152" t="s">
        <v>24</v>
      </c>
      <c r="J12" s="153" t="str">
        <f>'Rekapitulace stavby'!AN8</f>
        <v>23. 1. 2020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26</v>
      </c>
      <c r="E14" s="40"/>
      <c r="F14" s="40"/>
      <c r="G14" s="40"/>
      <c r="H14" s="40"/>
      <c r="I14" s="152" t="s">
        <v>27</v>
      </c>
      <c r="J14" s="136" t="s">
        <v>28</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6" t="s">
        <v>29</v>
      </c>
      <c r="F15" s="40"/>
      <c r="G15" s="40"/>
      <c r="H15" s="40"/>
      <c r="I15" s="152" t="s">
        <v>30</v>
      </c>
      <c r="J15" s="136" t="s">
        <v>31</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32</v>
      </c>
      <c r="E17" s="40"/>
      <c r="F17" s="40"/>
      <c r="G17" s="40"/>
      <c r="H17" s="40"/>
      <c r="I17" s="152" t="s">
        <v>27</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6"/>
      <c r="G18" s="136"/>
      <c r="H18" s="136"/>
      <c r="I18" s="152" t="s">
        <v>30</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34</v>
      </c>
      <c r="E20" s="40"/>
      <c r="F20" s="40"/>
      <c r="G20" s="40"/>
      <c r="H20" s="40"/>
      <c r="I20" s="152" t="s">
        <v>27</v>
      </c>
      <c r="J20" s="136" t="s">
        <v>35</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6" t="s">
        <v>36</v>
      </c>
      <c r="F21" s="40"/>
      <c r="G21" s="40"/>
      <c r="H21" s="40"/>
      <c r="I21" s="152" t="s">
        <v>30</v>
      </c>
      <c r="J21" s="136" t="s">
        <v>37</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39</v>
      </c>
      <c r="E23" s="40"/>
      <c r="F23" s="40"/>
      <c r="G23" s="40"/>
      <c r="H23" s="40"/>
      <c r="I23" s="152" t="s">
        <v>27</v>
      </c>
      <c r="J23" s="136" t="s">
        <v>35</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6" t="s">
        <v>36</v>
      </c>
      <c r="F24" s="40"/>
      <c r="G24" s="40"/>
      <c r="H24" s="40"/>
      <c r="I24" s="152" t="s">
        <v>30</v>
      </c>
      <c r="J24" s="136" t="s">
        <v>37</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40</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21</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42</v>
      </c>
      <c r="E30" s="40"/>
      <c r="F30" s="40"/>
      <c r="G30" s="40"/>
      <c r="H30" s="40"/>
      <c r="I30" s="149"/>
      <c r="J30" s="162">
        <f>ROUND(J83,2)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44</v>
      </c>
      <c r="G32" s="40"/>
      <c r="H32" s="40"/>
      <c r="I32" s="164" t="s">
        <v>43</v>
      </c>
      <c r="J32" s="163" t="s">
        <v>45</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46</v>
      </c>
      <c r="E33" s="147" t="s">
        <v>47</v>
      </c>
      <c r="F33" s="166">
        <f>ROUND((SUM(BE83:BE105)),2)</f>
        <v>0</v>
      </c>
      <c r="G33" s="40"/>
      <c r="H33" s="40"/>
      <c r="I33" s="167">
        <v>0.21</v>
      </c>
      <c r="J33" s="166">
        <f>ROUND(((SUM(BE83:BE105))*I33),2)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48</v>
      </c>
      <c r="F34" s="166">
        <f>ROUND((SUM(BF83:BF105)),2)</f>
        <v>0</v>
      </c>
      <c r="G34" s="40"/>
      <c r="H34" s="40"/>
      <c r="I34" s="167">
        <v>0.15</v>
      </c>
      <c r="J34" s="166">
        <f>ROUND(((SUM(BF83:BF105))*I34),2)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49</v>
      </c>
      <c r="F35" s="166">
        <f>ROUND((SUM(BG83:BG105)),2)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50</v>
      </c>
      <c r="F36" s="166">
        <f>ROUND((SUM(BH83:BH105)),2)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51</v>
      </c>
      <c r="F37" s="166">
        <f>ROUND((SUM(BI83:BI105)),2)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52</v>
      </c>
      <c r="E39" s="170"/>
      <c r="F39" s="170"/>
      <c r="G39" s="171" t="s">
        <v>53</v>
      </c>
      <c r="H39" s="172" t="s">
        <v>54</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168</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Rekonstrukce hasičské zbrojnice a přístavba garáží, Kynšperk nad Ohří</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VRN - Vedlejší rozpočtové náklady</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Kynšperk nad Ohří</v>
      </c>
      <c r="G52" s="42"/>
      <c r="H52" s="42"/>
      <c r="I52" s="152" t="s">
        <v>24</v>
      </c>
      <c r="J52" s="74" t="str">
        <f>IF(J12="","",J12)</f>
        <v>23. 1. 2020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Kynšperk nad Ohří</v>
      </c>
      <c r="G54" s="42"/>
      <c r="H54" s="42"/>
      <c r="I54" s="152" t="s">
        <v>34</v>
      </c>
      <c r="J54" s="38" t="str">
        <f>E21</f>
        <v>BEPRO, Jiří Bednář</v>
      </c>
      <c r="K54" s="42"/>
      <c r="L54" s="150"/>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152" t="s">
        <v>39</v>
      </c>
      <c r="J55" s="38" t="str">
        <f>E24</f>
        <v>BEPRO, Jiří Bednář</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169</v>
      </c>
      <c r="D57" s="184"/>
      <c r="E57" s="184"/>
      <c r="F57" s="184"/>
      <c r="G57" s="184"/>
      <c r="H57" s="184"/>
      <c r="I57" s="185"/>
      <c r="J57" s="186" t="s">
        <v>170</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74</v>
      </c>
      <c r="D59" s="42"/>
      <c r="E59" s="42"/>
      <c r="F59" s="42"/>
      <c r="G59" s="42"/>
      <c r="H59" s="42"/>
      <c r="I59" s="149"/>
      <c r="J59" s="104">
        <f>J83</f>
        <v>0</v>
      </c>
      <c r="K59" s="42"/>
      <c r="L59" s="150"/>
      <c r="S59" s="40"/>
      <c r="T59" s="40"/>
      <c r="U59" s="40"/>
      <c r="V59" s="40"/>
      <c r="W59" s="40"/>
      <c r="X59" s="40"/>
      <c r="Y59" s="40"/>
      <c r="Z59" s="40"/>
      <c r="AA59" s="40"/>
      <c r="AB59" s="40"/>
      <c r="AC59" s="40"/>
      <c r="AD59" s="40"/>
      <c r="AE59" s="40"/>
      <c r="AU59" s="19" t="s">
        <v>171</v>
      </c>
    </row>
    <row r="60" spans="1:31" s="9" customFormat="1" ht="24.95" customHeight="1">
      <c r="A60" s="9"/>
      <c r="B60" s="188"/>
      <c r="C60" s="189"/>
      <c r="D60" s="190" t="s">
        <v>2940</v>
      </c>
      <c r="E60" s="191"/>
      <c r="F60" s="191"/>
      <c r="G60" s="191"/>
      <c r="H60" s="191"/>
      <c r="I60" s="192"/>
      <c r="J60" s="193">
        <f>J84</f>
        <v>0</v>
      </c>
      <c r="K60" s="189"/>
      <c r="L60" s="194"/>
      <c r="S60" s="9"/>
      <c r="T60" s="9"/>
      <c r="U60" s="9"/>
      <c r="V60" s="9"/>
      <c r="W60" s="9"/>
      <c r="X60" s="9"/>
      <c r="Y60" s="9"/>
      <c r="Z60" s="9"/>
      <c r="AA60" s="9"/>
      <c r="AB60" s="9"/>
      <c r="AC60" s="9"/>
      <c r="AD60" s="9"/>
      <c r="AE60" s="9"/>
    </row>
    <row r="61" spans="1:31" s="10" customFormat="1" ht="19.9" customHeight="1">
      <c r="A61" s="10"/>
      <c r="B61" s="195"/>
      <c r="C61" s="127"/>
      <c r="D61" s="196" t="s">
        <v>2941</v>
      </c>
      <c r="E61" s="197"/>
      <c r="F61" s="197"/>
      <c r="G61" s="197"/>
      <c r="H61" s="197"/>
      <c r="I61" s="198"/>
      <c r="J61" s="199">
        <f>J85</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3722</v>
      </c>
      <c r="E62" s="197"/>
      <c r="F62" s="197"/>
      <c r="G62" s="197"/>
      <c r="H62" s="197"/>
      <c r="I62" s="198"/>
      <c r="J62" s="199">
        <f>J92</f>
        <v>0</v>
      </c>
      <c r="K62" s="127"/>
      <c r="L62" s="200"/>
      <c r="S62" s="10"/>
      <c r="T62" s="10"/>
      <c r="U62" s="10"/>
      <c r="V62" s="10"/>
      <c r="W62" s="10"/>
      <c r="X62" s="10"/>
      <c r="Y62" s="10"/>
      <c r="Z62" s="10"/>
      <c r="AA62" s="10"/>
      <c r="AB62" s="10"/>
      <c r="AC62" s="10"/>
      <c r="AD62" s="10"/>
      <c r="AE62" s="10"/>
    </row>
    <row r="63" spans="1:31" s="10" customFormat="1" ht="19.9" customHeight="1">
      <c r="A63" s="10"/>
      <c r="B63" s="195"/>
      <c r="C63" s="127"/>
      <c r="D63" s="196" t="s">
        <v>3723</v>
      </c>
      <c r="E63" s="197"/>
      <c r="F63" s="197"/>
      <c r="G63" s="197"/>
      <c r="H63" s="197"/>
      <c r="I63" s="198"/>
      <c r="J63" s="199">
        <f>J103</f>
        <v>0</v>
      </c>
      <c r="K63" s="127"/>
      <c r="L63" s="200"/>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78"/>
      <c r="J65" s="62"/>
      <c r="K65" s="62"/>
      <c r="L65" s="150"/>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81"/>
      <c r="J69" s="64"/>
      <c r="K69" s="64"/>
      <c r="L69" s="150"/>
      <c r="S69" s="40"/>
      <c r="T69" s="40"/>
      <c r="U69" s="40"/>
      <c r="V69" s="40"/>
      <c r="W69" s="40"/>
      <c r="X69" s="40"/>
      <c r="Y69" s="40"/>
      <c r="Z69" s="40"/>
      <c r="AA69" s="40"/>
      <c r="AB69" s="40"/>
      <c r="AC69" s="40"/>
      <c r="AD69" s="40"/>
      <c r="AE69" s="40"/>
    </row>
    <row r="70" spans="1:31" s="2" customFormat="1" ht="24.95" customHeight="1">
      <c r="A70" s="40"/>
      <c r="B70" s="41"/>
      <c r="C70" s="25" t="s">
        <v>179</v>
      </c>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49"/>
      <c r="J71" s="42"/>
      <c r="K71" s="42"/>
      <c r="L71" s="150"/>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49"/>
      <c r="J72" s="42"/>
      <c r="K72" s="42"/>
      <c r="L72" s="150"/>
      <c r="S72" s="40"/>
      <c r="T72" s="40"/>
      <c r="U72" s="40"/>
      <c r="V72" s="40"/>
      <c r="W72" s="40"/>
      <c r="X72" s="40"/>
      <c r="Y72" s="40"/>
      <c r="Z72" s="40"/>
      <c r="AA72" s="40"/>
      <c r="AB72" s="40"/>
      <c r="AC72" s="40"/>
      <c r="AD72" s="40"/>
      <c r="AE72" s="40"/>
    </row>
    <row r="73" spans="1:31" s="2" customFormat="1" ht="16.5" customHeight="1">
      <c r="A73" s="40"/>
      <c r="B73" s="41"/>
      <c r="C73" s="42"/>
      <c r="D73" s="42"/>
      <c r="E73" s="182" t="str">
        <f>E7</f>
        <v>Rekonstrukce hasičské zbrojnice a přístavba garáží, Kynšperk nad Ohří</v>
      </c>
      <c r="F73" s="34"/>
      <c r="G73" s="34"/>
      <c r="H73" s="34"/>
      <c r="I73" s="149"/>
      <c r="J73" s="42"/>
      <c r="K73" s="42"/>
      <c r="L73" s="150"/>
      <c r="S73" s="40"/>
      <c r="T73" s="40"/>
      <c r="U73" s="40"/>
      <c r="V73" s="40"/>
      <c r="W73" s="40"/>
      <c r="X73" s="40"/>
      <c r="Y73" s="40"/>
      <c r="Z73" s="40"/>
      <c r="AA73" s="40"/>
      <c r="AB73" s="40"/>
      <c r="AC73" s="40"/>
      <c r="AD73" s="40"/>
      <c r="AE73" s="40"/>
    </row>
    <row r="74" spans="1:31" s="2" customFormat="1" ht="12" customHeight="1">
      <c r="A74" s="40"/>
      <c r="B74" s="41"/>
      <c r="C74" s="34" t="s">
        <v>166</v>
      </c>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16.5" customHeight="1">
      <c r="A75" s="40"/>
      <c r="B75" s="41"/>
      <c r="C75" s="42"/>
      <c r="D75" s="42"/>
      <c r="E75" s="71" t="str">
        <f>E9</f>
        <v>VRN - Vedlejší rozpočtové náklady</v>
      </c>
      <c r="F75" s="42"/>
      <c r="G75" s="42"/>
      <c r="H75" s="42"/>
      <c r="I75" s="149"/>
      <c r="J75" s="42"/>
      <c r="K75" s="42"/>
      <c r="L75" s="15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2" customHeight="1">
      <c r="A77" s="40"/>
      <c r="B77" s="41"/>
      <c r="C77" s="34" t="s">
        <v>22</v>
      </c>
      <c r="D77" s="42"/>
      <c r="E77" s="42"/>
      <c r="F77" s="29" t="str">
        <f>F12</f>
        <v>Kynšperk nad Ohří</v>
      </c>
      <c r="G77" s="42"/>
      <c r="H77" s="42"/>
      <c r="I77" s="152" t="s">
        <v>24</v>
      </c>
      <c r="J77" s="74" t="str">
        <f>IF(J12="","",J12)</f>
        <v>23. 1. 2020</v>
      </c>
      <c r="K77" s="42"/>
      <c r="L77" s="15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5.15" customHeight="1">
      <c r="A79" s="40"/>
      <c r="B79" s="41"/>
      <c r="C79" s="34" t="s">
        <v>26</v>
      </c>
      <c r="D79" s="42"/>
      <c r="E79" s="42"/>
      <c r="F79" s="29" t="str">
        <f>E15</f>
        <v>Město Kynšperk nad Ohří</v>
      </c>
      <c r="G79" s="42"/>
      <c r="H79" s="42"/>
      <c r="I79" s="152" t="s">
        <v>34</v>
      </c>
      <c r="J79" s="38" t="str">
        <f>E21</f>
        <v>BEPRO, Jiří Bednář</v>
      </c>
      <c r="K79" s="42"/>
      <c r="L79" s="150"/>
      <c r="S79" s="40"/>
      <c r="T79" s="40"/>
      <c r="U79" s="40"/>
      <c r="V79" s="40"/>
      <c r="W79" s="40"/>
      <c r="X79" s="40"/>
      <c r="Y79" s="40"/>
      <c r="Z79" s="40"/>
      <c r="AA79" s="40"/>
      <c r="AB79" s="40"/>
      <c r="AC79" s="40"/>
      <c r="AD79" s="40"/>
      <c r="AE79" s="40"/>
    </row>
    <row r="80" spans="1:31" s="2" customFormat="1" ht="15.15" customHeight="1">
      <c r="A80" s="40"/>
      <c r="B80" s="41"/>
      <c r="C80" s="34" t="s">
        <v>32</v>
      </c>
      <c r="D80" s="42"/>
      <c r="E80" s="42"/>
      <c r="F80" s="29" t="str">
        <f>IF(E18="","",E18)</f>
        <v>Vyplň údaj</v>
      </c>
      <c r="G80" s="42"/>
      <c r="H80" s="42"/>
      <c r="I80" s="152" t="s">
        <v>39</v>
      </c>
      <c r="J80" s="38" t="str">
        <f>E24</f>
        <v>BEPRO, Jiří Bednář</v>
      </c>
      <c r="K80" s="42"/>
      <c r="L80" s="150"/>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11" customFormat="1" ht="29.25" customHeight="1">
      <c r="A82" s="201"/>
      <c r="B82" s="202"/>
      <c r="C82" s="203" t="s">
        <v>180</v>
      </c>
      <c r="D82" s="204" t="s">
        <v>61</v>
      </c>
      <c r="E82" s="204" t="s">
        <v>57</v>
      </c>
      <c r="F82" s="204" t="s">
        <v>58</v>
      </c>
      <c r="G82" s="204" t="s">
        <v>181</v>
      </c>
      <c r="H82" s="204" t="s">
        <v>182</v>
      </c>
      <c r="I82" s="205" t="s">
        <v>183</v>
      </c>
      <c r="J82" s="204" t="s">
        <v>170</v>
      </c>
      <c r="K82" s="206" t="s">
        <v>184</v>
      </c>
      <c r="L82" s="207"/>
      <c r="M82" s="94" t="s">
        <v>21</v>
      </c>
      <c r="N82" s="95" t="s">
        <v>46</v>
      </c>
      <c r="O82" s="95" t="s">
        <v>185</v>
      </c>
      <c r="P82" s="95" t="s">
        <v>186</v>
      </c>
      <c r="Q82" s="95" t="s">
        <v>187</v>
      </c>
      <c r="R82" s="95" t="s">
        <v>188</v>
      </c>
      <c r="S82" s="95" t="s">
        <v>189</v>
      </c>
      <c r="T82" s="96" t="s">
        <v>190</v>
      </c>
      <c r="U82" s="201"/>
      <c r="V82" s="201"/>
      <c r="W82" s="201"/>
      <c r="X82" s="201"/>
      <c r="Y82" s="201"/>
      <c r="Z82" s="201"/>
      <c r="AA82" s="201"/>
      <c r="AB82" s="201"/>
      <c r="AC82" s="201"/>
      <c r="AD82" s="201"/>
      <c r="AE82" s="201"/>
    </row>
    <row r="83" spans="1:63" s="2" customFormat="1" ht="22.8" customHeight="1">
      <c r="A83" s="40"/>
      <c r="B83" s="41"/>
      <c r="C83" s="101" t="s">
        <v>191</v>
      </c>
      <c r="D83" s="42"/>
      <c r="E83" s="42"/>
      <c r="F83" s="42"/>
      <c r="G83" s="42"/>
      <c r="H83" s="42"/>
      <c r="I83" s="149"/>
      <c r="J83" s="208">
        <f>BK83</f>
        <v>0</v>
      </c>
      <c r="K83" s="42"/>
      <c r="L83" s="46"/>
      <c r="M83" s="97"/>
      <c r="N83" s="209"/>
      <c r="O83" s="98"/>
      <c r="P83" s="210">
        <f>P84</f>
        <v>0</v>
      </c>
      <c r="Q83" s="98"/>
      <c r="R83" s="210">
        <f>R84</f>
        <v>0</v>
      </c>
      <c r="S83" s="98"/>
      <c r="T83" s="211">
        <f>T84</f>
        <v>0</v>
      </c>
      <c r="U83" s="40"/>
      <c r="V83" s="40"/>
      <c r="W83" s="40"/>
      <c r="X83" s="40"/>
      <c r="Y83" s="40"/>
      <c r="Z83" s="40"/>
      <c r="AA83" s="40"/>
      <c r="AB83" s="40"/>
      <c r="AC83" s="40"/>
      <c r="AD83" s="40"/>
      <c r="AE83" s="40"/>
      <c r="AT83" s="19" t="s">
        <v>75</v>
      </c>
      <c r="AU83" s="19" t="s">
        <v>171</v>
      </c>
      <c r="BK83" s="212">
        <f>BK84</f>
        <v>0</v>
      </c>
    </row>
    <row r="84" spans="1:63" s="12" customFormat="1" ht="25.9" customHeight="1">
      <c r="A84" s="12"/>
      <c r="B84" s="213"/>
      <c r="C84" s="214"/>
      <c r="D84" s="215" t="s">
        <v>75</v>
      </c>
      <c r="E84" s="216" t="s">
        <v>162</v>
      </c>
      <c r="F84" s="216" t="s">
        <v>163</v>
      </c>
      <c r="G84" s="214"/>
      <c r="H84" s="214"/>
      <c r="I84" s="217"/>
      <c r="J84" s="218">
        <f>BK84</f>
        <v>0</v>
      </c>
      <c r="K84" s="214"/>
      <c r="L84" s="219"/>
      <c r="M84" s="220"/>
      <c r="N84" s="221"/>
      <c r="O84" s="221"/>
      <c r="P84" s="222">
        <f>P85+P92+P103</f>
        <v>0</v>
      </c>
      <c r="Q84" s="221"/>
      <c r="R84" s="222">
        <f>R85+R92+R103</f>
        <v>0</v>
      </c>
      <c r="S84" s="221"/>
      <c r="T84" s="223">
        <f>T85+T92+T103</f>
        <v>0</v>
      </c>
      <c r="U84" s="12"/>
      <c r="V84" s="12"/>
      <c r="W84" s="12"/>
      <c r="X84" s="12"/>
      <c r="Y84" s="12"/>
      <c r="Z84" s="12"/>
      <c r="AA84" s="12"/>
      <c r="AB84" s="12"/>
      <c r="AC84" s="12"/>
      <c r="AD84" s="12"/>
      <c r="AE84" s="12"/>
      <c r="AR84" s="224" t="s">
        <v>231</v>
      </c>
      <c r="AT84" s="225" t="s">
        <v>75</v>
      </c>
      <c r="AU84" s="225" t="s">
        <v>76</v>
      </c>
      <c r="AY84" s="224" t="s">
        <v>194</v>
      </c>
      <c r="BK84" s="226">
        <f>BK85+BK92+BK103</f>
        <v>0</v>
      </c>
    </row>
    <row r="85" spans="1:63" s="12" customFormat="1" ht="22.8" customHeight="1">
      <c r="A85" s="12"/>
      <c r="B85" s="213"/>
      <c r="C85" s="214"/>
      <c r="D85" s="215" t="s">
        <v>75</v>
      </c>
      <c r="E85" s="227" t="s">
        <v>3034</v>
      </c>
      <c r="F85" s="227" t="s">
        <v>3035</v>
      </c>
      <c r="G85" s="214"/>
      <c r="H85" s="214"/>
      <c r="I85" s="217"/>
      <c r="J85" s="228">
        <f>BK85</f>
        <v>0</v>
      </c>
      <c r="K85" s="214"/>
      <c r="L85" s="219"/>
      <c r="M85" s="220"/>
      <c r="N85" s="221"/>
      <c r="O85" s="221"/>
      <c r="P85" s="222">
        <f>SUM(P86:P91)</f>
        <v>0</v>
      </c>
      <c r="Q85" s="221"/>
      <c r="R85" s="222">
        <f>SUM(R86:R91)</f>
        <v>0</v>
      </c>
      <c r="S85" s="221"/>
      <c r="T85" s="223">
        <f>SUM(T86:T91)</f>
        <v>0</v>
      </c>
      <c r="U85" s="12"/>
      <c r="V85" s="12"/>
      <c r="W85" s="12"/>
      <c r="X85" s="12"/>
      <c r="Y85" s="12"/>
      <c r="Z85" s="12"/>
      <c r="AA85" s="12"/>
      <c r="AB85" s="12"/>
      <c r="AC85" s="12"/>
      <c r="AD85" s="12"/>
      <c r="AE85" s="12"/>
      <c r="AR85" s="224" t="s">
        <v>231</v>
      </c>
      <c r="AT85" s="225" t="s">
        <v>75</v>
      </c>
      <c r="AU85" s="225" t="s">
        <v>84</v>
      </c>
      <c r="AY85" s="224" t="s">
        <v>194</v>
      </c>
      <c r="BK85" s="226">
        <f>SUM(BK86:BK91)</f>
        <v>0</v>
      </c>
    </row>
    <row r="86" spans="1:65" s="2" customFormat="1" ht="16.5" customHeight="1">
      <c r="A86" s="40"/>
      <c r="B86" s="41"/>
      <c r="C86" s="229" t="s">
        <v>84</v>
      </c>
      <c r="D86" s="229" t="s">
        <v>197</v>
      </c>
      <c r="E86" s="230" t="s">
        <v>3724</v>
      </c>
      <c r="F86" s="231" t="s">
        <v>3725</v>
      </c>
      <c r="G86" s="232" t="s">
        <v>244</v>
      </c>
      <c r="H86" s="233">
        <v>1</v>
      </c>
      <c r="I86" s="234"/>
      <c r="J86" s="235">
        <f>ROUND(I86*H86,2)</f>
        <v>0</v>
      </c>
      <c r="K86" s="231" t="s">
        <v>201</v>
      </c>
      <c r="L86" s="46"/>
      <c r="M86" s="236" t="s">
        <v>21</v>
      </c>
      <c r="N86" s="237" t="s">
        <v>47</v>
      </c>
      <c r="O86" s="86"/>
      <c r="P86" s="238">
        <f>O86*H86</f>
        <v>0</v>
      </c>
      <c r="Q86" s="238">
        <v>0</v>
      </c>
      <c r="R86" s="238">
        <f>Q86*H86</f>
        <v>0</v>
      </c>
      <c r="S86" s="238">
        <v>0</v>
      </c>
      <c r="T86" s="239">
        <f>S86*H86</f>
        <v>0</v>
      </c>
      <c r="U86" s="40"/>
      <c r="V86" s="40"/>
      <c r="W86" s="40"/>
      <c r="X86" s="40"/>
      <c r="Y86" s="40"/>
      <c r="Z86" s="40"/>
      <c r="AA86" s="40"/>
      <c r="AB86" s="40"/>
      <c r="AC86" s="40"/>
      <c r="AD86" s="40"/>
      <c r="AE86" s="40"/>
      <c r="AR86" s="240" t="s">
        <v>3039</v>
      </c>
      <c r="AT86" s="240" t="s">
        <v>197</v>
      </c>
      <c r="AU86" s="240" t="s">
        <v>86</v>
      </c>
      <c r="AY86" s="19" t="s">
        <v>194</v>
      </c>
      <c r="BE86" s="241">
        <f>IF(N86="základní",J86,0)</f>
        <v>0</v>
      </c>
      <c r="BF86" s="241">
        <f>IF(N86="snížená",J86,0)</f>
        <v>0</v>
      </c>
      <c r="BG86" s="241">
        <f>IF(N86="zákl. přenesená",J86,0)</f>
        <v>0</v>
      </c>
      <c r="BH86" s="241">
        <f>IF(N86="sníž. přenesená",J86,0)</f>
        <v>0</v>
      </c>
      <c r="BI86" s="241">
        <f>IF(N86="nulová",J86,0)</f>
        <v>0</v>
      </c>
      <c r="BJ86" s="19" t="s">
        <v>84</v>
      </c>
      <c r="BK86" s="241">
        <f>ROUND(I86*H86,2)</f>
        <v>0</v>
      </c>
      <c r="BL86" s="19" t="s">
        <v>3039</v>
      </c>
      <c r="BM86" s="240" t="s">
        <v>3726</v>
      </c>
    </row>
    <row r="87" spans="1:47" s="2" customFormat="1" ht="12">
      <c r="A87" s="40"/>
      <c r="B87" s="41"/>
      <c r="C87" s="42"/>
      <c r="D87" s="242" t="s">
        <v>204</v>
      </c>
      <c r="E87" s="42"/>
      <c r="F87" s="243" t="s">
        <v>3725</v>
      </c>
      <c r="G87" s="42"/>
      <c r="H87" s="42"/>
      <c r="I87" s="149"/>
      <c r="J87" s="42"/>
      <c r="K87" s="42"/>
      <c r="L87" s="46"/>
      <c r="M87" s="244"/>
      <c r="N87" s="245"/>
      <c r="O87" s="86"/>
      <c r="P87" s="86"/>
      <c r="Q87" s="86"/>
      <c r="R87" s="86"/>
      <c r="S87" s="86"/>
      <c r="T87" s="87"/>
      <c r="U87" s="40"/>
      <c r="V87" s="40"/>
      <c r="W87" s="40"/>
      <c r="X87" s="40"/>
      <c r="Y87" s="40"/>
      <c r="Z87" s="40"/>
      <c r="AA87" s="40"/>
      <c r="AB87" s="40"/>
      <c r="AC87" s="40"/>
      <c r="AD87" s="40"/>
      <c r="AE87" s="40"/>
      <c r="AT87" s="19" t="s">
        <v>204</v>
      </c>
      <c r="AU87" s="19" t="s">
        <v>86</v>
      </c>
    </row>
    <row r="88" spans="1:65" s="2" customFormat="1" ht="16.5" customHeight="1">
      <c r="A88" s="40"/>
      <c r="B88" s="41"/>
      <c r="C88" s="229" t="s">
        <v>86</v>
      </c>
      <c r="D88" s="229" t="s">
        <v>197</v>
      </c>
      <c r="E88" s="230" t="s">
        <v>3727</v>
      </c>
      <c r="F88" s="231" t="s">
        <v>3728</v>
      </c>
      <c r="G88" s="232" t="s">
        <v>244</v>
      </c>
      <c r="H88" s="233">
        <v>1</v>
      </c>
      <c r="I88" s="234"/>
      <c r="J88" s="235">
        <f>ROUND(I88*H88,2)</f>
        <v>0</v>
      </c>
      <c r="K88" s="231" t="s">
        <v>201</v>
      </c>
      <c r="L88" s="46"/>
      <c r="M88" s="236" t="s">
        <v>21</v>
      </c>
      <c r="N88" s="237" t="s">
        <v>47</v>
      </c>
      <c r="O88" s="86"/>
      <c r="P88" s="238">
        <f>O88*H88</f>
        <v>0</v>
      </c>
      <c r="Q88" s="238">
        <v>0</v>
      </c>
      <c r="R88" s="238">
        <f>Q88*H88</f>
        <v>0</v>
      </c>
      <c r="S88" s="238">
        <v>0</v>
      </c>
      <c r="T88" s="239">
        <f>S88*H88</f>
        <v>0</v>
      </c>
      <c r="U88" s="40"/>
      <c r="V88" s="40"/>
      <c r="W88" s="40"/>
      <c r="X88" s="40"/>
      <c r="Y88" s="40"/>
      <c r="Z88" s="40"/>
      <c r="AA88" s="40"/>
      <c r="AB88" s="40"/>
      <c r="AC88" s="40"/>
      <c r="AD88" s="40"/>
      <c r="AE88" s="40"/>
      <c r="AR88" s="240" t="s">
        <v>3039</v>
      </c>
      <c r="AT88" s="240" t="s">
        <v>197</v>
      </c>
      <c r="AU88" s="240" t="s">
        <v>86</v>
      </c>
      <c r="AY88" s="19" t="s">
        <v>194</v>
      </c>
      <c r="BE88" s="241">
        <f>IF(N88="základní",J88,0)</f>
        <v>0</v>
      </c>
      <c r="BF88" s="241">
        <f>IF(N88="snížená",J88,0)</f>
        <v>0</v>
      </c>
      <c r="BG88" s="241">
        <f>IF(N88="zákl. přenesená",J88,0)</f>
        <v>0</v>
      </c>
      <c r="BH88" s="241">
        <f>IF(N88="sníž. přenesená",J88,0)</f>
        <v>0</v>
      </c>
      <c r="BI88" s="241">
        <f>IF(N88="nulová",J88,0)</f>
        <v>0</v>
      </c>
      <c r="BJ88" s="19" t="s">
        <v>84</v>
      </c>
      <c r="BK88" s="241">
        <f>ROUND(I88*H88,2)</f>
        <v>0</v>
      </c>
      <c r="BL88" s="19" t="s">
        <v>3039</v>
      </c>
      <c r="BM88" s="240" t="s">
        <v>3729</v>
      </c>
    </row>
    <row r="89" spans="1:47" s="2" customFormat="1" ht="12">
      <c r="A89" s="40"/>
      <c r="B89" s="41"/>
      <c r="C89" s="42"/>
      <c r="D89" s="242" t="s">
        <v>204</v>
      </c>
      <c r="E89" s="42"/>
      <c r="F89" s="243" t="s">
        <v>3730</v>
      </c>
      <c r="G89" s="42"/>
      <c r="H89" s="42"/>
      <c r="I89" s="149"/>
      <c r="J89" s="42"/>
      <c r="K89" s="42"/>
      <c r="L89" s="46"/>
      <c r="M89" s="244"/>
      <c r="N89" s="245"/>
      <c r="O89" s="86"/>
      <c r="P89" s="86"/>
      <c r="Q89" s="86"/>
      <c r="R89" s="86"/>
      <c r="S89" s="86"/>
      <c r="T89" s="87"/>
      <c r="U89" s="40"/>
      <c r="V89" s="40"/>
      <c r="W89" s="40"/>
      <c r="X89" s="40"/>
      <c r="Y89" s="40"/>
      <c r="Z89" s="40"/>
      <c r="AA89" s="40"/>
      <c r="AB89" s="40"/>
      <c r="AC89" s="40"/>
      <c r="AD89" s="40"/>
      <c r="AE89" s="40"/>
      <c r="AT89" s="19" t="s">
        <v>204</v>
      </c>
      <c r="AU89" s="19" t="s">
        <v>86</v>
      </c>
    </row>
    <row r="90" spans="1:65" s="2" customFormat="1" ht="16.5" customHeight="1">
      <c r="A90" s="40"/>
      <c r="B90" s="41"/>
      <c r="C90" s="229" t="s">
        <v>97</v>
      </c>
      <c r="D90" s="229" t="s">
        <v>197</v>
      </c>
      <c r="E90" s="230" t="s">
        <v>3731</v>
      </c>
      <c r="F90" s="231" t="s">
        <v>3732</v>
      </c>
      <c r="G90" s="232" t="s">
        <v>244</v>
      </c>
      <c r="H90" s="233">
        <v>1</v>
      </c>
      <c r="I90" s="234"/>
      <c r="J90" s="235">
        <f>ROUND(I90*H90,2)</f>
        <v>0</v>
      </c>
      <c r="K90" s="231" t="s">
        <v>201</v>
      </c>
      <c r="L90" s="46"/>
      <c r="M90" s="236" t="s">
        <v>21</v>
      </c>
      <c r="N90" s="237" t="s">
        <v>47</v>
      </c>
      <c r="O90" s="86"/>
      <c r="P90" s="238">
        <f>O90*H90</f>
        <v>0</v>
      </c>
      <c r="Q90" s="238">
        <v>0</v>
      </c>
      <c r="R90" s="238">
        <f>Q90*H90</f>
        <v>0</v>
      </c>
      <c r="S90" s="238">
        <v>0</v>
      </c>
      <c r="T90" s="239">
        <f>S90*H90</f>
        <v>0</v>
      </c>
      <c r="U90" s="40"/>
      <c r="V90" s="40"/>
      <c r="W90" s="40"/>
      <c r="X90" s="40"/>
      <c r="Y90" s="40"/>
      <c r="Z90" s="40"/>
      <c r="AA90" s="40"/>
      <c r="AB90" s="40"/>
      <c r="AC90" s="40"/>
      <c r="AD90" s="40"/>
      <c r="AE90" s="40"/>
      <c r="AR90" s="240" t="s">
        <v>3039</v>
      </c>
      <c r="AT90" s="240" t="s">
        <v>197</v>
      </c>
      <c r="AU90" s="240" t="s">
        <v>86</v>
      </c>
      <c r="AY90" s="19" t="s">
        <v>194</v>
      </c>
      <c r="BE90" s="241">
        <f>IF(N90="základní",J90,0)</f>
        <v>0</v>
      </c>
      <c r="BF90" s="241">
        <f>IF(N90="snížená",J90,0)</f>
        <v>0</v>
      </c>
      <c r="BG90" s="241">
        <f>IF(N90="zákl. přenesená",J90,0)</f>
        <v>0</v>
      </c>
      <c r="BH90" s="241">
        <f>IF(N90="sníž. přenesená",J90,0)</f>
        <v>0</v>
      </c>
      <c r="BI90" s="241">
        <f>IF(N90="nulová",J90,0)</f>
        <v>0</v>
      </c>
      <c r="BJ90" s="19" t="s">
        <v>84</v>
      </c>
      <c r="BK90" s="241">
        <f>ROUND(I90*H90,2)</f>
        <v>0</v>
      </c>
      <c r="BL90" s="19" t="s">
        <v>3039</v>
      </c>
      <c r="BM90" s="240" t="s">
        <v>3733</v>
      </c>
    </row>
    <row r="91" spans="1:47" s="2" customFormat="1" ht="12">
      <c r="A91" s="40"/>
      <c r="B91" s="41"/>
      <c r="C91" s="42"/>
      <c r="D91" s="242" t="s">
        <v>204</v>
      </c>
      <c r="E91" s="42"/>
      <c r="F91" s="243" t="s">
        <v>3732</v>
      </c>
      <c r="G91" s="42"/>
      <c r="H91" s="42"/>
      <c r="I91" s="149"/>
      <c r="J91" s="42"/>
      <c r="K91" s="42"/>
      <c r="L91" s="46"/>
      <c r="M91" s="244"/>
      <c r="N91" s="245"/>
      <c r="O91" s="86"/>
      <c r="P91" s="86"/>
      <c r="Q91" s="86"/>
      <c r="R91" s="86"/>
      <c r="S91" s="86"/>
      <c r="T91" s="87"/>
      <c r="U91" s="40"/>
      <c r="V91" s="40"/>
      <c r="W91" s="40"/>
      <c r="X91" s="40"/>
      <c r="Y91" s="40"/>
      <c r="Z91" s="40"/>
      <c r="AA91" s="40"/>
      <c r="AB91" s="40"/>
      <c r="AC91" s="40"/>
      <c r="AD91" s="40"/>
      <c r="AE91" s="40"/>
      <c r="AT91" s="19" t="s">
        <v>204</v>
      </c>
      <c r="AU91" s="19" t="s">
        <v>86</v>
      </c>
    </row>
    <row r="92" spans="1:63" s="12" customFormat="1" ht="22.8" customHeight="1">
      <c r="A92" s="12"/>
      <c r="B92" s="213"/>
      <c r="C92" s="214"/>
      <c r="D92" s="215" t="s">
        <v>75</v>
      </c>
      <c r="E92" s="227" t="s">
        <v>3734</v>
      </c>
      <c r="F92" s="227" t="s">
        <v>3735</v>
      </c>
      <c r="G92" s="214"/>
      <c r="H92" s="214"/>
      <c r="I92" s="217"/>
      <c r="J92" s="228">
        <f>BK92</f>
        <v>0</v>
      </c>
      <c r="K92" s="214"/>
      <c r="L92" s="219"/>
      <c r="M92" s="220"/>
      <c r="N92" s="221"/>
      <c r="O92" s="221"/>
      <c r="P92" s="222">
        <f>SUM(P93:P102)</f>
        <v>0</v>
      </c>
      <c r="Q92" s="221"/>
      <c r="R92" s="222">
        <f>SUM(R93:R102)</f>
        <v>0</v>
      </c>
      <c r="S92" s="221"/>
      <c r="T92" s="223">
        <f>SUM(T93:T102)</f>
        <v>0</v>
      </c>
      <c r="U92" s="12"/>
      <c r="V92" s="12"/>
      <c r="W92" s="12"/>
      <c r="X92" s="12"/>
      <c r="Y92" s="12"/>
      <c r="Z92" s="12"/>
      <c r="AA92" s="12"/>
      <c r="AB92" s="12"/>
      <c r="AC92" s="12"/>
      <c r="AD92" s="12"/>
      <c r="AE92" s="12"/>
      <c r="AR92" s="224" t="s">
        <v>231</v>
      </c>
      <c r="AT92" s="225" t="s">
        <v>75</v>
      </c>
      <c r="AU92" s="225" t="s">
        <v>84</v>
      </c>
      <c r="AY92" s="224" t="s">
        <v>194</v>
      </c>
      <c r="BK92" s="226">
        <f>SUM(BK93:BK102)</f>
        <v>0</v>
      </c>
    </row>
    <row r="93" spans="1:65" s="2" customFormat="1" ht="16.5" customHeight="1">
      <c r="A93" s="40"/>
      <c r="B93" s="41"/>
      <c r="C93" s="229" t="s">
        <v>248</v>
      </c>
      <c r="D93" s="229" t="s">
        <v>197</v>
      </c>
      <c r="E93" s="230" t="s">
        <v>3736</v>
      </c>
      <c r="F93" s="231" t="s">
        <v>3737</v>
      </c>
      <c r="G93" s="232" t="s">
        <v>244</v>
      </c>
      <c r="H93" s="233">
        <v>1</v>
      </c>
      <c r="I93" s="234"/>
      <c r="J93" s="235">
        <f>ROUND(I93*H93,2)</f>
        <v>0</v>
      </c>
      <c r="K93" s="231" t="s">
        <v>201</v>
      </c>
      <c r="L93" s="46"/>
      <c r="M93" s="236" t="s">
        <v>21</v>
      </c>
      <c r="N93" s="237" t="s">
        <v>47</v>
      </c>
      <c r="O93" s="86"/>
      <c r="P93" s="238">
        <f>O93*H93</f>
        <v>0</v>
      </c>
      <c r="Q93" s="238">
        <v>0</v>
      </c>
      <c r="R93" s="238">
        <f>Q93*H93</f>
        <v>0</v>
      </c>
      <c r="S93" s="238">
        <v>0</v>
      </c>
      <c r="T93" s="239">
        <f>S93*H93</f>
        <v>0</v>
      </c>
      <c r="U93" s="40"/>
      <c r="V93" s="40"/>
      <c r="W93" s="40"/>
      <c r="X93" s="40"/>
      <c r="Y93" s="40"/>
      <c r="Z93" s="40"/>
      <c r="AA93" s="40"/>
      <c r="AB93" s="40"/>
      <c r="AC93" s="40"/>
      <c r="AD93" s="40"/>
      <c r="AE93" s="40"/>
      <c r="AR93" s="240" t="s">
        <v>3039</v>
      </c>
      <c r="AT93" s="240" t="s">
        <v>197</v>
      </c>
      <c r="AU93" s="240" t="s">
        <v>86</v>
      </c>
      <c r="AY93" s="19" t="s">
        <v>194</v>
      </c>
      <c r="BE93" s="241">
        <f>IF(N93="základní",J93,0)</f>
        <v>0</v>
      </c>
      <c r="BF93" s="241">
        <f>IF(N93="snížená",J93,0)</f>
        <v>0</v>
      </c>
      <c r="BG93" s="241">
        <f>IF(N93="zákl. přenesená",J93,0)</f>
        <v>0</v>
      </c>
      <c r="BH93" s="241">
        <f>IF(N93="sníž. přenesená",J93,0)</f>
        <v>0</v>
      </c>
      <c r="BI93" s="241">
        <f>IF(N93="nulová",J93,0)</f>
        <v>0</v>
      </c>
      <c r="BJ93" s="19" t="s">
        <v>84</v>
      </c>
      <c r="BK93" s="241">
        <f>ROUND(I93*H93,2)</f>
        <v>0</v>
      </c>
      <c r="BL93" s="19" t="s">
        <v>3039</v>
      </c>
      <c r="BM93" s="240" t="s">
        <v>3738</v>
      </c>
    </row>
    <row r="94" spans="1:47" s="2" customFormat="1" ht="12">
      <c r="A94" s="40"/>
      <c r="B94" s="41"/>
      <c r="C94" s="42"/>
      <c r="D94" s="242" t="s">
        <v>204</v>
      </c>
      <c r="E94" s="42"/>
      <c r="F94" s="243" t="s">
        <v>3737</v>
      </c>
      <c r="G94" s="42"/>
      <c r="H94" s="42"/>
      <c r="I94" s="149"/>
      <c r="J94" s="42"/>
      <c r="K94" s="42"/>
      <c r="L94" s="46"/>
      <c r="M94" s="244"/>
      <c r="N94" s="245"/>
      <c r="O94" s="86"/>
      <c r="P94" s="86"/>
      <c r="Q94" s="86"/>
      <c r="R94" s="86"/>
      <c r="S94" s="86"/>
      <c r="T94" s="87"/>
      <c r="U94" s="40"/>
      <c r="V94" s="40"/>
      <c r="W94" s="40"/>
      <c r="X94" s="40"/>
      <c r="Y94" s="40"/>
      <c r="Z94" s="40"/>
      <c r="AA94" s="40"/>
      <c r="AB94" s="40"/>
      <c r="AC94" s="40"/>
      <c r="AD94" s="40"/>
      <c r="AE94" s="40"/>
      <c r="AT94" s="19" t="s">
        <v>204</v>
      </c>
      <c r="AU94" s="19" t="s">
        <v>86</v>
      </c>
    </row>
    <row r="95" spans="1:65" s="2" customFormat="1" ht="16.5" customHeight="1">
      <c r="A95" s="40"/>
      <c r="B95" s="41"/>
      <c r="C95" s="229" t="s">
        <v>202</v>
      </c>
      <c r="D95" s="229" t="s">
        <v>197</v>
      </c>
      <c r="E95" s="230" t="s">
        <v>3739</v>
      </c>
      <c r="F95" s="231" t="s">
        <v>3740</v>
      </c>
      <c r="G95" s="232" t="s">
        <v>244</v>
      </c>
      <c r="H95" s="233">
        <v>1</v>
      </c>
      <c r="I95" s="234"/>
      <c r="J95" s="235">
        <f>ROUND(I95*H95,2)</f>
        <v>0</v>
      </c>
      <c r="K95" s="231" t="s">
        <v>201</v>
      </c>
      <c r="L95" s="46"/>
      <c r="M95" s="236" t="s">
        <v>21</v>
      </c>
      <c r="N95" s="237" t="s">
        <v>47</v>
      </c>
      <c r="O95" s="86"/>
      <c r="P95" s="238">
        <f>O95*H95</f>
        <v>0</v>
      </c>
      <c r="Q95" s="238">
        <v>0</v>
      </c>
      <c r="R95" s="238">
        <f>Q95*H95</f>
        <v>0</v>
      </c>
      <c r="S95" s="238">
        <v>0</v>
      </c>
      <c r="T95" s="239">
        <f>S95*H95</f>
        <v>0</v>
      </c>
      <c r="U95" s="40"/>
      <c r="V95" s="40"/>
      <c r="W95" s="40"/>
      <c r="X95" s="40"/>
      <c r="Y95" s="40"/>
      <c r="Z95" s="40"/>
      <c r="AA95" s="40"/>
      <c r="AB95" s="40"/>
      <c r="AC95" s="40"/>
      <c r="AD95" s="40"/>
      <c r="AE95" s="40"/>
      <c r="AR95" s="240" t="s">
        <v>3039</v>
      </c>
      <c r="AT95" s="240" t="s">
        <v>197</v>
      </c>
      <c r="AU95" s="240" t="s">
        <v>86</v>
      </c>
      <c r="AY95" s="19" t="s">
        <v>194</v>
      </c>
      <c r="BE95" s="241">
        <f>IF(N95="základní",J95,0)</f>
        <v>0</v>
      </c>
      <c r="BF95" s="241">
        <f>IF(N95="snížená",J95,0)</f>
        <v>0</v>
      </c>
      <c r="BG95" s="241">
        <f>IF(N95="zákl. přenesená",J95,0)</f>
        <v>0</v>
      </c>
      <c r="BH95" s="241">
        <f>IF(N95="sníž. přenesená",J95,0)</f>
        <v>0</v>
      </c>
      <c r="BI95" s="241">
        <f>IF(N95="nulová",J95,0)</f>
        <v>0</v>
      </c>
      <c r="BJ95" s="19" t="s">
        <v>84</v>
      </c>
      <c r="BK95" s="241">
        <f>ROUND(I95*H95,2)</f>
        <v>0</v>
      </c>
      <c r="BL95" s="19" t="s">
        <v>3039</v>
      </c>
      <c r="BM95" s="240" t="s">
        <v>3741</v>
      </c>
    </row>
    <row r="96" spans="1:47" s="2" customFormat="1" ht="12">
      <c r="A96" s="40"/>
      <c r="B96" s="41"/>
      <c r="C96" s="42"/>
      <c r="D96" s="242" t="s">
        <v>204</v>
      </c>
      <c r="E96" s="42"/>
      <c r="F96" s="243" t="s">
        <v>3740</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204</v>
      </c>
      <c r="AU96" s="19" t="s">
        <v>86</v>
      </c>
    </row>
    <row r="97" spans="1:65" s="2" customFormat="1" ht="16.5" customHeight="1">
      <c r="A97" s="40"/>
      <c r="B97" s="41"/>
      <c r="C97" s="229" t="s">
        <v>195</v>
      </c>
      <c r="D97" s="229" t="s">
        <v>197</v>
      </c>
      <c r="E97" s="230" t="s">
        <v>3742</v>
      </c>
      <c r="F97" s="231" t="s">
        <v>3743</v>
      </c>
      <c r="G97" s="232" t="s">
        <v>244</v>
      </c>
      <c r="H97" s="233">
        <v>1</v>
      </c>
      <c r="I97" s="234"/>
      <c r="J97" s="235">
        <f>ROUND(I97*H97,2)</f>
        <v>0</v>
      </c>
      <c r="K97" s="231" t="s">
        <v>201</v>
      </c>
      <c r="L97" s="46"/>
      <c r="M97" s="236" t="s">
        <v>21</v>
      </c>
      <c r="N97" s="237" t="s">
        <v>47</v>
      </c>
      <c r="O97" s="86"/>
      <c r="P97" s="238">
        <f>O97*H97</f>
        <v>0</v>
      </c>
      <c r="Q97" s="238">
        <v>0</v>
      </c>
      <c r="R97" s="238">
        <f>Q97*H97</f>
        <v>0</v>
      </c>
      <c r="S97" s="238">
        <v>0</v>
      </c>
      <c r="T97" s="239">
        <f>S97*H97</f>
        <v>0</v>
      </c>
      <c r="U97" s="40"/>
      <c r="V97" s="40"/>
      <c r="W97" s="40"/>
      <c r="X97" s="40"/>
      <c r="Y97" s="40"/>
      <c r="Z97" s="40"/>
      <c r="AA97" s="40"/>
      <c r="AB97" s="40"/>
      <c r="AC97" s="40"/>
      <c r="AD97" s="40"/>
      <c r="AE97" s="40"/>
      <c r="AR97" s="240" t="s">
        <v>3039</v>
      </c>
      <c r="AT97" s="240" t="s">
        <v>197</v>
      </c>
      <c r="AU97" s="240" t="s">
        <v>86</v>
      </c>
      <c r="AY97" s="19" t="s">
        <v>194</v>
      </c>
      <c r="BE97" s="241">
        <f>IF(N97="základní",J97,0)</f>
        <v>0</v>
      </c>
      <c r="BF97" s="241">
        <f>IF(N97="snížená",J97,0)</f>
        <v>0</v>
      </c>
      <c r="BG97" s="241">
        <f>IF(N97="zákl. přenesená",J97,0)</f>
        <v>0</v>
      </c>
      <c r="BH97" s="241">
        <f>IF(N97="sníž. přenesená",J97,0)</f>
        <v>0</v>
      </c>
      <c r="BI97" s="241">
        <f>IF(N97="nulová",J97,0)</f>
        <v>0</v>
      </c>
      <c r="BJ97" s="19" t="s">
        <v>84</v>
      </c>
      <c r="BK97" s="241">
        <f>ROUND(I97*H97,2)</f>
        <v>0</v>
      </c>
      <c r="BL97" s="19" t="s">
        <v>3039</v>
      </c>
      <c r="BM97" s="240" t="s">
        <v>3744</v>
      </c>
    </row>
    <row r="98" spans="1:47" s="2" customFormat="1" ht="12">
      <c r="A98" s="40"/>
      <c r="B98" s="41"/>
      <c r="C98" s="42"/>
      <c r="D98" s="242" t="s">
        <v>204</v>
      </c>
      <c r="E98" s="42"/>
      <c r="F98" s="243" t="s">
        <v>3743</v>
      </c>
      <c r="G98" s="42"/>
      <c r="H98" s="42"/>
      <c r="I98" s="149"/>
      <c r="J98" s="42"/>
      <c r="K98" s="42"/>
      <c r="L98" s="46"/>
      <c r="M98" s="244"/>
      <c r="N98" s="245"/>
      <c r="O98" s="86"/>
      <c r="P98" s="86"/>
      <c r="Q98" s="86"/>
      <c r="R98" s="86"/>
      <c r="S98" s="86"/>
      <c r="T98" s="87"/>
      <c r="U98" s="40"/>
      <c r="V98" s="40"/>
      <c r="W98" s="40"/>
      <c r="X98" s="40"/>
      <c r="Y98" s="40"/>
      <c r="Z98" s="40"/>
      <c r="AA98" s="40"/>
      <c r="AB98" s="40"/>
      <c r="AC98" s="40"/>
      <c r="AD98" s="40"/>
      <c r="AE98" s="40"/>
      <c r="AT98" s="19" t="s">
        <v>204</v>
      </c>
      <c r="AU98" s="19" t="s">
        <v>86</v>
      </c>
    </row>
    <row r="99" spans="1:65" s="2" customFormat="1" ht="16.5" customHeight="1">
      <c r="A99" s="40"/>
      <c r="B99" s="41"/>
      <c r="C99" s="229" t="s">
        <v>253</v>
      </c>
      <c r="D99" s="229" t="s">
        <v>197</v>
      </c>
      <c r="E99" s="230" t="s">
        <v>3745</v>
      </c>
      <c r="F99" s="231" t="s">
        <v>3746</v>
      </c>
      <c r="G99" s="232" t="s">
        <v>244</v>
      </c>
      <c r="H99" s="233">
        <v>1</v>
      </c>
      <c r="I99" s="234"/>
      <c r="J99" s="235">
        <f>ROUND(I99*H99,2)</f>
        <v>0</v>
      </c>
      <c r="K99" s="231" t="s">
        <v>201</v>
      </c>
      <c r="L99" s="46"/>
      <c r="M99" s="236" t="s">
        <v>21</v>
      </c>
      <c r="N99" s="237" t="s">
        <v>47</v>
      </c>
      <c r="O99" s="86"/>
      <c r="P99" s="238">
        <f>O99*H99</f>
        <v>0</v>
      </c>
      <c r="Q99" s="238">
        <v>0</v>
      </c>
      <c r="R99" s="238">
        <f>Q99*H99</f>
        <v>0</v>
      </c>
      <c r="S99" s="238">
        <v>0</v>
      </c>
      <c r="T99" s="239">
        <f>S99*H99</f>
        <v>0</v>
      </c>
      <c r="U99" s="40"/>
      <c r="V99" s="40"/>
      <c r="W99" s="40"/>
      <c r="X99" s="40"/>
      <c r="Y99" s="40"/>
      <c r="Z99" s="40"/>
      <c r="AA99" s="40"/>
      <c r="AB99" s="40"/>
      <c r="AC99" s="40"/>
      <c r="AD99" s="40"/>
      <c r="AE99" s="40"/>
      <c r="AR99" s="240" t="s">
        <v>3039</v>
      </c>
      <c r="AT99" s="240" t="s">
        <v>197</v>
      </c>
      <c r="AU99" s="240" t="s">
        <v>86</v>
      </c>
      <c r="AY99" s="19" t="s">
        <v>194</v>
      </c>
      <c r="BE99" s="241">
        <f>IF(N99="základní",J99,0)</f>
        <v>0</v>
      </c>
      <c r="BF99" s="241">
        <f>IF(N99="snížená",J99,0)</f>
        <v>0</v>
      </c>
      <c r="BG99" s="241">
        <f>IF(N99="zákl. přenesená",J99,0)</f>
        <v>0</v>
      </c>
      <c r="BH99" s="241">
        <f>IF(N99="sníž. přenesená",J99,0)</f>
        <v>0</v>
      </c>
      <c r="BI99" s="241">
        <f>IF(N99="nulová",J99,0)</f>
        <v>0</v>
      </c>
      <c r="BJ99" s="19" t="s">
        <v>84</v>
      </c>
      <c r="BK99" s="241">
        <f>ROUND(I99*H99,2)</f>
        <v>0</v>
      </c>
      <c r="BL99" s="19" t="s">
        <v>3039</v>
      </c>
      <c r="BM99" s="240" t="s">
        <v>3747</v>
      </c>
    </row>
    <row r="100" spans="1:47" s="2" customFormat="1" ht="12">
      <c r="A100" s="40"/>
      <c r="B100" s="41"/>
      <c r="C100" s="42"/>
      <c r="D100" s="242" t="s">
        <v>204</v>
      </c>
      <c r="E100" s="42"/>
      <c r="F100" s="243" t="s">
        <v>3746</v>
      </c>
      <c r="G100" s="42"/>
      <c r="H100" s="42"/>
      <c r="I100" s="149"/>
      <c r="J100" s="42"/>
      <c r="K100" s="42"/>
      <c r="L100" s="46"/>
      <c r="M100" s="244"/>
      <c r="N100" s="245"/>
      <c r="O100" s="86"/>
      <c r="P100" s="86"/>
      <c r="Q100" s="86"/>
      <c r="R100" s="86"/>
      <c r="S100" s="86"/>
      <c r="T100" s="87"/>
      <c r="U100" s="40"/>
      <c r="V100" s="40"/>
      <c r="W100" s="40"/>
      <c r="X100" s="40"/>
      <c r="Y100" s="40"/>
      <c r="Z100" s="40"/>
      <c r="AA100" s="40"/>
      <c r="AB100" s="40"/>
      <c r="AC100" s="40"/>
      <c r="AD100" s="40"/>
      <c r="AE100" s="40"/>
      <c r="AT100" s="19" t="s">
        <v>204</v>
      </c>
      <c r="AU100" s="19" t="s">
        <v>86</v>
      </c>
    </row>
    <row r="101" spans="1:65" s="2" customFormat="1" ht="16.5" customHeight="1">
      <c r="A101" s="40"/>
      <c r="B101" s="41"/>
      <c r="C101" s="229" t="s">
        <v>231</v>
      </c>
      <c r="D101" s="229" t="s">
        <v>197</v>
      </c>
      <c r="E101" s="230" t="s">
        <v>3748</v>
      </c>
      <c r="F101" s="231" t="s">
        <v>3749</v>
      </c>
      <c r="G101" s="232" t="s">
        <v>244</v>
      </c>
      <c r="H101" s="233">
        <v>1</v>
      </c>
      <c r="I101" s="234"/>
      <c r="J101" s="235">
        <f>ROUND(I101*H101,2)</f>
        <v>0</v>
      </c>
      <c r="K101" s="231" t="s">
        <v>201</v>
      </c>
      <c r="L101" s="46"/>
      <c r="M101" s="236" t="s">
        <v>21</v>
      </c>
      <c r="N101" s="237" t="s">
        <v>47</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3039</v>
      </c>
      <c r="AT101" s="240" t="s">
        <v>197</v>
      </c>
      <c r="AU101" s="240" t="s">
        <v>86</v>
      </c>
      <c r="AY101" s="19" t="s">
        <v>194</v>
      </c>
      <c r="BE101" s="241">
        <f>IF(N101="základní",J101,0)</f>
        <v>0</v>
      </c>
      <c r="BF101" s="241">
        <f>IF(N101="snížená",J101,0)</f>
        <v>0</v>
      </c>
      <c r="BG101" s="241">
        <f>IF(N101="zákl. přenesená",J101,0)</f>
        <v>0</v>
      </c>
      <c r="BH101" s="241">
        <f>IF(N101="sníž. přenesená",J101,0)</f>
        <v>0</v>
      </c>
      <c r="BI101" s="241">
        <f>IF(N101="nulová",J101,0)</f>
        <v>0</v>
      </c>
      <c r="BJ101" s="19" t="s">
        <v>84</v>
      </c>
      <c r="BK101" s="241">
        <f>ROUND(I101*H101,2)</f>
        <v>0</v>
      </c>
      <c r="BL101" s="19" t="s">
        <v>3039</v>
      </c>
      <c r="BM101" s="240" t="s">
        <v>3750</v>
      </c>
    </row>
    <row r="102" spans="1:47" s="2" customFormat="1" ht="12">
      <c r="A102" s="40"/>
      <c r="B102" s="41"/>
      <c r="C102" s="42"/>
      <c r="D102" s="242" t="s">
        <v>204</v>
      </c>
      <c r="E102" s="42"/>
      <c r="F102" s="243" t="s">
        <v>3749</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204</v>
      </c>
      <c r="AU102" s="19" t="s">
        <v>86</v>
      </c>
    </row>
    <row r="103" spans="1:63" s="12" customFormat="1" ht="22.8" customHeight="1">
      <c r="A103" s="12"/>
      <c r="B103" s="213"/>
      <c r="C103" s="214"/>
      <c r="D103" s="215" t="s">
        <v>75</v>
      </c>
      <c r="E103" s="227" t="s">
        <v>3751</v>
      </c>
      <c r="F103" s="227" t="s">
        <v>3752</v>
      </c>
      <c r="G103" s="214"/>
      <c r="H103" s="214"/>
      <c r="I103" s="217"/>
      <c r="J103" s="228">
        <f>BK103</f>
        <v>0</v>
      </c>
      <c r="K103" s="214"/>
      <c r="L103" s="219"/>
      <c r="M103" s="220"/>
      <c r="N103" s="221"/>
      <c r="O103" s="221"/>
      <c r="P103" s="222">
        <f>SUM(P104:P105)</f>
        <v>0</v>
      </c>
      <c r="Q103" s="221"/>
      <c r="R103" s="222">
        <f>SUM(R104:R105)</f>
        <v>0</v>
      </c>
      <c r="S103" s="221"/>
      <c r="T103" s="223">
        <f>SUM(T104:T105)</f>
        <v>0</v>
      </c>
      <c r="U103" s="12"/>
      <c r="V103" s="12"/>
      <c r="W103" s="12"/>
      <c r="X103" s="12"/>
      <c r="Y103" s="12"/>
      <c r="Z103" s="12"/>
      <c r="AA103" s="12"/>
      <c r="AB103" s="12"/>
      <c r="AC103" s="12"/>
      <c r="AD103" s="12"/>
      <c r="AE103" s="12"/>
      <c r="AR103" s="224" t="s">
        <v>231</v>
      </c>
      <c r="AT103" s="225" t="s">
        <v>75</v>
      </c>
      <c r="AU103" s="225" t="s">
        <v>84</v>
      </c>
      <c r="AY103" s="224" t="s">
        <v>194</v>
      </c>
      <c r="BK103" s="226">
        <f>SUM(BK104:BK105)</f>
        <v>0</v>
      </c>
    </row>
    <row r="104" spans="1:65" s="2" customFormat="1" ht="16.5" customHeight="1">
      <c r="A104" s="40"/>
      <c r="B104" s="41"/>
      <c r="C104" s="229" t="s">
        <v>241</v>
      </c>
      <c r="D104" s="229" t="s">
        <v>197</v>
      </c>
      <c r="E104" s="230" t="s">
        <v>3753</v>
      </c>
      <c r="F104" s="231" t="s">
        <v>3754</v>
      </c>
      <c r="G104" s="232" t="s">
        <v>244</v>
      </c>
      <c r="H104" s="233">
        <v>1</v>
      </c>
      <c r="I104" s="234"/>
      <c r="J104" s="235">
        <f>ROUND(I104*H104,2)</f>
        <v>0</v>
      </c>
      <c r="K104" s="231" t="s">
        <v>201</v>
      </c>
      <c r="L104" s="46"/>
      <c r="M104" s="236" t="s">
        <v>21</v>
      </c>
      <c r="N104" s="237" t="s">
        <v>47</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3039</v>
      </c>
      <c r="AT104" s="240" t="s">
        <v>197</v>
      </c>
      <c r="AU104" s="240" t="s">
        <v>86</v>
      </c>
      <c r="AY104" s="19" t="s">
        <v>194</v>
      </c>
      <c r="BE104" s="241">
        <f>IF(N104="základní",J104,0)</f>
        <v>0</v>
      </c>
      <c r="BF104" s="241">
        <f>IF(N104="snížená",J104,0)</f>
        <v>0</v>
      </c>
      <c r="BG104" s="241">
        <f>IF(N104="zákl. přenesená",J104,0)</f>
        <v>0</v>
      </c>
      <c r="BH104" s="241">
        <f>IF(N104="sníž. přenesená",J104,0)</f>
        <v>0</v>
      </c>
      <c r="BI104" s="241">
        <f>IF(N104="nulová",J104,0)</f>
        <v>0</v>
      </c>
      <c r="BJ104" s="19" t="s">
        <v>84</v>
      </c>
      <c r="BK104" s="241">
        <f>ROUND(I104*H104,2)</f>
        <v>0</v>
      </c>
      <c r="BL104" s="19" t="s">
        <v>3039</v>
      </c>
      <c r="BM104" s="240" t="s">
        <v>3755</v>
      </c>
    </row>
    <row r="105" spans="1:47" s="2" customFormat="1" ht="12">
      <c r="A105" s="40"/>
      <c r="B105" s="41"/>
      <c r="C105" s="42"/>
      <c r="D105" s="242" t="s">
        <v>204</v>
      </c>
      <c r="E105" s="42"/>
      <c r="F105" s="243" t="s">
        <v>3756</v>
      </c>
      <c r="G105" s="42"/>
      <c r="H105" s="42"/>
      <c r="I105" s="149"/>
      <c r="J105" s="42"/>
      <c r="K105" s="42"/>
      <c r="L105" s="46"/>
      <c r="M105" s="303"/>
      <c r="N105" s="304"/>
      <c r="O105" s="305"/>
      <c r="P105" s="305"/>
      <c r="Q105" s="305"/>
      <c r="R105" s="305"/>
      <c r="S105" s="305"/>
      <c r="T105" s="306"/>
      <c r="U105" s="40"/>
      <c r="V105" s="40"/>
      <c r="W105" s="40"/>
      <c r="X105" s="40"/>
      <c r="Y105" s="40"/>
      <c r="Z105" s="40"/>
      <c r="AA105" s="40"/>
      <c r="AB105" s="40"/>
      <c r="AC105" s="40"/>
      <c r="AD105" s="40"/>
      <c r="AE105" s="40"/>
      <c r="AT105" s="19" t="s">
        <v>204</v>
      </c>
      <c r="AU105" s="19" t="s">
        <v>86</v>
      </c>
    </row>
    <row r="106" spans="1:31" s="2" customFormat="1" ht="6.95" customHeight="1">
      <c r="A106" s="40"/>
      <c r="B106" s="61"/>
      <c r="C106" s="62"/>
      <c r="D106" s="62"/>
      <c r="E106" s="62"/>
      <c r="F106" s="62"/>
      <c r="G106" s="62"/>
      <c r="H106" s="62"/>
      <c r="I106" s="178"/>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82:K10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1" customWidth="1"/>
    <col min="2" max="2" width="1.7109375" style="311" customWidth="1"/>
    <col min="3" max="4" width="5.00390625" style="311" customWidth="1"/>
    <col min="5" max="5" width="11.7109375" style="311" customWidth="1"/>
    <col min="6" max="6" width="9.140625" style="311" customWidth="1"/>
    <col min="7" max="7" width="5.00390625" style="311" customWidth="1"/>
    <col min="8" max="8" width="77.8515625" style="311" customWidth="1"/>
    <col min="9" max="10" width="20.00390625" style="311" customWidth="1"/>
    <col min="11" max="11" width="1.7109375" style="311" customWidth="1"/>
  </cols>
  <sheetData>
    <row r="1" s="1" customFormat="1" ht="37.5" customHeight="1"/>
    <row r="2" spans="2:11" s="1" customFormat="1" ht="7.5" customHeight="1">
      <c r="B2" s="312"/>
      <c r="C2" s="313"/>
      <c r="D2" s="313"/>
      <c r="E2" s="313"/>
      <c r="F2" s="313"/>
      <c r="G2" s="313"/>
      <c r="H2" s="313"/>
      <c r="I2" s="313"/>
      <c r="J2" s="313"/>
      <c r="K2" s="314"/>
    </row>
    <row r="3" spans="2:11" s="17" customFormat="1" ht="45" customHeight="1">
      <c r="B3" s="315"/>
      <c r="C3" s="316" t="s">
        <v>3757</v>
      </c>
      <c r="D3" s="316"/>
      <c r="E3" s="316"/>
      <c r="F3" s="316"/>
      <c r="G3" s="316"/>
      <c r="H3" s="316"/>
      <c r="I3" s="316"/>
      <c r="J3" s="316"/>
      <c r="K3" s="317"/>
    </row>
    <row r="4" spans="2:11" s="1" customFormat="1" ht="25.5" customHeight="1">
      <c r="B4" s="318"/>
      <c r="C4" s="319" t="s">
        <v>3758</v>
      </c>
      <c r="D4" s="319"/>
      <c r="E4" s="319"/>
      <c r="F4" s="319"/>
      <c r="G4" s="319"/>
      <c r="H4" s="319"/>
      <c r="I4" s="319"/>
      <c r="J4" s="319"/>
      <c r="K4" s="320"/>
    </row>
    <row r="5" spans="2:11" s="1" customFormat="1" ht="5.25" customHeight="1">
      <c r="B5" s="318"/>
      <c r="C5" s="321"/>
      <c r="D5" s="321"/>
      <c r="E5" s="321"/>
      <c r="F5" s="321"/>
      <c r="G5" s="321"/>
      <c r="H5" s="321"/>
      <c r="I5" s="321"/>
      <c r="J5" s="321"/>
      <c r="K5" s="320"/>
    </row>
    <row r="6" spans="2:11" s="1" customFormat="1" ht="15" customHeight="1">
      <c r="B6" s="318"/>
      <c r="C6" s="322" t="s">
        <v>3759</v>
      </c>
      <c r="D6" s="322"/>
      <c r="E6" s="322"/>
      <c r="F6" s="322"/>
      <c r="G6" s="322"/>
      <c r="H6" s="322"/>
      <c r="I6" s="322"/>
      <c r="J6" s="322"/>
      <c r="K6" s="320"/>
    </row>
    <row r="7" spans="2:11" s="1" customFormat="1" ht="15" customHeight="1">
      <c r="B7" s="323"/>
      <c r="C7" s="322" t="s">
        <v>3760</v>
      </c>
      <c r="D7" s="322"/>
      <c r="E7" s="322"/>
      <c r="F7" s="322"/>
      <c r="G7" s="322"/>
      <c r="H7" s="322"/>
      <c r="I7" s="322"/>
      <c r="J7" s="322"/>
      <c r="K7" s="320"/>
    </row>
    <row r="8" spans="2:11" s="1" customFormat="1" ht="12.75" customHeight="1">
      <c r="B8" s="323"/>
      <c r="C8" s="322"/>
      <c r="D8" s="322"/>
      <c r="E8" s="322"/>
      <c r="F8" s="322"/>
      <c r="G8" s="322"/>
      <c r="H8" s="322"/>
      <c r="I8" s="322"/>
      <c r="J8" s="322"/>
      <c r="K8" s="320"/>
    </row>
    <row r="9" spans="2:11" s="1" customFormat="1" ht="15" customHeight="1">
      <c r="B9" s="323"/>
      <c r="C9" s="322" t="s">
        <v>3761</v>
      </c>
      <c r="D9" s="322"/>
      <c r="E9" s="322"/>
      <c r="F9" s="322"/>
      <c r="G9" s="322"/>
      <c r="H9" s="322"/>
      <c r="I9" s="322"/>
      <c r="J9" s="322"/>
      <c r="K9" s="320"/>
    </row>
    <row r="10" spans="2:11" s="1" customFormat="1" ht="15" customHeight="1">
      <c r="B10" s="323"/>
      <c r="C10" s="322"/>
      <c r="D10" s="322" t="s">
        <v>3762</v>
      </c>
      <c r="E10" s="322"/>
      <c r="F10" s="322"/>
      <c r="G10" s="322"/>
      <c r="H10" s="322"/>
      <c r="I10" s="322"/>
      <c r="J10" s="322"/>
      <c r="K10" s="320"/>
    </row>
    <row r="11" spans="2:11" s="1" customFormat="1" ht="15" customHeight="1">
      <c r="B11" s="323"/>
      <c r="C11" s="324"/>
      <c r="D11" s="322" t="s">
        <v>3763</v>
      </c>
      <c r="E11" s="322"/>
      <c r="F11" s="322"/>
      <c r="G11" s="322"/>
      <c r="H11" s="322"/>
      <c r="I11" s="322"/>
      <c r="J11" s="322"/>
      <c r="K11" s="320"/>
    </row>
    <row r="12" spans="2:11" s="1" customFormat="1" ht="15" customHeight="1">
      <c r="B12" s="323"/>
      <c r="C12" s="324"/>
      <c r="D12" s="322"/>
      <c r="E12" s="322"/>
      <c r="F12" s="322"/>
      <c r="G12" s="322"/>
      <c r="H12" s="322"/>
      <c r="I12" s="322"/>
      <c r="J12" s="322"/>
      <c r="K12" s="320"/>
    </row>
    <row r="13" spans="2:11" s="1" customFormat="1" ht="15" customHeight="1">
      <c r="B13" s="323"/>
      <c r="C13" s="324"/>
      <c r="D13" s="325" t="s">
        <v>3764</v>
      </c>
      <c r="E13" s="322"/>
      <c r="F13" s="322"/>
      <c r="G13" s="322"/>
      <c r="H13" s="322"/>
      <c r="I13" s="322"/>
      <c r="J13" s="322"/>
      <c r="K13" s="320"/>
    </row>
    <row r="14" spans="2:11" s="1" customFormat="1" ht="12.75" customHeight="1">
      <c r="B14" s="323"/>
      <c r="C14" s="324"/>
      <c r="D14" s="324"/>
      <c r="E14" s="324"/>
      <c r="F14" s="324"/>
      <c r="G14" s="324"/>
      <c r="H14" s="324"/>
      <c r="I14" s="324"/>
      <c r="J14" s="324"/>
      <c r="K14" s="320"/>
    </row>
    <row r="15" spans="2:11" s="1" customFormat="1" ht="15" customHeight="1">
      <c r="B15" s="323"/>
      <c r="C15" s="324"/>
      <c r="D15" s="322" t="s">
        <v>3765</v>
      </c>
      <c r="E15" s="322"/>
      <c r="F15" s="322"/>
      <c r="G15" s="322"/>
      <c r="H15" s="322"/>
      <c r="I15" s="322"/>
      <c r="J15" s="322"/>
      <c r="K15" s="320"/>
    </row>
    <row r="16" spans="2:11" s="1" customFormat="1" ht="15" customHeight="1">
      <c r="B16" s="323"/>
      <c r="C16" s="324"/>
      <c r="D16" s="322" t="s">
        <v>3766</v>
      </c>
      <c r="E16" s="322"/>
      <c r="F16" s="322"/>
      <c r="G16" s="322"/>
      <c r="H16" s="322"/>
      <c r="I16" s="322"/>
      <c r="J16" s="322"/>
      <c r="K16" s="320"/>
    </row>
    <row r="17" spans="2:11" s="1" customFormat="1" ht="15" customHeight="1">
      <c r="B17" s="323"/>
      <c r="C17" s="324"/>
      <c r="D17" s="322" t="s">
        <v>3767</v>
      </c>
      <c r="E17" s="322"/>
      <c r="F17" s="322"/>
      <c r="G17" s="322"/>
      <c r="H17" s="322"/>
      <c r="I17" s="322"/>
      <c r="J17" s="322"/>
      <c r="K17" s="320"/>
    </row>
    <row r="18" spans="2:11" s="1" customFormat="1" ht="15" customHeight="1">
      <c r="B18" s="323"/>
      <c r="C18" s="324"/>
      <c r="D18" s="324"/>
      <c r="E18" s="326" t="s">
        <v>83</v>
      </c>
      <c r="F18" s="322" t="s">
        <v>3768</v>
      </c>
      <c r="G18" s="322"/>
      <c r="H18" s="322"/>
      <c r="I18" s="322"/>
      <c r="J18" s="322"/>
      <c r="K18" s="320"/>
    </row>
    <row r="19" spans="2:11" s="1" customFormat="1" ht="15" customHeight="1">
      <c r="B19" s="323"/>
      <c r="C19" s="324"/>
      <c r="D19" s="324"/>
      <c r="E19" s="326" t="s">
        <v>3769</v>
      </c>
      <c r="F19" s="322" t="s">
        <v>3770</v>
      </c>
      <c r="G19" s="322"/>
      <c r="H19" s="322"/>
      <c r="I19" s="322"/>
      <c r="J19" s="322"/>
      <c r="K19" s="320"/>
    </row>
    <row r="20" spans="2:11" s="1" customFormat="1" ht="15" customHeight="1">
      <c r="B20" s="323"/>
      <c r="C20" s="324"/>
      <c r="D20" s="324"/>
      <c r="E20" s="326" t="s">
        <v>3771</v>
      </c>
      <c r="F20" s="322" t="s">
        <v>3772</v>
      </c>
      <c r="G20" s="322"/>
      <c r="H20" s="322"/>
      <c r="I20" s="322"/>
      <c r="J20" s="322"/>
      <c r="K20" s="320"/>
    </row>
    <row r="21" spans="2:11" s="1" customFormat="1" ht="15" customHeight="1">
      <c r="B21" s="323"/>
      <c r="C21" s="324"/>
      <c r="D21" s="324"/>
      <c r="E21" s="326" t="s">
        <v>3773</v>
      </c>
      <c r="F21" s="322" t="s">
        <v>3774</v>
      </c>
      <c r="G21" s="322"/>
      <c r="H21" s="322"/>
      <c r="I21" s="322"/>
      <c r="J21" s="322"/>
      <c r="K21" s="320"/>
    </row>
    <row r="22" spans="2:11" s="1" customFormat="1" ht="15" customHeight="1">
      <c r="B22" s="323"/>
      <c r="C22" s="324"/>
      <c r="D22" s="324"/>
      <c r="E22" s="326" t="s">
        <v>3704</v>
      </c>
      <c r="F22" s="322" t="s">
        <v>3705</v>
      </c>
      <c r="G22" s="322"/>
      <c r="H22" s="322"/>
      <c r="I22" s="322"/>
      <c r="J22" s="322"/>
      <c r="K22" s="320"/>
    </row>
    <row r="23" spans="2:11" s="1" customFormat="1" ht="15" customHeight="1">
      <c r="B23" s="323"/>
      <c r="C23" s="324"/>
      <c r="D23" s="324"/>
      <c r="E23" s="326" t="s">
        <v>95</v>
      </c>
      <c r="F23" s="322" t="s">
        <v>3775</v>
      </c>
      <c r="G23" s="322"/>
      <c r="H23" s="322"/>
      <c r="I23" s="322"/>
      <c r="J23" s="322"/>
      <c r="K23" s="320"/>
    </row>
    <row r="24" spans="2:11" s="1" customFormat="1" ht="12.75" customHeight="1">
      <c r="B24" s="323"/>
      <c r="C24" s="324"/>
      <c r="D24" s="324"/>
      <c r="E24" s="324"/>
      <c r="F24" s="324"/>
      <c r="G24" s="324"/>
      <c r="H24" s="324"/>
      <c r="I24" s="324"/>
      <c r="J24" s="324"/>
      <c r="K24" s="320"/>
    </row>
    <row r="25" spans="2:11" s="1" customFormat="1" ht="15" customHeight="1">
      <c r="B25" s="323"/>
      <c r="C25" s="322" t="s">
        <v>3776</v>
      </c>
      <c r="D25" s="322"/>
      <c r="E25" s="322"/>
      <c r="F25" s="322"/>
      <c r="G25" s="322"/>
      <c r="H25" s="322"/>
      <c r="I25" s="322"/>
      <c r="J25" s="322"/>
      <c r="K25" s="320"/>
    </row>
    <row r="26" spans="2:11" s="1" customFormat="1" ht="15" customHeight="1">
      <c r="B26" s="323"/>
      <c r="C26" s="322" t="s">
        <v>3777</v>
      </c>
      <c r="D26" s="322"/>
      <c r="E26" s="322"/>
      <c r="F26" s="322"/>
      <c r="G26" s="322"/>
      <c r="H26" s="322"/>
      <c r="I26" s="322"/>
      <c r="J26" s="322"/>
      <c r="K26" s="320"/>
    </row>
    <row r="27" spans="2:11" s="1" customFormat="1" ht="15" customHeight="1">
      <c r="B27" s="323"/>
      <c r="C27" s="322"/>
      <c r="D27" s="322" t="s">
        <v>3778</v>
      </c>
      <c r="E27" s="322"/>
      <c r="F27" s="322"/>
      <c r="G27" s="322"/>
      <c r="H27" s="322"/>
      <c r="I27" s="322"/>
      <c r="J27" s="322"/>
      <c r="K27" s="320"/>
    </row>
    <row r="28" spans="2:11" s="1" customFormat="1" ht="15" customHeight="1">
      <c r="B28" s="323"/>
      <c r="C28" s="324"/>
      <c r="D28" s="322" t="s">
        <v>3779</v>
      </c>
      <c r="E28" s="322"/>
      <c r="F28" s="322"/>
      <c r="G28" s="322"/>
      <c r="H28" s="322"/>
      <c r="I28" s="322"/>
      <c r="J28" s="322"/>
      <c r="K28" s="320"/>
    </row>
    <row r="29" spans="2:11" s="1" customFormat="1" ht="12.75" customHeight="1">
      <c r="B29" s="323"/>
      <c r="C29" s="324"/>
      <c r="D29" s="324"/>
      <c r="E29" s="324"/>
      <c r="F29" s="324"/>
      <c r="G29" s="324"/>
      <c r="H29" s="324"/>
      <c r="I29" s="324"/>
      <c r="J29" s="324"/>
      <c r="K29" s="320"/>
    </row>
    <row r="30" spans="2:11" s="1" customFormat="1" ht="15" customHeight="1">
      <c r="B30" s="323"/>
      <c r="C30" s="324"/>
      <c r="D30" s="322" t="s">
        <v>3780</v>
      </c>
      <c r="E30" s="322"/>
      <c r="F30" s="322"/>
      <c r="G30" s="322"/>
      <c r="H30" s="322"/>
      <c r="I30" s="322"/>
      <c r="J30" s="322"/>
      <c r="K30" s="320"/>
    </row>
    <row r="31" spans="2:11" s="1" customFormat="1" ht="15" customHeight="1">
      <c r="B31" s="323"/>
      <c r="C31" s="324"/>
      <c r="D31" s="322" t="s">
        <v>3781</v>
      </c>
      <c r="E31" s="322"/>
      <c r="F31" s="322"/>
      <c r="G31" s="322"/>
      <c r="H31" s="322"/>
      <c r="I31" s="322"/>
      <c r="J31" s="322"/>
      <c r="K31" s="320"/>
    </row>
    <row r="32" spans="2:11" s="1" customFormat="1" ht="12.75" customHeight="1">
      <c r="B32" s="323"/>
      <c r="C32" s="324"/>
      <c r="D32" s="324"/>
      <c r="E32" s="324"/>
      <c r="F32" s="324"/>
      <c r="G32" s="324"/>
      <c r="H32" s="324"/>
      <c r="I32" s="324"/>
      <c r="J32" s="324"/>
      <c r="K32" s="320"/>
    </row>
    <row r="33" spans="2:11" s="1" customFormat="1" ht="15" customHeight="1">
      <c r="B33" s="323"/>
      <c r="C33" s="324"/>
      <c r="D33" s="322" t="s">
        <v>3782</v>
      </c>
      <c r="E33" s="322"/>
      <c r="F33" s="322"/>
      <c r="G33" s="322"/>
      <c r="H33" s="322"/>
      <c r="I33" s="322"/>
      <c r="J33" s="322"/>
      <c r="K33" s="320"/>
    </row>
    <row r="34" spans="2:11" s="1" customFormat="1" ht="15" customHeight="1">
      <c r="B34" s="323"/>
      <c r="C34" s="324"/>
      <c r="D34" s="322" t="s">
        <v>3783</v>
      </c>
      <c r="E34" s="322"/>
      <c r="F34" s="322"/>
      <c r="G34" s="322"/>
      <c r="H34" s="322"/>
      <c r="I34" s="322"/>
      <c r="J34" s="322"/>
      <c r="K34" s="320"/>
    </row>
    <row r="35" spans="2:11" s="1" customFormat="1" ht="15" customHeight="1">
      <c r="B35" s="323"/>
      <c r="C35" s="324"/>
      <c r="D35" s="322" t="s">
        <v>3784</v>
      </c>
      <c r="E35" s="322"/>
      <c r="F35" s="322"/>
      <c r="G35" s="322"/>
      <c r="H35" s="322"/>
      <c r="I35" s="322"/>
      <c r="J35" s="322"/>
      <c r="K35" s="320"/>
    </row>
    <row r="36" spans="2:11" s="1" customFormat="1" ht="15" customHeight="1">
      <c r="B36" s="323"/>
      <c r="C36" s="324"/>
      <c r="D36" s="322"/>
      <c r="E36" s="325" t="s">
        <v>180</v>
      </c>
      <c r="F36" s="322"/>
      <c r="G36" s="322" t="s">
        <v>3785</v>
      </c>
      <c r="H36" s="322"/>
      <c r="I36" s="322"/>
      <c r="J36" s="322"/>
      <c r="K36" s="320"/>
    </row>
    <row r="37" spans="2:11" s="1" customFormat="1" ht="30.75" customHeight="1">
      <c r="B37" s="323"/>
      <c r="C37" s="324"/>
      <c r="D37" s="322"/>
      <c r="E37" s="325" t="s">
        <v>3786</v>
      </c>
      <c r="F37" s="322"/>
      <c r="G37" s="322" t="s">
        <v>3787</v>
      </c>
      <c r="H37" s="322"/>
      <c r="I37" s="322"/>
      <c r="J37" s="322"/>
      <c r="K37" s="320"/>
    </row>
    <row r="38" spans="2:11" s="1" customFormat="1" ht="15" customHeight="1">
      <c r="B38" s="323"/>
      <c r="C38" s="324"/>
      <c r="D38" s="322"/>
      <c r="E38" s="325" t="s">
        <v>57</v>
      </c>
      <c r="F38" s="322"/>
      <c r="G38" s="322" t="s">
        <v>3788</v>
      </c>
      <c r="H38" s="322"/>
      <c r="I38" s="322"/>
      <c r="J38" s="322"/>
      <c r="K38" s="320"/>
    </row>
    <row r="39" spans="2:11" s="1" customFormat="1" ht="15" customHeight="1">
      <c r="B39" s="323"/>
      <c r="C39" s="324"/>
      <c r="D39" s="322"/>
      <c r="E39" s="325" t="s">
        <v>58</v>
      </c>
      <c r="F39" s="322"/>
      <c r="G39" s="322" t="s">
        <v>3789</v>
      </c>
      <c r="H39" s="322"/>
      <c r="I39" s="322"/>
      <c r="J39" s="322"/>
      <c r="K39" s="320"/>
    </row>
    <row r="40" spans="2:11" s="1" customFormat="1" ht="15" customHeight="1">
      <c r="B40" s="323"/>
      <c r="C40" s="324"/>
      <c r="D40" s="322"/>
      <c r="E40" s="325" t="s">
        <v>181</v>
      </c>
      <c r="F40" s="322"/>
      <c r="G40" s="322" t="s">
        <v>3790</v>
      </c>
      <c r="H40" s="322"/>
      <c r="I40" s="322"/>
      <c r="J40" s="322"/>
      <c r="K40" s="320"/>
    </row>
    <row r="41" spans="2:11" s="1" customFormat="1" ht="15" customHeight="1">
      <c r="B41" s="323"/>
      <c r="C41" s="324"/>
      <c r="D41" s="322"/>
      <c r="E41" s="325" t="s">
        <v>182</v>
      </c>
      <c r="F41" s="322"/>
      <c r="G41" s="322" t="s">
        <v>3791</v>
      </c>
      <c r="H41" s="322"/>
      <c r="I41" s="322"/>
      <c r="J41" s="322"/>
      <c r="K41" s="320"/>
    </row>
    <row r="42" spans="2:11" s="1" customFormat="1" ht="15" customHeight="1">
      <c r="B42" s="323"/>
      <c r="C42" s="324"/>
      <c r="D42" s="322"/>
      <c r="E42" s="325" t="s">
        <v>3792</v>
      </c>
      <c r="F42" s="322"/>
      <c r="G42" s="322" t="s">
        <v>3793</v>
      </c>
      <c r="H42" s="322"/>
      <c r="I42" s="322"/>
      <c r="J42" s="322"/>
      <c r="K42" s="320"/>
    </row>
    <row r="43" spans="2:11" s="1" customFormat="1" ht="15" customHeight="1">
      <c r="B43" s="323"/>
      <c r="C43" s="324"/>
      <c r="D43" s="322"/>
      <c r="E43" s="325"/>
      <c r="F43" s="322"/>
      <c r="G43" s="322" t="s">
        <v>3794</v>
      </c>
      <c r="H43" s="322"/>
      <c r="I43" s="322"/>
      <c r="J43" s="322"/>
      <c r="K43" s="320"/>
    </row>
    <row r="44" spans="2:11" s="1" customFormat="1" ht="15" customHeight="1">
      <c r="B44" s="323"/>
      <c r="C44" s="324"/>
      <c r="D44" s="322"/>
      <c r="E44" s="325" t="s">
        <v>3795</v>
      </c>
      <c r="F44" s="322"/>
      <c r="G44" s="322" t="s">
        <v>3796</v>
      </c>
      <c r="H44" s="322"/>
      <c r="I44" s="322"/>
      <c r="J44" s="322"/>
      <c r="K44" s="320"/>
    </row>
    <row r="45" spans="2:11" s="1" customFormat="1" ht="15" customHeight="1">
      <c r="B45" s="323"/>
      <c r="C45" s="324"/>
      <c r="D45" s="322"/>
      <c r="E45" s="325" t="s">
        <v>184</v>
      </c>
      <c r="F45" s="322"/>
      <c r="G45" s="322" t="s">
        <v>3797</v>
      </c>
      <c r="H45" s="322"/>
      <c r="I45" s="322"/>
      <c r="J45" s="322"/>
      <c r="K45" s="320"/>
    </row>
    <row r="46" spans="2:11" s="1" customFormat="1" ht="12.75" customHeight="1">
      <c r="B46" s="323"/>
      <c r="C46" s="324"/>
      <c r="D46" s="322"/>
      <c r="E46" s="322"/>
      <c r="F46" s="322"/>
      <c r="G46" s="322"/>
      <c r="H46" s="322"/>
      <c r="I46" s="322"/>
      <c r="J46" s="322"/>
      <c r="K46" s="320"/>
    </row>
    <row r="47" spans="2:11" s="1" customFormat="1" ht="15" customHeight="1">
      <c r="B47" s="323"/>
      <c r="C47" s="324"/>
      <c r="D47" s="322" t="s">
        <v>3798</v>
      </c>
      <c r="E47" s="322"/>
      <c r="F47" s="322"/>
      <c r="G47" s="322"/>
      <c r="H47" s="322"/>
      <c r="I47" s="322"/>
      <c r="J47" s="322"/>
      <c r="K47" s="320"/>
    </row>
    <row r="48" spans="2:11" s="1" customFormat="1" ht="15" customHeight="1">
      <c r="B48" s="323"/>
      <c r="C48" s="324"/>
      <c r="D48" s="324"/>
      <c r="E48" s="322" t="s">
        <v>3799</v>
      </c>
      <c r="F48" s="322"/>
      <c r="G48" s="322"/>
      <c r="H48" s="322"/>
      <c r="I48" s="322"/>
      <c r="J48" s="322"/>
      <c r="K48" s="320"/>
    </row>
    <row r="49" spans="2:11" s="1" customFormat="1" ht="15" customHeight="1">
      <c r="B49" s="323"/>
      <c r="C49" s="324"/>
      <c r="D49" s="324"/>
      <c r="E49" s="322" t="s">
        <v>3800</v>
      </c>
      <c r="F49" s="322"/>
      <c r="G49" s="322"/>
      <c r="H49" s="322"/>
      <c r="I49" s="322"/>
      <c r="J49" s="322"/>
      <c r="K49" s="320"/>
    </row>
    <row r="50" spans="2:11" s="1" customFormat="1" ht="15" customHeight="1">
      <c r="B50" s="323"/>
      <c r="C50" s="324"/>
      <c r="D50" s="324"/>
      <c r="E50" s="322" t="s">
        <v>3801</v>
      </c>
      <c r="F50" s="322"/>
      <c r="G50" s="322"/>
      <c r="H50" s="322"/>
      <c r="I50" s="322"/>
      <c r="J50" s="322"/>
      <c r="K50" s="320"/>
    </row>
    <row r="51" spans="2:11" s="1" customFormat="1" ht="15" customHeight="1">
      <c r="B51" s="323"/>
      <c r="C51" s="324"/>
      <c r="D51" s="322" t="s">
        <v>3802</v>
      </c>
      <c r="E51" s="322"/>
      <c r="F51" s="322"/>
      <c r="G51" s="322"/>
      <c r="H51" s="322"/>
      <c r="I51" s="322"/>
      <c r="J51" s="322"/>
      <c r="K51" s="320"/>
    </row>
    <row r="52" spans="2:11" s="1" customFormat="1" ht="25.5" customHeight="1">
      <c r="B52" s="318"/>
      <c r="C52" s="319" t="s">
        <v>3803</v>
      </c>
      <c r="D52" s="319"/>
      <c r="E52" s="319"/>
      <c r="F52" s="319"/>
      <c r="G52" s="319"/>
      <c r="H52" s="319"/>
      <c r="I52" s="319"/>
      <c r="J52" s="319"/>
      <c r="K52" s="320"/>
    </row>
    <row r="53" spans="2:11" s="1" customFormat="1" ht="5.25" customHeight="1">
      <c r="B53" s="318"/>
      <c r="C53" s="321"/>
      <c r="D53" s="321"/>
      <c r="E53" s="321"/>
      <c r="F53" s="321"/>
      <c r="G53" s="321"/>
      <c r="H53" s="321"/>
      <c r="I53" s="321"/>
      <c r="J53" s="321"/>
      <c r="K53" s="320"/>
    </row>
    <row r="54" spans="2:11" s="1" customFormat="1" ht="15" customHeight="1">
      <c r="B54" s="318"/>
      <c r="C54" s="322" t="s">
        <v>3804</v>
      </c>
      <c r="D54" s="322"/>
      <c r="E54" s="322"/>
      <c r="F54" s="322"/>
      <c r="G54" s="322"/>
      <c r="H54" s="322"/>
      <c r="I54" s="322"/>
      <c r="J54" s="322"/>
      <c r="K54" s="320"/>
    </row>
    <row r="55" spans="2:11" s="1" customFormat="1" ht="15" customHeight="1">
      <c r="B55" s="318"/>
      <c r="C55" s="322" t="s">
        <v>3805</v>
      </c>
      <c r="D55" s="322"/>
      <c r="E55" s="322"/>
      <c r="F55" s="322"/>
      <c r="G55" s="322"/>
      <c r="H55" s="322"/>
      <c r="I55" s="322"/>
      <c r="J55" s="322"/>
      <c r="K55" s="320"/>
    </row>
    <row r="56" spans="2:11" s="1" customFormat="1" ht="12.75" customHeight="1">
      <c r="B56" s="318"/>
      <c r="C56" s="322"/>
      <c r="D56" s="322"/>
      <c r="E56" s="322"/>
      <c r="F56" s="322"/>
      <c r="G56" s="322"/>
      <c r="H56" s="322"/>
      <c r="I56" s="322"/>
      <c r="J56" s="322"/>
      <c r="K56" s="320"/>
    </row>
    <row r="57" spans="2:11" s="1" customFormat="1" ht="15" customHeight="1">
      <c r="B57" s="318"/>
      <c r="C57" s="322" t="s">
        <v>3806</v>
      </c>
      <c r="D57" s="322"/>
      <c r="E57" s="322"/>
      <c r="F57" s="322"/>
      <c r="G57" s="322"/>
      <c r="H57" s="322"/>
      <c r="I57" s="322"/>
      <c r="J57" s="322"/>
      <c r="K57" s="320"/>
    </row>
    <row r="58" spans="2:11" s="1" customFormat="1" ht="15" customHeight="1">
      <c r="B58" s="318"/>
      <c r="C58" s="324"/>
      <c r="D58" s="322" t="s">
        <v>3807</v>
      </c>
      <c r="E58" s="322"/>
      <c r="F58" s="322"/>
      <c r="G58" s="322"/>
      <c r="H58" s="322"/>
      <c r="I58" s="322"/>
      <c r="J58" s="322"/>
      <c r="K58" s="320"/>
    </row>
    <row r="59" spans="2:11" s="1" customFormat="1" ht="15" customHeight="1">
      <c r="B59" s="318"/>
      <c r="C59" s="324"/>
      <c r="D59" s="322" t="s">
        <v>3808</v>
      </c>
      <c r="E59" s="322"/>
      <c r="F59" s="322"/>
      <c r="G59" s="322"/>
      <c r="H59" s="322"/>
      <c r="I59" s="322"/>
      <c r="J59" s="322"/>
      <c r="K59" s="320"/>
    </row>
    <row r="60" spans="2:11" s="1" customFormat="1" ht="15" customHeight="1">
      <c r="B60" s="318"/>
      <c r="C60" s="324"/>
      <c r="D60" s="322" t="s">
        <v>3809</v>
      </c>
      <c r="E60" s="322"/>
      <c r="F60" s="322"/>
      <c r="G60" s="322"/>
      <c r="H60" s="322"/>
      <c r="I60" s="322"/>
      <c r="J60" s="322"/>
      <c r="K60" s="320"/>
    </row>
    <row r="61" spans="2:11" s="1" customFormat="1" ht="15" customHeight="1">
      <c r="B61" s="318"/>
      <c r="C61" s="324"/>
      <c r="D61" s="322" t="s">
        <v>3810</v>
      </c>
      <c r="E61" s="322"/>
      <c r="F61" s="322"/>
      <c r="G61" s="322"/>
      <c r="H61" s="322"/>
      <c r="I61" s="322"/>
      <c r="J61" s="322"/>
      <c r="K61" s="320"/>
    </row>
    <row r="62" spans="2:11" s="1" customFormat="1" ht="15" customHeight="1">
      <c r="B62" s="318"/>
      <c r="C62" s="324"/>
      <c r="D62" s="327" t="s">
        <v>3811</v>
      </c>
      <c r="E62" s="327"/>
      <c r="F62" s="327"/>
      <c r="G62" s="327"/>
      <c r="H62" s="327"/>
      <c r="I62" s="327"/>
      <c r="J62" s="327"/>
      <c r="K62" s="320"/>
    </row>
    <row r="63" spans="2:11" s="1" customFormat="1" ht="15" customHeight="1">
      <c r="B63" s="318"/>
      <c r="C63" s="324"/>
      <c r="D63" s="322" t="s">
        <v>3812</v>
      </c>
      <c r="E63" s="322"/>
      <c r="F63" s="322"/>
      <c r="G63" s="322"/>
      <c r="H63" s="322"/>
      <c r="I63" s="322"/>
      <c r="J63" s="322"/>
      <c r="K63" s="320"/>
    </row>
    <row r="64" spans="2:11" s="1" customFormat="1" ht="12.75" customHeight="1">
      <c r="B64" s="318"/>
      <c r="C64" s="324"/>
      <c r="D64" s="324"/>
      <c r="E64" s="328"/>
      <c r="F64" s="324"/>
      <c r="G64" s="324"/>
      <c r="H64" s="324"/>
      <c r="I64" s="324"/>
      <c r="J64" s="324"/>
      <c r="K64" s="320"/>
    </row>
    <row r="65" spans="2:11" s="1" customFormat="1" ht="15" customHeight="1">
      <c r="B65" s="318"/>
      <c r="C65" s="324"/>
      <c r="D65" s="322" t="s">
        <v>3813</v>
      </c>
      <c r="E65" s="322"/>
      <c r="F65" s="322"/>
      <c r="G65" s="322"/>
      <c r="H65" s="322"/>
      <c r="I65" s="322"/>
      <c r="J65" s="322"/>
      <c r="K65" s="320"/>
    </row>
    <row r="66" spans="2:11" s="1" customFormat="1" ht="15" customHeight="1">
      <c r="B66" s="318"/>
      <c r="C66" s="324"/>
      <c r="D66" s="327" t="s">
        <v>3814</v>
      </c>
      <c r="E66" s="327"/>
      <c r="F66" s="327"/>
      <c r="G66" s="327"/>
      <c r="H66" s="327"/>
      <c r="I66" s="327"/>
      <c r="J66" s="327"/>
      <c r="K66" s="320"/>
    </row>
    <row r="67" spans="2:11" s="1" customFormat="1" ht="15" customHeight="1">
      <c r="B67" s="318"/>
      <c r="C67" s="324"/>
      <c r="D67" s="322" t="s">
        <v>3815</v>
      </c>
      <c r="E67" s="322"/>
      <c r="F67" s="322"/>
      <c r="G67" s="322"/>
      <c r="H67" s="322"/>
      <c r="I67" s="322"/>
      <c r="J67" s="322"/>
      <c r="K67" s="320"/>
    </row>
    <row r="68" spans="2:11" s="1" customFormat="1" ht="15" customHeight="1">
      <c r="B68" s="318"/>
      <c r="C68" s="324"/>
      <c r="D68" s="322" t="s">
        <v>3816</v>
      </c>
      <c r="E68" s="322"/>
      <c r="F68" s="322"/>
      <c r="G68" s="322"/>
      <c r="H68" s="322"/>
      <c r="I68" s="322"/>
      <c r="J68" s="322"/>
      <c r="K68" s="320"/>
    </row>
    <row r="69" spans="2:11" s="1" customFormat="1" ht="15" customHeight="1">
      <c r="B69" s="318"/>
      <c r="C69" s="324"/>
      <c r="D69" s="322" t="s">
        <v>3817</v>
      </c>
      <c r="E69" s="322"/>
      <c r="F69" s="322"/>
      <c r="G69" s="322"/>
      <c r="H69" s="322"/>
      <c r="I69" s="322"/>
      <c r="J69" s="322"/>
      <c r="K69" s="320"/>
    </row>
    <row r="70" spans="2:11" s="1" customFormat="1" ht="15" customHeight="1">
      <c r="B70" s="318"/>
      <c r="C70" s="324"/>
      <c r="D70" s="322" t="s">
        <v>3818</v>
      </c>
      <c r="E70" s="322"/>
      <c r="F70" s="322"/>
      <c r="G70" s="322"/>
      <c r="H70" s="322"/>
      <c r="I70" s="322"/>
      <c r="J70" s="322"/>
      <c r="K70" s="320"/>
    </row>
    <row r="71" spans="2:11" s="1" customFormat="1" ht="12.75" customHeight="1">
      <c r="B71" s="329"/>
      <c r="C71" s="330"/>
      <c r="D71" s="330"/>
      <c r="E71" s="330"/>
      <c r="F71" s="330"/>
      <c r="G71" s="330"/>
      <c r="H71" s="330"/>
      <c r="I71" s="330"/>
      <c r="J71" s="330"/>
      <c r="K71" s="331"/>
    </row>
    <row r="72" spans="2:11" s="1" customFormat="1" ht="18.75" customHeight="1">
      <c r="B72" s="332"/>
      <c r="C72" s="332"/>
      <c r="D72" s="332"/>
      <c r="E72" s="332"/>
      <c r="F72" s="332"/>
      <c r="G72" s="332"/>
      <c r="H72" s="332"/>
      <c r="I72" s="332"/>
      <c r="J72" s="332"/>
      <c r="K72" s="333"/>
    </row>
    <row r="73" spans="2:11" s="1" customFormat="1" ht="18.75" customHeight="1">
      <c r="B73" s="333"/>
      <c r="C73" s="333"/>
      <c r="D73" s="333"/>
      <c r="E73" s="333"/>
      <c r="F73" s="333"/>
      <c r="G73" s="333"/>
      <c r="H73" s="333"/>
      <c r="I73" s="333"/>
      <c r="J73" s="333"/>
      <c r="K73" s="333"/>
    </row>
    <row r="74" spans="2:11" s="1" customFormat="1" ht="7.5" customHeight="1">
      <c r="B74" s="334"/>
      <c r="C74" s="335"/>
      <c r="D74" s="335"/>
      <c r="E74" s="335"/>
      <c r="F74" s="335"/>
      <c r="G74" s="335"/>
      <c r="H74" s="335"/>
      <c r="I74" s="335"/>
      <c r="J74" s="335"/>
      <c r="K74" s="336"/>
    </row>
    <row r="75" spans="2:11" s="1" customFormat="1" ht="45" customHeight="1">
      <c r="B75" s="337"/>
      <c r="C75" s="338" t="s">
        <v>3819</v>
      </c>
      <c r="D75" s="338"/>
      <c r="E75" s="338"/>
      <c r="F75" s="338"/>
      <c r="G75" s="338"/>
      <c r="H75" s="338"/>
      <c r="I75" s="338"/>
      <c r="J75" s="338"/>
      <c r="K75" s="339"/>
    </row>
    <row r="76" spans="2:11" s="1" customFormat="1" ht="17.25" customHeight="1">
      <c r="B76" s="337"/>
      <c r="C76" s="340" t="s">
        <v>3820</v>
      </c>
      <c r="D76" s="340"/>
      <c r="E76" s="340"/>
      <c r="F76" s="340" t="s">
        <v>3821</v>
      </c>
      <c r="G76" s="341"/>
      <c r="H76" s="340" t="s">
        <v>58</v>
      </c>
      <c r="I76" s="340" t="s">
        <v>61</v>
      </c>
      <c r="J76" s="340" t="s">
        <v>3822</v>
      </c>
      <c r="K76" s="339"/>
    </row>
    <row r="77" spans="2:11" s="1" customFormat="1" ht="17.25" customHeight="1">
      <c r="B77" s="337"/>
      <c r="C77" s="342" t="s">
        <v>3823</v>
      </c>
      <c r="D77" s="342"/>
      <c r="E77" s="342"/>
      <c r="F77" s="343" t="s">
        <v>3824</v>
      </c>
      <c r="G77" s="344"/>
      <c r="H77" s="342"/>
      <c r="I77" s="342"/>
      <c r="J77" s="342" t="s">
        <v>3825</v>
      </c>
      <c r="K77" s="339"/>
    </row>
    <row r="78" spans="2:11" s="1" customFormat="1" ht="5.25" customHeight="1">
      <c r="B78" s="337"/>
      <c r="C78" s="345"/>
      <c r="D78" s="345"/>
      <c r="E78" s="345"/>
      <c r="F78" s="345"/>
      <c r="G78" s="346"/>
      <c r="H78" s="345"/>
      <c r="I78" s="345"/>
      <c r="J78" s="345"/>
      <c r="K78" s="339"/>
    </row>
    <row r="79" spans="2:11" s="1" customFormat="1" ht="15" customHeight="1">
      <c r="B79" s="337"/>
      <c r="C79" s="325" t="s">
        <v>57</v>
      </c>
      <c r="D79" s="345"/>
      <c r="E79" s="345"/>
      <c r="F79" s="347" t="s">
        <v>3826</v>
      </c>
      <c r="G79" s="346"/>
      <c r="H79" s="325" t="s">
        <v>3827</v>
      </c>
      <c r="I79" s="325" t="s">
        <v>3828</v>
      </c>
      <c r="J79" s="325">
        <v>20</v>
      </c>
      <c r="K79" s="339"/>
    </row>
    <row r="80" spans="2:11" s="1" customFormat="1" ht="15" customHeight="1">
      <c r="B80" s="337"/>
      <c r="C80" s="325" t="s">
        <v>3829</v>
      </c>
      <c r="D80" s="325"/>
      <c r="E80" s="325"/>
      <c r="F80" s="347" t="s">
        <v>3826</v>
      </c>
      <c r="G80" s="346"/>
      <c r="H80" s="325" t="s">
        <v>3830</v>
      </c>
      <c r="I80" s="325" t="s">
        <v>3828</v>
      </c>
      <c r="J80" s="325">
        <v>120</v>
      </c>
      <c r="K80" s="339"/>
    </row>
    <row r="81" spans="2:11" s="1" customFormat="1" ht="15" customHeight="1">
      <c r="B81" s="348"/>
      <c r="C81" s="325" t="s">
        <v>3831</v>
      </c>
      <c r="D81" s="325"/>
      <c r="E81" s="325"/>
      <c r="F81" s="347" t="s">
        <v>3832</v>
      </c>
      <c r="G81" s="346"/>
      <c r="H81" s="325" t="s">
        <v>3833</v>
      </c>
      <c r="I81" s="325" t="s">
        <v>3828</v>
      </c>
      <c r="J81" s="325">
        <v>50</v>
      </c>
      <c r="K81" s="339"/>
    </row>
    <row r="82" spans="2:11" s="1" customFormat="1" ht="15" customHeight="1">
      <c r="B82" s="348"/>
      <c r="C82" s="325" t="s">
        <v>3834</v>
      </c>
      <c r="D82" s="325"/>
      <c r="E82" s="325"/>
      <c r="F82" s="347" t="s">
        <v>3826</v>
      </c>
      <c r="G82" s="346"/>
      <c r="H82" s="325" t="s">
        <v>3835</v>
      </c>
      <c r="I82" s="325" t="s">
        <v>3836</v>
      </c>
      <c r="J82" s="325"/>
      <c r="K82" s="339"/>
    </row>
    <row r="83" spans="2:11" s="1" customFormat="1" ht="15" customHeight="1">
      <c r="B83" s="348"/>
      <c r="C83" s="349" t="s">
        <v>3837</v>
      </c>
      <c r="D83" s="349"/>
      <c r="E83" s="349"/>
      <c r="F83" s="350" t="s">
        <v>3832</v>
      </c>
      <c r="G83" s="349"/>
      <c r="H83" s="349" t="s">
        <v>3838</v>
      </c>
      <c r="I83" s="349" t="s">
        <v>3828</v>
      </c>
      <c r="J83" s="349">
        <v>15</v>
      </c>
      <c r="K83" s="339"/>
    </row>
    <row r="84" spans="2:11" s="1" customFormat="1" ht="15" customHeight="1">
      <c r="B84" s="348"/>
      <c r="C84" s="349" t="s">
        <v>3839</v>
      </c>
      <c r="D84" s="349"/>
      <c r="E84" s="349"/>
      <c r="F84" s="350" t="s">
        <v>3832</v>
      </c>
      <c r="G84" s="349"/>
      <c r="H84" s="349" t="s">
        <v>3840</v>
      </c>
      <c r="I84" s="349" t="s">
        <v>3828</v>
      </c>
      <c r="J84" s="349">
        <v>15</v>
      </c>
      <c r="K84" s="339"/>
    </row>
    <row r="85" spans="2:11" s="1" customFormat="1" ht="15" customHeight="1">
      <c r="B85" s="348"/>
      <c r="C85" s="349" t="s">
        <v>3841</v>
      </c>
      <c r="D85" s="349"/>
      <c r="E85" s="349"/>
      <c r="F85" s="350" t="s">
        <v>3832</v>
      </c>
      <c r="G85" s="349"/>
      <c r="H85" s="349" t="s">
        <v>3842</v>
      </c>
      <c r="I85" s="349" t="s">
        <v>3828</v>
      </c>
      <c r="J85" s="349">
        <v>20</v>
      </c>
      <c r="K85" s="339"/>
    </row>
    <row r="86" spans="2:11" s="1" customFormat="1" ht="15" customHeight="1">
      <c r="B86" s="348"/>
      <c r="C86" s="349" t="s">
        <v>3843</v>
      </c>
      <c r="D86" s="349"/>
      <c r="E86" s="349"/>
      <c r="F86" s="350" t="s">
        <v>3832</v>
      </c>
      <c r="G86" s="349"/>
      <c r="H86" s="349" t="s">
        <v>3844</v>
      </c>
      <c r="I86" s="349" t="s">
        <v>3828</v>
      </c>
      <c r="J86" s="349">
        <v>20</v>
      </c>
      <c r="K86" s="339"/>
    </row>
    <row r="87" spans="2:11" s="1" customFormat="1" ht="15" customHeight="1">
      <c r="B87" s="348"/>
      <c r="C87" s="325" t="s">
        <v>3845</v>
      </c>
      <c r="D87" s="325"/>
      <c r="E87" s="325"/>
      <c r="F87" s="347" t="s">
        <v>3832</v>
      </c>
      <c r="G87" s="346"/>
      <c r="H87" s="325" t="s">
        <v>3846</v>
      </c>
      <c r="I87" s="325" t="s">
        <v>3828</v>
      </c>
      <c r="J87" s="325">
        <v>50</v>
      </c>
      <c r="K87" s="339"/>
    </row>
    <row r="88" spans="2:11" s="1" customFormat="1" ht="15" customHeight="1">
      <c r="B88" s="348"/>
      <c r="C88" s="325" t="s">
        <v>3847</v>
      </c>
      <c r="D88" s="325"/>
      <c r="E88" s="325"/>
      <c r="F88" s="347" t="s">
        <v>3832</v>
      </c>
      <c r="G88" s="346"/>
      <c r="H88" s="325" t="s">
        <v>3848</v>
      </c>
      <c r="I88" s="325" t="s">
        <v>3828</v>
      </c>
      <c r="J88" s="325">
        <v>20</v>
      </c>
      <c r="K88" s="339"/>
    </row>
    <row r="89" spans="2:11" s="1" customFormat="1" ht="15" customHeight="1">
      <c r="B89" s="348"/>
      <c r="C89" s="325" t="s">
        <v>3849</v>
      </c>
      <c r="D89" s="325"/>
      <c r="E89" s="325"/>
      <c r="F89" s="347" t="s">
        <v>3832</v>
      </c>
      <c r="G89" s="346"/>
      <c r="H89" s="325" t="s">
        <v>3850</v>
      </c>
      <c r="I89" s="325" t="s">
        <v>3828</v>
      </c>
      <c r="J89" s="325">
        <v>20</v>
      </c>
      <c r="K89" s="339"/>
    </row>
    <row r="90" spans="2:11" s="1" customFormat="1" ht="15" customHeight="1">
      <c r="B90" s="348"/>
      <c r="C90" s="325" t="s">
        <v>3851</v>
      </c>
      <c r="D90" s="325"/>
      <c r="E90" s="325"/>
      <c r="F90" s="347" t="s">
        <v>3832</v>
      </c>
      <c r="G90" s="346"/>
      <c r="H90" s="325" t="s">
        <v>3852</v>
      </c>
      <c r="I90" s="325" t="s">
        <v>3828</v>
      </c>
      <c r="J90" s="325">
        <v>50</v>
      </c>
      <c r="K90" s="339"/>
    </row>
    <row r="91" spans="2:11" s="1" customFormat="1" ht="15" customHeight="1">
      <c r="B91" s="348"/>
      <c r="C91" s="325" t="s">
        <v>3853</v>
      </c>
      <c r="D91" s="325"/>
      <c r="E91" s="325"/>
      <c r="F91" s="347" t="s">
        <v>3832</v>
      </c>
      <c r="G91" s="346"/>
      <c r="H91" s="325" t="s">
        <v>3853</v>
      </c>
      <c r="I91" s="325" t="s">
        <v>3828</v>
      </c>
      <c r="J91" s="325">
        <v>50</v>
      </c>
      <c r="K91" s="339"/>
    </row>
    <row r="92" spans="2:11" s="1" customFormat="1" ht="15" customHeight="1">
      <c r="B92" s="348"/>
      <c r="C92" s="325" t="s">
        <v>3854</v>
      </c>
      <c r="D92" s="325"/>
      <c r="E92" s="325"/>
      <c r="F92" s="347" t="s">
        <v>3832</v>
      </c>
      <c r="G92" s="346"/>
      <c r="H92" s="325" t="s">
        <v>3855</v>
      </c>
      <c r="I92" s="325" t="s">
        <v>3828</v>
      </c>
      <c r="J92" s="325">
        <v>255</v>
      </c>
      <c r="K92" s="339"/>
    </row>
    <row r="93" spans="2:11" s="1" customFormat="1" ht="15" customHeight="1">
      <c r="B93" s="348"/>
      <c r="C93" s="325" t="s">
        <v>3856</v>
      </c>
      <c r="D93" s="325"/>
      <c r="E93" s="325"/>
      <c r="F93" s="347" t="s">
        <v>3826</v>
      </c>
      <c r="G93" s="346"/>
      <c r="H93" s="325" t="s">
        <v>3857</v>
      </c>
      <c r="I93" s="325" t="s">
        <v>3858</v>
      </c>
      <c r="J93" s="325"/>
      <c r="K93" s="339"/>
    </row>
    <row r="94" spans="2:11" s="1" customFormat="1" ht="15" customHeight="1">
      <c r="B94" s="348"/>
      <c r="C94" s="325" t="s">
        <v>3859</v>
      </c>
      <c r="D94" s="325"/>
      <c r="E94" s="325"/>
      <c r="F94" s="347" t="s">
        <v>3826</v>
      </c>
      <c r="G94" s="346"/>
      <c r="H94" s="325" t="s">
        <v>3860</v>
      </c>
      <c r="I94" s="325" t="s">
        <v>3861</v>
      </c>
      <c r="J94" s="325"/>
      <c r="K94" s="339"/>
    </row>
    <row r="95" spans="2:11" s="1" customFormat="1" ht="15" customHeight="1">
      <c r="B95" s="348"/>
      <c r="C95" s="325" t="s">
        <v>3862</v>
      </c>
      <c r="D95" s="325"/>
      <c r="E95" s="325"/>
      <c r="F95" s="347" t="s">
        <v>3826</v>
      </c>
      <c r="G95" s="346"/>
      <c r="H95" s="325" t="s">
        <v>3862</v>
      </c>
      <c r="I95" s="325" t="s">
        <v>3861</v>
      </c>
      <c r="J95" s="325"/>
      <c r="K95" s="339"/>
    </row>
    <row r="96" spans="2:11" s="1" customFormat="1" ht="15" customHeight="1">
      <c r="B96" s="348"/>
      <c r="C96" s="325" t="s">
        <v>42</v>
      </c>
      <c r="D96" s="325"/>
      <c r="E96" s="325"/>
      <c r="F96" s="347" t="s">
        <v>3826</v>
      </c>
      <c r="G96" s="346"/>
      <c r="H96" s="325" t="s">
        <v>3863</v>
      </c>
      <c r="I96" s="325" t="s">
        <v>3861</v>
      </c>
      <c r="J96" s="325"/>
      <c r="K96" s="339"/>
    </row>
    <row r="97" spans="2:11" s="1" customFormat="1" ht="15" customHeight="1">
      <c r="B97" s="348"/>
      <c r="C97" s="325" t="s">
        <v>52</v>
      </c>
      <c r="D97" s="325"/>
      <c r="E97" s="325"/>
      <c r="F97" s="347" t="s">
        <v>3826</v>
      </c>
      <c r="G97" s="346"/>
      <c r="H97" s="325" t="s">
        <v>3864</v>
      </c>
      <c r="I97" s="325" t="s">
        <v>3861</v>
      </c>
      <c r="J97" s="325"/>
      <c r="K97" s="339"/>
    </row>
    <row r="98" spans="2:11" s="1" customFormat="1" ht="15" customHeight="1">
      <c r="B98" s="351"/>
      <c r="C98" s="352"/>
      <c r="D98" s="352"/>
      <c r="E98" s="352"/>
      <c r="F98" s="352"/>
      <c r="G98" s="352"/>
      <c r="H98" s="352"/>
      <c r="I98" s="352"/>
      <c r="J98" s="352"/>
      <c r="K98" s="353"/>
    </row>
    <row r="99" spans="2:11" s="1" customFormat="1" ht="18.75" customHeight="1">
      <c r="B99" s="354"/>
      <c r="C99" s="355"/>
      <c r="D99" s="355"/>
      <c r="E99" s="355"/>
      <c r="F99" s="355"/>
      <c r="G99" s="355"/>
      <c r="H99" s="355"/>
      <c r="I99" s="355"/>
      <c r="J99" s="355"/>
      <c r="K99" s="354"/>
    </row>
    <row r="100" spans="2:11" s="1" customFormat="1" ht="18.75" customHeight="1">
      <c r="B100" s="333"/>
      <c r="C100" s="333"/>
      <c r="D100" s="333"/>
      <c r="E100" s="333"/>
      <c r="F100" s="333"/>
      <c r="G100" s="333"/>
      <c r="H100" s="333"/>
      <c r="I100" s="333"/>
      <c r="J100" s="333"/>
      <c r="K100" s="333"/>
    </row>
    <row r="101" spans="2:11" s="1" customFormat="1" ht="7.5" customHeight="1">
      <c r="B101" s="334"/>
      <c r="C101" s="335"/>
      <c r="D101" s="335"/>
      <c r="E101" s="335"/>
      <c r="F101" s="335"/>
      <c r="G101" s="335"/>
      <c r="H101" s="335"/>
      <c r="I101" s="335"/>
      <c r="J101" s="335"/>
      <c r="K101" s="336"/>
    </row>
    <row r="102" spans="2:11" s="1" customFormat="1" ht="45" customHeight="1">
      <c r="B102" s="337"/>
      <c r="C102" s="338" t="s">
        <v>3865</v>
      </c>
      <c r="D102" s="338"/>
      <c r="E102" s="338"/>
      <c r="F102" s="338"/>
      <c r="G102" s="338"/>
      <c r="H102" s="338"/>
      <c r="I102" s="338"/>
      <c r="J102" s="338"/>
      <c r="K102" s="339"/>
    </row>
    <row r="103" spans="2:11" s="1" customFormat="1" ht="17.25" customHeight="1">
      <c r="B103" s="337"/>
      <c r="C103" s="340" t="s">
        <v>3820</v>
      </c>
      <c r="D103" s="340"/>
      <c r="E103" s="340"/>
      <c r="F103" s="340" t="s">
        <v>3821</v>
      </c>
      <c r="G103" s="341"/>
      <c r="H103" s="340" t="s">
        <v>58</v>
      </c>
      <c r="I103" s="340" t="s">
        <v>61</v>
      </c>
      <c r="J103" s="340" t="s">
        <v>3822</v>
      </c>
      <c r="K103" s="339"/>
    </row>
    <row r="104" spans="2:11" s="1" customFormat="1" ht="17.25" customHeight="1">
      <c r="B104" s="337"/>
      <c r="C104" s="342" t="s">
        <v>3823</v>
      </c>
      <c r="D104" s="342"/>
      <c r="E104" s="342"/>
      <c r="F104" s="343" t="s">
        <v>3824</v>
      </c>
      <c r="G104" s="344"/>
      <c r="H104" s="342"/>
      <c r="I104" s="342"/>
      <c r="J104" s="342" t="s">
        <v>3825</v>
      </c>
      <c r="K104" s="339"/>
    </row>
    <row r="105" spans="2:11" s="1" customFormat="1" ht="5.25" customHeight="1">
      <c r="B105" s="337"/>
      <c r="C105" s="340"/>
      <c r="D105" s="340"/>
      <c r="E105" s="340"/>
      <c r="F105" s="340"/>
      <c r="G105" s="356"/>
      <c r="H105" s="340"/>
      <c r="I105" s="340"/>
      <c r="J105" s="340"/>
      <c r="K105" s="339"/>
    </row>
    <row r="106" spans="2:11" s="1" customFormat="1" ht="15" customHeight="1">
      <c r="B106" s="337"/>
      <c r="C106" s="325" t="s">
        <v>57</v>
      </c>
      <c r="D106" s="345"/>
      <c r="E106" s="345"/>
      <c r="F106" s="347" t="s">
        <v>3826</v>
      </c>
      <c r="G106" s="356"/>
      <c r="H106" s="325" t="s">
        <v>3866</v>
      </c>
      <c r="I106" s="325" t="s">
        <v>3828</v>
      </c>
      <c r="J106" s="325">
        <v>20</v>
      </c>
      <c r="K106" s="339"/>
    </row>
    <row r="107" spans="2:11" s="1" customFormat="1" ht="15" customHeight="1">
      <c r="B107" s="337"/>
      <c r="C107" s="325" t="s">
        <v>3829</v>
      </c>
      <c r="D107" s="325"/>
      <c r="E107" s="325"/>
      <c r="F107" s="347" t="s">
        <v>3826</v>
      </c>
      <c r="G107" s="325"/>
      <c r="H107" s="325" t="s">
        <v>3866</v>
      </c>
      <c r="I107" s="325" t="s">
        <v>3828</v>
      </c>
      <c r="J107" s="325">
        <v>120</v>
      </c>
      <c r="K107" s="339"/>
    </row>
    <row r="108" spans="2:11" s="1" customFormat="1" ht="15" customHeight="1">
      <c r="B108" s="348"/>
      <c r="C108" s="325" t="s">
        <v>3831</v>
      </c>
      <c r="D108" s="325"/>
      <c r="E108" s="325"/>
      <c r="F108" s="347" t="s">
        <v>3832</v>
      </c>
      <c r="G108" s="325"/>
      <c r="H108" s="325" t="s">
        <v>3866</v>
      </c>
      <c r="I108" s="325" t="s">
        <v>3828</v>
      </c>
      <c r="J108" s="325">
        <v>50</v>
      </c>
      <c r="K108" s="339"/>
    </row>
    <row r="109" spans="2:11" s="1" customFormat="1" ht="15" customHeight="1">
      <c r="B109" s="348"/>
      <c r="C109" s="325" t="s">
        <v>3834</v>
      </c>
      <c r="D109" s="325"/>
      <c r="E109" s="325"/>
      <c r="F109" s="347" t="s">
        <v>3826</v>
      </c>
      <c r="G109" s="325"/>
      <c r="H109" s="325" t="s">
        <v>3866</v>
      </c>
      <c r="I109" s="325" t="s">
        <v>3836</v>
      </c>
      <c r="J109" s="325"/>
      <c r="K109" s="339"/>
    </row>
    <row r="110" spans="2:11" s="1" customFormat="1" ht="15" customHeight="1">
      <c r="B110" s="348"/>
      <c r="C110" s="325" t="s">
        <v>3845</v>
      </c>
      <c r="D110" s="325"/>
      <c r="E110" s="325"/>
      <c r="F110" s="347" t="s">
        <v>3832</v>
      </c>
      <c r="G110" s="325"/>
      <c r="H110" s="325" t="s">
        <v>3866</v>
      </c>
      <c r="I110" s="325" t="s">
        <v>3828</v>
      </c>
      <c r="J110" s="325">
        <v>50</v>
      </c>
      <c r="K110" s="339"/>
    </row>
    <row r="111" spans="2:11" s="1" customFormat="1" ht="15" customHeight="1">
      <c r="B111" s="348"/>
      <c r="C111" s="325" t="s">
        <v>3853</v>
      </c>
      <c r="D111" s="325"/>
      <c r="E111" s="325"/>
      <c r="F111" s="347" t="s">
        <v>3832</v>
      </c>
      <c r="G111" s="325"/>
      <c r="H111" s="325" t="s">
        <v>3866</v>
      </c>
      <c r="I111" s="325" t="s">
        <v>3828</v>
      </c>
      <c r="J111" s="325">
        <v>50</v>
      </c>
      <c r="K111" s="339"/>
    </row>
    <row r="112" spans="2:11" s="1" customFormat="1" ht="15" customHeight="1">
      <c r="B112" s="348"/>
      <c r="C112" s="325" t="s">
        <v>3851</v>
      </c>
      <c r="D112" s="325"/>
      <c r="E112" s="325"/>
      <c r="F112" s="347" t="s">
        <v>3832</v>
      </c>
      <c r="G112" s="325"/>
      <c r="H112" s="325" t="s">
        <v>3866</v>
      </c>
      <c r="I112" s="325" t="s">
        <v>3828</v>
      </c>
      <c r="J112" s="325">
        <v>50</v>
      </c>
      <c r="K112" s="339"/>
    </row>
    <row r="113" spans="2:11" s="1" customFormat="1" ht="15" customHeight="1">
      <c r="B113" s="348"/>
      <c r="C113" s="325" t="s">
        <v>57</v>
      </c>
      <c r="D113" s="325"/>
      <c r="E113" s="325"/>
      <c r="F113" s="347" t="s">
        <v>3826</v>
      </c>
      <c r="G113" s="325"/>
      <c r="H113" s="325" t="s">
        <v>3867</v>
      </c>
      <c r="I113" s="325" t="s">
        <v>3828</v>
      </c>
      <c r="J113" s="325">
        <v>20</v>
      </c>
      <c r="K113" s="339"/>
    </row>
    <row r="114" spans="2:11" s="1" customFormat="1" ht="15" customHeight="1">
      <c r="B114" s="348"/>
      <c r="C114" s="325" t="s">
        <v>3868</v>
      </c>
      <c r="D114" s="325"/>
      <c r="E114" s="325"/>
      <c r="F114" s="347" t="s">
        <v>3826</v>
      </c>
      <c r="G114" s="325"/>
      <c r="H114" s="325" t="s">
        <v>3869</v>
      </c>
      <c r="I114" s="325" t="s">
        <v>3828</v>
      </c>
      <c r="J114" s="325">
        <v>120</v>
      </c>
      <c r="K114" s="339"/>
    </row>
    <row r="115" spans="2:11" s="1" customFormat="1" ht="15" customHeight="1">
      <c r="B115" s="348"/>
      <c r="C115" s="325" t="s">
        <v>42</v>
      </c>
      <c r="D115" s="325"/>
      <c r="E115" s="325"/>
      <c r="F115" s="347" t="s">
        <v>3826</v>
      </c>
      <c r="G115" s="325"/>
      <c r="H115" s="325" t="s">
        <v>3870</v>
      </c>
      <c r="I115" s="325" t="s">
        <v>3861</v>
      </c>
      <c r="J115" s="325"/>
      <c r="K115" s="339"/>
    </row>
    <row r="116" spans="2:11" s="1" customFormat="1" ht="15" customHeight="1">
      <c r="B116" s="348"/>
      <c r="C116" s="325" t="s">
        <v>52</v>
      </c>
      <c r="D116" s="325"/>
      <c r="E116" s="325"/>
      <c r="F116" s="347" t="s">
        <v>3826</v>
      </c>
      <c r="G116" s="325"/>
      <c r="H116" s="325" t="s">
        <v>3871</v>
      </c>
      <c r="I116" s="325" t="s">
        <v>3861</v>
      </c>
      <c r="J116" s="325"/>
      <c r="K116" s="339"/>
    </row>
    <row r="117" spans="2:11" s="1" customFormat="1" ht="15" customHeight="1">
      <c r="B117" s="348"/>
      <c r="C117" s="325" t="s">
        <v>61</v>
      </c>
      <c r="D117" s="325"/>
      <c r="E117" s="325"/>
      <c r="F117" s="347" t="s">
        <v>3826</v>
      </c>
      <c r="G117" s="325"/>
      <c r="H117" s="325" t="s">
        <v>3872</v>
      </c>
      <c r="I117" s="325" t="s">
        <v>3873</v>
      </c>
      <c r="J117" s="325"/>
      <c r="K117" s="339"/>
    </row>
    <row r="118" spans="2:11" s="1" customFormat="1" ht="15" customHeight="1">
      <c r="B118" s="351"/>
      <c r="C118" s="357"/>
      <c r="D118" s="357"/>
      <c r="E118" s="357"/>
      <c r="F118" s="357"/>
      <c r="G118" s="357"/>
      <c r="H118" s="357"/>
      <c r="I118" s="357"/>
      <c r="J118" s="357"/>
      <c r="K118" s="353"/>
    </row>
    <row r="119" spans="2:11" s="1" customFormat="1" ht="18.75" customHeight="1">
      <c r="B119" s="358"/>
      <c r="C119" s="322"/>
      <c r="D119" s="322"/>
      <c r="E119" s="322"/>
      <c r="F119" s="359"/>
      <c r="G119" s="322"/>
      <c r="H119" s="322"/>
      <c r="I119" s="322"/>
      <c r="J119" s="322"/>
      <c r="K119" s="358"/>
    </row>
    <row r="120" spans="2:11" s="1" customFormat="1" ht="18.75" customHeight="1">
      <c r="B120" s="333"/>
      <c r="C120" s="333"/>
      <c r="D120" s="333"/>
      <c r="E120" s="333"/>
      <c r="F120" s="333"/>
      <c r="G120" s="333"/>
      <c r="H120" s="333"/>
      <c r="I120" s="333"/>
      <c r="J120" s="333"/>
      <c r="K120" s="333"/>
    </row>
    <row r="121" spans="2:11" s="1" customFormat="1" ht="7.5" customHeight="1">
      <c r="B121" s="360"/>
      <c r="C121" s="361"/>
      <c r="D121" s="361"/>
      <c r="E121" s="361"/>
      <c r="F121" s="361"/>
      <c r="G121" s="361"/>
      <c r="H121" s="361"/>
      <c r="I121" s="361"/>
      <c r="J121" s="361"/>
      <c r="K121" s="362"/>
    </row>
    <row r="122" spans="2:11" s="1" customFormat="1" ht="45" customHeight="1">
      <c r="B122" s="363"/>
      <c r="C122" s="316" t="s">
        <v>3874</v>
      </c>
      <c r="D122" s="316"/>
      <c r="E122" s="316"/>
      <c r="F122" s="316"/>
      <c r="G122" s="316"/>
      <c r="H122" s="316"/>
      <c r="I122" s="316"/>
      <c r="J122" s="316"/>
      <c r="K122" s="364"/>
    </row>
    <row r="123" spans="2:11" s="1" customFormat="1" ht="17.25" customHeight="1">
      <c r="B123" s="365"/>
      <c r="C123" s="340" t="s">
        <v>3820</v>
      </c>
      <c r="D123" s="340"/>
      <c r="E123" s="340"/>
      <c r="F123" s="340" t="s">
        <v>3821</v>
      </c>
      <c r="G123" s="341"/>
      <c r="H123" s="340" t="s">
        <v>58</v>
      </c>
      <c r="I123" s="340" t="s">
        <v>61</v>
      </c>
      <c r="J123" s="340" t="s">
        <v>3822</v>
      </c>
      <c r="K123" s="366"/>
    </row>
    <row r="124" spans="2:11" s="1" customFormat="1" ht="17.25" customHeight="1">
      <c r="B124" s="365"/>
      <c r="C124" s="342" t="s">
        <v>3823</v>
      </c>
      <c r="D124" s="342"/>
      <c r="E124" s="342"/>
      <c r="F124" s="343" t="s">
        <v>3824</v>
      </c>
      <c r="G124" s="344"/>
      <c r="H124" s="342"/>
      <c r="I124" s="342"/>
      <c r="J124" s="342" t="s">
        <v>3825</v>
      </c>
      <c r="K124" s="366"/>
    </row>
    <row r="125" spans="2:11" s="1" customFormat="1" ht="5.25" customHeight="1">
      <c r="B125" s="367"/>
      <c r="C125" s="345"/>
      <c r="D125" s="345"/>
      <c r="E125" s="345"/>
      <c r="F125" s="345"/>
      <c r="G125" s="325"/>
      <c r="H125" s="345"/>
      <c r="I125" s="345"/>
      <c r="J125" s="345"/>
      <c r="K125" s="368"/>
    </row>
    <row r="126" spans="2:11" s="1" customFormat="1" ht="15" customHeight="1">
      <c r="B126" s="367"/>
      <c r="C126" s="325" t="s">
        <v>3829</v>
      </c>
      <c r="D126" s="345"/>
      <c r="E126" s="345"/>
      <c r="F126" s="347" t="s">
        <v>3826</v>
      </c>
      <c r="G126" s="325"/>
      <c r="H126" s="325" t="s">
        <v>3866</v>
      </c>
      <c r="I126" s="325" t="s">
        <v>3828</v>
      </c>
      <c r="J126" s="325">
        <v>120</v>
      </c>
      <c r="K126" s="369"/>
    </row>
    <row r="127" spans="2:11" s="1" customFormat="1" ht="15" customHeight="1">
      <c r="B127" s="367"/>
      <c r="C127" s="325" t="s">
        <v>3875</v>
      </c>
      <c r="D127" s="325"/>
      <c r="E127" s="325"/>
      <c r="F127" s="347" t="s">
        <v>3826</v>
      </c>
      <c r="G127" s="325"/>
      <c r="H127" s="325" t="s">
        <v>3876</v>
      </c>
      <c r="I127" s="325" t="s">
        <v>3828</v>
      </c>
      <c r="J127" s="325" t="s">
        <v>3877</v>
      </c>
      <c r="K127" s="369"/>
    </row>
    <row r="128" spans="2:11" s="1" customFormat="1" ht="15" customHeight="1">
      <c r="B128" s="367"/>
      <c r="C128" s="325" t="s">
        <v>95</v>
      </c>
      <c r="D128" s="325"/>
      <c r="E128" s="325"/>
      <c r="F128" s="347" t="s">
        <v>3826</v>
      </c>
      <c r="G128" s="325"/>
      <c r="H128" s="325" t="s">
        <v>3878</v>
      </c>
      <c r="I128" s="325" t="s">
        <v>3828</v>
      </c>
      <c r="J128" s="325" t="s">
        <v>3877</v>
      </c>
      <c r="K128" s="369"/>
    </row>
    <row r="129" spans="2:11" s="1" customFormat="1" ht="15" customHeight="1">
      <c r="B129" s="367"/>
      <c r="C129" s="325" t="s">
        <v>3837</v>
      </c>
      <c r="D129" s="325"/>
      <c r="E129" s="325"/>
      <c r="F129" s="347" t="s">
        <v>3832</v>
      </c>
      <c r="G129" s="325"/>
      <c r="H129" s="325" t="s">
        <v>3838</v>
      </c>
      <c r="I129" s="325" t="s">
        <v>3828</v>
      </c>
      <c r="J129" s="325">
        <v>15</v>
      </c>
      <c r="K129" s="369"/>
    </row>
    <row r="130" spans="2:11" s="1" customFormat="1" ht="15" customHeight="1">
      <c r="B130" s="367"/>
      <c r="C130" s="349" t="s">
        <v>3839</v>
      </c>
      <c r="D130" s="349"/>
      <c r="E130" s="349"/>
      <c r="F130" s="350" t="s">
        <v>3832</v>
      </c>
      <c r="G130" s="349"/>
      <c r="H130" s="349" t="s">
        <v>3840</v>
      </c>
      <c r="I130" s="349" t="s">
        <v>3828</v>
      </c>
      <c r="J130" s="349">
        <v>15</v>
      </c>
      <c r="K130" s="369"/>
    </row>
    <row r="131" spans="2:11" s="1" customFormat="1" ht="15" customHeight="1">
      <c r="B131" s="367"/>
      <c r="C131" s="349" t="s">
        <v>3841</v>
      </c>
      <c r="D131" s="349"/>
      <c r="E131" s="349"/>
      <c r="F131" s="350" t="s">
        <v>3832</v>
      </c>
      <c r="G131" s="349"/>
      <c r="H131" s="349" t="s">
        <v>3842</v>
      </c>
      <c r="I131" s="349" t="s">
        <v>3828</v>
      </c>
      <c r="J131" s="349">
        <v>20</v>
      </c>
      <c r="K131" s="369"/>
    </row>
    <row r="132" spans="2:11" s="1" customFormat="1" ht="15" customHeight="1">
      <c r="B132" s="367"/>
      <c r="C132" s="349" t="s">
        <v>3843</v>
      </c>
      <c r="D132" s="349"/>
      <c r="E132" s="349"/>
      <c r="F132" s="350" t="s">
        <v>3832</v>
      </c>
      <c r="G132" s="349"/>
      <c r="H132" s="349" t="s">
        <v>3844</v>
      </c>
      <c r="I132" s="349" t="s">
        <v>3828</v>
      </c>
      <c r="J132" s="349">
        <v>20</v>
      </c>
      <c r="K132" s="369"/>
    </row>
    <row r="133" spans="2:11" s="1" customFormat="1" ht="15" customHeight="1">
      <c r="B133" s="367"/>
      <c r="C133" s="325" t="s">
        <v>3831</v>
      </c>
      <c r="D133" s="325"/>
      <c r="E133" s="325"/>
      <c r="F133" s="347" t="s">
        <v>3832</v>
      </c>
      <c r="G133" s="325"/>
      <c r="H133" s="325" t="s">
        <v>3866</v>
      </c>
      <c r="I133" s="325" t="s">
        <v>3828</v>
      </c>
      <c r="J133" s="325">
        <v>50</v>
      </c>
      <c r="K133" s="369"/>
    </row>
    <row r="134" spans="2:11" s="1" customFormat="1" ht="15" customHeight="1">
      <c r="B134" s="367"/>
      <c r="C134" s="325" t="s">
        <v>3845</v>
      </c>
      <c r="D134" s="325"/>
      <c r="E134" s="325"/>
      <c r="F134" s="347" t="s">
        <v>3832</v>
      </c>
      <c r="G134" s="325"/>
      <c r="H134" s="325" t="s">
        <v>3866</v>
      </c>
      <c r="I134" s="325" t="s">
        <v>3828</v>
      </c>
      <c r="J134" s="325">
        <v>50</v>
      </c>
      <c r="K134" s="369"/>
    </row>
    <row r="135" spans="2:11" s="1" customFormat="1" ht="15" customHeight="1">
      <c r="B135" s="367"/>
      <c r="C135" s="325" t="s">
        <v>3851</v>
      </c>
      <c r="D135" s="325"/>
      <c r="E135" s="325"/>
      <c r="F135" s="347" t="s">
        <v>3832</v>
      </c>
      <c r="G135" s="325"/>
      <c r="H135" s="325" t="s">
        <v>3866</v>
      </c>
      <c r="I135" s="325" t="s">
        <v>3828</v>
      </c>
      <c r="J135" s="325">
        <v>50</v>
      </c>
      <c r="K135" s="369"/>
    </row>
    <row r="136" spans="2:11" s="1" customFormat="1" ht="15" customHeight="1">
      <c r="B136" s="367"/>
      <c r="C136" s="325" t="s">
        <v>3853</v>
      </c>
      <c r="D136" s="325"/>
      <c r="E136" s="325"/>
      <c r="F136" s="347" t="s">
        <v>3832</v>
      </c>
      <c r="G136" s="325"/>
      <c r="H136" s="325" t="s">
        <v>3866</v>
      </c>
      <c r="I136" s="325" t="s">
        <v>3828</v>
      </c>
      <c r="J136" s="325">
        <v>50</v>
      </c>
      <c r="K136" s="369"/>
    </row>
    <row r="137" spans="2:11" s="1" customFormat="1" ht="15" customHeight="1">
      <c r="B137" s="367"/>
      <c r="C137" s="325" t="s">
        <v>3854</v>
      </c>
      <c r="D137" s="325"/>
      <c r="E137" s="325"/>
      <c r="F137" s="347" t="s">
        <v>3832</v>
      </c>
      <c r="G137" s="325"/>
      <c r="H137" s="325" t="s">
        <v>3879</v>
      </c>
      <c r="I137" s="325" t="s">
        <v>3828</v>
      </c>
      <c r="J137" s="325">
        <v>255</v>
      </c>
      <c r="K137" s="369"/>
    </row>
    <row r="138" spans="2:11" s="1" customFormat="1" ht="15" customHeight="1">
      <c r="B138" s="367"/>
      <c r="C138" s="325" t="s">
        <v>3856</v>
      </c>
      <c r="D138" s="325"/>
      <c r="E138" s="325"/>
      <c r="F138" s="347" t="s">
        <v>3826</v>
      </c>
      <c r="G138" s="325"/>
      <c r="H138" s="325" t="s">
        <v>3880</v>
      </c>
      <c r="I138" s="325" t="s">
        <v>3858</v>
      </c>
      <c r="J138" s="325"/>
      <c r="K138" s="369"/>
    </row>
    <row r="139" spans="2:11" s="1" customFormat="1" ht="15" customHeight="1">
      <c r="B139" s="367"/>
      <c r="C139" s="325" t="s">
        <v>3859</v>
      </c>
      <c r="D139" s="325"/>
      <c r="E139" s="325"/>
      <c r="F139" s="347" t="s">
        <v>3826</v>
      </c>
      <c r="G139" s="325"/>
      <c r="H139" s="325" t="s">
        <v>3881</v>
      </c>
      <c r="I139" s="325" t="s">
        <v>3861</v>
      </c>
      <c r="J139" s="325"/>
      <c r="K139" s="369"/>
    </row>
    <row r="140" spans="2:11" s="1" customFormat="1" ht="15" customHeight="1">
      <c r="B140" s="367"/>
      <c r="C140" s="325" t="s">
        <v>3862</v>
      </c>
      <c r="D140" s="325"/>
      <c r="E140" s="325"/>
      <c r="F140" s="347" t="s">
        <v>3826</v>
      </c>
      <c r="G140" s="325"/>
      <c r="H140" s="325" t="s">
        <v>3862</v>
      </c>
      <c r="I140" s="325" t="s">
        <v>3861</v>
      </c>
      <c r="J140" s="325"/>
      <c r="K140" s="369"/>
    </row>
    <row r="141" spans="2:11" s="1" customFormat="1" ht="15" customHeight="1">
      <c r="B141" s="367"/>
      <c r="C141" s="325" t="s">
        <v>42</v>
      </c>
      <c r="D141" s="325"/>
      <c r="E141" s="325"/>
      <c r="F141" s="347" t="s">
        <v>3826</v>
      </c>
      <c r="G141" s="325"/>
      <c r="H141" s="325" t="s">
        <v>3882</v>
      </c>
      <c r="I141" s="325" t="s">
        <v>3861</v>
      </c>
      <c r="J141" s="325"/>
      <c r="K141" s="369"/>
    </row>
    <row r="142" spans="2:11" s="1" customFormat="1" ht="15" customHeight="1">
      <c r="B142" s="367"/>
      <c r="C142" s="325" t="s">
        <v>3883</v>
      </c>
      <c r="D142" s="325"/>
      <c r="E142" s="325"/>
      <c r="F142" s="347" t="s">
        <v>3826</v>
      </c>
      <c r="G142" s="325"/>
      <c r="H142" s="325" t="s">
        <v>3884</v>
      </c>
      <c r="I142" s="325" t="s">
        <v>3861</v>
      </c>
      <c r="J142" s="325"/>
      <c r="K142" s="369"/>
    </row>
    <row r="143" spans="2:11" s="1" customFormat="1" ht="15" customHeight="1">
      <c r="B143" s="370"/>
      <c r="C143" s="371"/>
      <c r="D143" s="371"/>
      <c r="E143" s="371"/>
      <c r="F143" s="371"/>
      <c r="G143" s="371"/>
      <c r="H143" s="371"/>
      <c r="I143" s="371"/>
      <c r="J143" s="371"/>
      <c r="K143" s="372"/>
    </row>
    <row r="144" spans="2:11" s="1" customFormat="1" ht="18.75" customHeight="1">
      <c r="B144" s="322"/>
      <c r="C144" s="322"/>
      <c r="D144" s="322"/>
      <c r="E144" s="322"/>
      <c r="F144" s="359"/>
      <c r="G144" s="322"/>
      <c r="H144" s="322"/>
      <c r="I144" s="322"/>
      <c r="J144" s="322"/>
      <c r="K144" s="322"/>
    </row>
    <row r="145" spans="2:11" s="1" customFormat="1" ht="18.75" customHeight="1">
      <c r="B145" s="333"/>
      <c r="C145" s="333"/>
      <c r="D145" s="333"/>
      <c r="E145" s="333"/>
      <c r="F145" s="333"/>
      <c r="G145" s="333"/>
      <c r="H145" s="333"/>
      <c r="I145" s="333"/>
      <c r="J145" s="333"/>
      <c r="K145" s="333"/>
    </row>
    <row r="146" spans="2:11" s="1" customFormat="1" ht="7.5" customHeight="1">
      <c r="B146" s="334"/>
      <c r="C146" s="335"/>
      <c r="D146" s="335"/>
      <c r="E146" s="335"/>
      <c r="F146" s="335"/>
      <c r="G146" s="335"/>
      <c r="H146" s="335"/>
      <c r="I146" s="335"/>
      <c r="J146" s="335"/>
      <c r="K146" s="336"/>
    </row>
    <row r="147" spans="2:11" s="1" customFormat="1" ht="45" customHeight="1">
      <c r="B147" s="337"/>
      <c r="C147" s="338" t="s">
        <v>3885</v>
      </c>
      <c r="D147" s="338"/>
      <c r="E147" s="338"/>
      <c r="F147" s="338"/>
      <c r="G147" s="338"/>
      <c r="H147" s="338"/>
      <c r="I147" s="338"/>
      <c r="J147" s="338"/>
      <c r="K147" s="339"/>
    </row>
    <row r="148" spans="2:11" s="1" customFormat="1" ht="17.25" customHeight="1">
      <c r="B148" s="337"/>
      <c r="C148" s="340" t="s">
        <v>3820</v>
      </c>
      <c r="D148" s="340"/>
      <c r="E148" s="340"/>
      <c r="F148" s="340" t="s">
        <v>3821</v>
      </c>
      <c r="G148" s="341"/>
      <c r="H148" s="340" t="s">
        <v>58</v>
      </c>
      <c r="I148" s="340" t="s">
        <v>61</v>
      </c>
      <c r="J148" s="340" t="s">
        <v>3822</v>
      </c>
      <c r="K148" s="339"/>
    </row>
    <row r="149" spans="2:11" s="1" customFormat="1" ht="17.25" customHeight="1">
      <c r="B149" s="337"/>
      <c r="C149" s="342" t="s">
        <v>3823</v>
      </c>
      <c r="D149" s="342"/>
      <c r="E149" s="342"/>
      <c r="F149" s="343" t="s">
        <v>3824</v>
      </c>
      <c r="G149" s="344"/>
      <c r="H149" s="342"/>
      <c r="I149" s="342"/>
      <c r="J149" s="342" t="s">
        <v>3825</v>
      </c>
      <c r="K149" s="339"/>
    </row>
    <row r="150" spans="2:11" s="1" customFormat="1" ht="5.25" customHeight="1">
      <c r="B150" s="348"/>
      <c r="C150" s="345"/>
      <c r="D150" s="345"/>
      <c r="E150" s="345"/>
      <c r="F150" s="345"/>
      <c r="G150" s="346"/>
      <c r="H150" s="345"/>
      <c r="I150" s="345"/>
      <c r="J150" s="345"/>
      <c r="K150" s="369"/>
    </row>
    <row r="151" spans="2:11" s="1" customFormat="1" ht="15" customHeight="1">
      <c r="B151" s="348"/>
      <c r="C151" s="373" t="s">
        <v>3829</v>
      </c>
      <c r="D151" s="325"/>
      <c r="E151" s="325"/>
      <c r="F151" s="374" t="s">
        <v>3826</v>
      </c>
      <c r="G151" s="325"/>
      <c r="H151" s="373" t="s">
        <v>3866</v>
      </c>
      <c r="I151" s="373" t="s">
        <v>3828</v>
      </c>
      <c r="J151" s="373">
        <v>120</v>
      </c>
      <c r="K151" s="369"/>
    </row>
    <row r="152" spans="2:11" s="1" customFormat="1" ht="15" customHeight="1">
      <c r="B152" s="348"/>
      <c r="C152" s="373" t="s">
        <v>3875</v>
      </c>
      <c r="D152" s="325"/>
      <c r="E152" s="325"/>
      <c r="F152" s="374" t="s">
        <v>3826</v>
      </c>
      <c r="G152" s="325"/>
      <c r="H152" s="373" t="s">
        <v>3886</v>
      </c>
      <c r="I152" s="373" t="s">
        <v>3828</v>
      </c>
      <c r="J152" s="373" t="s">
        <v>3877</v>
      </c>
      <c r="K152" s="369"/>
    </row>
    <row r="153" spans="2:11" s="1" customFormat="1" ht="15" customHeight="1">
      <c r="B153" s="348"/>
      <c r="C153" s="373" t="s">
        <v>95</v>
      </c>
      <c r="D153" s="325"/>
      <c r="E153" s="325"/>
      <c r="F153" s="374" t="s">
        <v>3826</v>
      </c>
      <c r="G153" s="325"/>
      <c r="H153" s="373" t="s">
        <v>3887</v>
      </c>
      <c r="I153" s="373" t="s">
        <v>3828</v>
      </c>
      <c r="J153" s="373" t="s">
        <v>3877</v>
      </c>
      <c r="K153" s="369"/>
    </row>
    <row r="154" spans="2:11" s="1" customFormat="1" ht="15" customHeight="1">
      <c r="B154" s="348"/>
      <c r="C154" s="373" t="s">
        <v>3831</v>
      </c>
      <c r="D154" s="325"/>
      <c r="E154" s="325"/>
      <c r="F154" s="374" t="s">
        <v>3832</v>
      </c>
      <c r="G154" s="325"/>
      <c r="H154" s="373" t="s">
        <v>3866</v>
      </c>
      <c r="I154" s="373" t="s">
        <v>3828</v>
      </c>
      <c r="J154" s="373">
        <v>50</v>
      </c>
      <c r="K154" s="369"/>
    </row>
    <row r="155" spans="2:11" s="1" customFormat="1" ht="15" customHeight="1">
      <c r="B155" s="348"/>
      <c r="C155" s="373" t="s">
        <v>3834</v>
      </c>
      <c r="D155" s="325"/>
      <c r="E155" s="325"/>
      <c r="F155" s="374" t="s">
        <v>3826</v>
      </c>
      <c r="G155" s="325"/>
      <c r="H155" s="373" t="s">
        <v>3866</v>
      </c>
      <c r="I155" s="373" t="s">
        <v>3836</v>
      </c>
      <c r="J155" s="373"/>
      <c r="K155" s="369"/>
    </row>
    <row r="156" spans="2:11" s="1" customFormat="1" ht="15" customHeight="1">
      <c r="B156" s="348"/>
      <c r="C156" s="373" t="s">
        <v>3845</v>
      </c>
      <c r="D156" s="325"/>
      <c r="E156" s="325"/>
      <c r="F156" s="374" t="s">
        <v>3832</v>
      </c>
      <c r="G156" s="325"/>
      <c r="H156" s="373" t="s">
        <v>3866</v>
      </c>
      <c r="I156" s="373" t="s">
        <v>3828</v>
      </c>
      <c r="J156" s="373">
        <v>50</v>
      </c>
      <c r="K156" s="369"/>
    </row>
    <row r="157" spans="2:11" s="1" customFormat="1" ht="15" customHeight="1">
      <c r="B157" s="348"/>
      <c r="C157" s="373" t="s">
        <v>3853</v>
      </c>
      <c r="D157" s="325"/>
      <c r="E157" s="325"/>
      <c r="F157" s="374" t="s">
        <v>3832</v>
      </c>
      <c r="G157" s="325"/>
      <c r="H157" s="373" t="s">
        <v>3866</v>
      </c>
      <c r="I157" s="373" t="s">
        <v>3828</v>
      </c>
      <c r="J157" s="373">
        <v>50</v>
      </c>
      <c r="K157" s="369"/>
    </row>
    <row r="158" spans="2:11" s="1" customFormat="1" ht="15" customHeight="1">
      <c r="B158" s="348"/>
      <c r="C158" s="373" t="s">
        <v>3851</v>
      </c>
      <c r="D158" s="325"/>
      <c r="E158" s="325"/>
      <c r="F158" s="374" t="s">
        <v>3832</v>
      </c>
      <c r="G158" s="325"/>
      <c r="H158" s="373" t="s">
        <v>3866</v>
      </c>
      <c r="I158" s="373" t="s">
        <v>3828</v>
      </c>
      <c r="J158" s="373">
        <v>50</v>
      </c>
      <c r="K158" s="369"/>
    </row>
    <row r="159" spans="2:11" s="1" customFormat="1" ht="15" customHeight="1">
      <c r="B159" s="348"/>
      <c r="C159" s="373" t="s">
        <v>169</v>
      </c>
      <c r="D159" s="325"/>
      <c r="E159" s="325"/>
      <c r="F159" s="374" t="s">
        <v>3826</v>
      </c>
      <c r="G159" s="325"/>
      <c r="H159" s="373" t="s">
        <v>3888</v>
      </c>
      <c r="I159" s="373" t="s">
        <v>3828</v>
      </c>
      <c r="J159" s="373" t="s">
        <v>3889</v>
      </c>
      <c r="K159" s="369"/>
    </row>
    <row r="160" spans="2:11" s="1" customFormat="1" ht="15" customHeight="1">
      <c r="B160" s="348"/>
      <c r="C160" s="373" t="s">
        <v>3890</v>
      </c>
      <c r="D160" s="325"/>
      <c r="E160" s="325"/>
      <c r="F160" s="374" t="s">
        <v>3826</v>
      </c>
      <c r="G160" s="325"/>
      <c r="H160" s="373" t="s">
        <v>3891</v>
      </c>
      <c r="I160" s="373" t="s">
        <v>3861</v>
      </c>
      <c r="J160" s="373"/>
      <c r="K160" s="369"/>
    </row>
    <row r="161" spans="2:11" s="1" customFormat="1" ht="15" customHeight="1">
      <c r="B161" s="375"/>
      <c r="C161" s="357"/>
      <c r="D161" s="357"/>
      <c r="E161" s="357"/>
      <c r="F161" s="357"/>
      <c r="G161" s="357"/>
      <c r="H161" s="357"/>
      <c r="I161" s="357"/>
      <c r="J161" s="357"/>
      <c r="K161" s="376"/>
    </row>
    <row r="162" spans="2:11" s="1" customFormat="1" ht="18.75" customHeight="1">
      <c r="B162" s="322"/>
      <c r="C162" s="325"/>
      <c r="D162" s="325"/>
      <c r="E162" s="325"/>
      <c r="F162" s="347"/>
      <c r="G162" s="325"/>
      <c r="H162" s="325"/>
      <c r="I162" s="325"/>
      <c r="J162" s="325"/>
      <c r="K162" s="322"/>
    </row>
    <row r="163" spans="2:11" s="1" customFormat="1" ht="18.75" customHeight="1">
      <c r="B163" s="333"/>
      <c r="C163" s="333"/>
      <c r="D163" s="333"/>
      <c r="E163" s="333"/>
      <c r="F163" s="333"/>
      <c r="G163" s="333"/>
      <c r="H163" s="333"/>
      <c r="I163" s="333"/>
      <c r="J163" s="333"/>
      <c r="K163" s="333"/>
    </row>
    <row r="164" spans="2:11" s="1" customFormat="1" ht="7.5" customHeight="1">
      <c r="B164" s="312"/>
      <c r="C164" s="313"/>
      <c r="D164" s="313"/>
      <c r="E164" s="313"/>
      <c r="F164" s="313"/>
      <c r="G164" s="313"/>
      <c r="H164" s="313"/>
      <c r="I164" s="313"/>
      <c r="J164" s="313"/>
      <c r="K164" s="314"/>
    </row>
    <row r="165" spans="2:11" s="1" customFormat="1" ht="45" customHeight="1">
      <c r="B165" s="315"/>
      <c r="C165" s="316" t="s">
        <v>3892</v>
      </c>
      <c r="D165" s="316"/>
      <c r="E165" s="316"/>
      <c r="F165" s="316"/>
      <c r="G165" s="316"/>
      <c r="H165" s="316"/>
      <c r="I165" s="316"/>
      <c r="J165" s="316"/>
      <c r="K165" s="317"/>
    </row>
    <row r="166" spans="2:11" s="1" customFormat="1" ht="17.25" customHeight="1">
      <c r="B166" s="315"/>
      <c r="C166" s="340" t="s">
        <v>3820</v>
      </c>
      <c r="D166" s="340"/>
      <c r="E166" s="340"/>
      <c r="F166" s="340" t="s">
        <v>3821</v>
      </c>
      <c r="G166" s="377"/>
      <c r="H166" s="378" t="s">
        <v>58</v>
      </c>
      <c r="I166" s="378" t="s">
        <v>61</v>
      </c>
      <c r="J166" s="340" t="s">
        <v>3822</v>
      </c>
      <c r="K166" s="317"/>
    </row>
    <row r="167" spans="2:11" s="1" customFormat="1" ht="17.25" customHeight="1">
      <c r="B167" s="318"/>
      <c r="C167" s="342" t="s">
        <v>3823</v>
      </c>
      <c r="D167" s="342"/>
      <c r="E167" s="342"/>
      <c r="F167" s="343" t="s">
        <v>3824</v>
      </c>
      <c r="G167" s="379"/>
      <c r="H167" s="380"/>
      <c r="I167" s="380"/>
      <c r="J167" s="342" t="s">
        <v>3825</v>
      </c>
      <c r="K167" s="320"/>
    </row>
    <row r="168" spans="2:11" s="1" customFormat="1" ht="5.25" customHeight="1">
      <c r="B168" s="348"/>
      <c r="C168" s="345"/>
      <c r="D168" s="345"/>
      <c r="E168" s="345"/>
      <c r="F168" s="345"/>
      <c r="G168" s="346"/>
      <c r="H168" s="345"/>
      <c r="I168" s="345"/>
      <c r="J168" s="345"/>
      <c r="K168" s="369"/>
    </row>
    <row r="169" spans="2:11" s="1" customFormat="1" ht="15" customHeight="1">
      <c r="B169" s="348"/>
      <c r="C169" s="325" t="s">
        <v>3829</v>
      </c>
      <c r="D169" s="325"/>
      <c r="E169" s="325"/>
      <c r="F169" s="347" t="s">
        <v>3826</v>
      </c>
      <c r="G169" s="325"/>
      <c r="H169" s="325" t="s">
        <v>3866</v>
      </c>
      <c r="I169" s="325" t="s">
        <v>3828</v>
      </c>
      <c r="J169" s="325">
        <v>120</v>
      </c>
      <c r="K169" s="369"/>
    </row>
    <row r="170" spans="2:11" s="1" customFormat="1" ht="15" customHeight="1">
      <c r="B170" s="348"/>
      <c r="C170" s="325" t="s">
        <v>3875</v>
      </c>
      <c r="D170" s="325"/>
      <c r="E170" s="325"/>
      <c r="F170" s="347" t="s">
        <v>3826</v>
      </c>
      <c r="G170" s="325"/>
      <c r="H170" s="325" t="s">
        <v>3876</v>
      </c>
      <c r="I170" s="325" t="s">
        <v>3828</v>
      </c>
      <c r="J170" s="325" t="s">
        <v>3877</v>
      </c>
      <c r="K170" s="369"/>
    </row>
    <row r="171" spans="2:11" s="1" customFormat="1" ht="15" customHeight="1">
      <c r="B171" s="348"/>
      <c r="C171" s="325" t="s">
        <v>95</v>
      </c>
      <c r="D171" s="325"/>
      <c r="E171" s="325"/>
      <c r="F171" s="347" t="s">
        <v>3826</v>
      </c>
      <c r="G171" s="325"/>
      <c r="H171" s="325" t="s">
        <v>3893</v>
      </c>
      <c r="I171" s="325" t="s">
        <v>3828</v>
      </c>
      <c r="J171" s="325" t="s">
        <v>3877</v>
      </c>
      <c r="K171" s="369"/>
    </row>
    <row r="172" spans="2:11" s="1" customFormat="1" ht="15" customHeight="1">
      <c r="B172" s="348"/>
      <c r="C172" s="325" t="s">
        <v>3831</v>
      </c>
      <c r="D172" s="325"/>
      <c r="E172" s="325"/>
      <c r="F172" s="347" t="s">
        <v>3832</v>
      </c>
      <c r="G172" s="325"/>
      <c r="H172" s="325" t="s">
        <v>3893</v>
      </c>
      <c r="I172" s="325" t="s">
        <v>3828</v>
      </c>
      <c r="J172" s="325">
        <v>50</v>
      </c>
      <c r="K172" s="369"/>
    </row>
    <row r="173" spans="2:11" s="1" customFormat="1" ht="15" customHeight="1">
      <c r="B173" s="348"/>
      <c r="C173" s="325" t="s">
        <v>3834</v>
      </c>
      <c r="D173" s="325"/>
      <c r="E173" s="325"/>
      <c r="F173" s="347" t="s">
        <v>3826</v>
      </c>
      <c r="G173" s="325"/>
      <c r="H173" s="325" t="s">
        <v>3893</v>
      </c>
      <c r="I173" s="325" t="s">
        <v>3836</v>
      </c>
      <c r="J173" s="325"/>
      <c r="K173" s="369"/>
    </row>
    <row r="174" spans="2:11" s="1" customFormat="1" ht="15" customHeight="1">
      <c r="B174" s="348"/>
      <c r="C174" s="325" t="s">
        <v>3845</v>
      </c>
      <c r="D174" s="325"/>
      <c r="E174" s="325"/>
      <c r="F174" s="347" t="s">
        <v>3832</v>
      </c>
      <c r="G174" s="325"/>
      <c r="H174" s="325" t="s">
        <v>3893</v>
      </c>
      <c r="I174" s="325" t="s">
        <v>3828</v>
      </c>
      <c r="J174" s="325">
        <v>50</v>
      </c>
      <c r="K174" s="369"/>
    </row>
    <row r="175" spans="2:11" s="1" customFormat="1" ht="15" customHeight="1">
      <c r="B175" s="348"/>
      <c r="C175" s="325" t="s">
        <v>3853</v>
      </c>
      <c r="D175" s="325"/>
      <c r="E175" s="325"/>
      <c r="F175" s="347" t="s">
        <v>3832</v>
      </c>
      <c r="G175" s="325"/>
      <c r="H175" s="325" t="s">
        <v>3893</v>
      </c>
      <c r="I175" s="325" t="s">
        <v>3828</v>
      </c>
      <c r="J175" s="325">
        <v>50</v>
      </c>
      <c r="K175" s="369"/>
    </row>
    <row r="176" spans="2:11" s="1" customFormat="1" ht="15" customHeight="1">
      <c r="B176" s="348"/>
      <c r="C176" s="325" t="s">
        <v>3851</v>
      </c>
      <c r="D176" s="325"/>
      <c r="E176" s="325"/>
      <c r="F176" s="347" t="s">
        <v>3832</v>
      </c>
      <c r="G176" s="325"/>
      <c r="H176" s="325" t="s">
        <v>3893</v>
      </c>
      <c r="I176" s="325" t="s">
        <v>3828</v>
      </c>
      <c r="J176" s="325">
        <v>50</v>
      </c>
      <c r="K176" s="369"/>
    </row>
    <row r="177" spans="2:11" s="1" customFormat="1" ht="15" customHeight="1">
      <c r="B177" s="348"/>
      <c r="C177" s="325" t="s">
        <v>180</v>
      </c>
      <c r="D177" s="325"/>
      <c r="E177" s="325"/>
      <c r="F177" s="347" t="s">
        <v>3826</v>
      </c>
      <c r="G177" s="325"/>
      <c r="H177" s="325" t="s">
        <v>3894</v>
      </c>
      <c r="I177" s="325" t="s">
        <v>3895</v>
      </c>
      <c r="J177" s="325"/>
      <c r="K177" s="369"/>
    </row>
    <row r="178" spans="2:11" s="1" customFormat="1" ht="15" customHeight="1">
      <c r="B178" s="348"/>
      <c r="C178" s="325" t="s">
        <v>61</v>
      </c>
      <c r="D178" s="325"/>
      <c r="E178" s="325"/>
      <c r="F178" s="347" t="s">
        <v>3826</v>
      </c>
      <c r="G178" s="325"/>
      <c r="H178" s="325" t="s">
        <v>3896</v>
      </c>
      <c r="I178" s="325" t="s">
        <v>3897</v>
      </c>
      <c r="J178" s="325">
        <v>1</v>
      </c>
      <c r="K178" s="369"/>
    </row>
    <row r="179" spans="2:11" s="1" customFormat="1" ht="15" customHeight="1">
      <c r="B179" s="348"/>
      <c r="C179" s="325" t="s">
        <v>57</v>
      </c>
      <c r="D179" s="325"/>
      <c r="E179" s="325"/>
      <c r="F179" s="347" t="s">
        <v>3826</v>
      </c>
      <c r="G179" s="325"/>
      <c r="H179" s="325" t="s">
        <v>3898</v>
      </c>
      <c r="I179" s="325" t="s">
        <v>3828</v>
      </c>
      <c r="J179" s="325">
        <v>20</v>
      </c>
      <c r="K179" s="369"/>
    </row>
    <row r="180" spans="2:11" s="1" customFormat="1" ht="15" customHeight="1">
      <c r="B180" s="348"/>
      <c r="C180" s="325" t="s">
        <v>58</v>
      </c>
      <c r="D180" s="325"/>
      <c r="E180" s="325"/>
      <c r="F180" s="347" t="s">
        <v>3826</v>
      </c>
      <c r="G180" s="325"/>
      <c r="H180" s="325" t="s">
        <v>3899</v>
      </c>
      <c r="I180" s="325" t="s">
        <v>3828</v>
      </c>
      <c r="J180" s="325">
        <v>255</v>
      </c>
      <c r="K180" s="369"/>
    </row>
    <row r="181" spans="2:11" s="1" customFormat="1" ht="15" customHeight="1">
      <c r="B181" s="348"/>
      <c r="C181" s="325" t="s">
        <v>181</v>
      </c>
      <c r="D181" s="325"/>
      <c r="E181" s="325"/>
      <c r="F181" s="347" t="s">
        <v>3826</v>
      </c>
      <c r="G181" s="325"/>
      <c r="H181" s="325" t="s">
        <v>3790</v>
      </c>
      <c r="I181" s="325" t="s">
        <v>3828</v>
      </c>
      <c r="J181" s="325">
        <v>10</v>
      </c>
      <c r="K181" s="369"/>
    </row>
    <row r="182" spans="2:11" s="1" customFormat="1" ht="15" customHeight="1">
      <c r="B182" s="348"/>
      <c r="C182" s="325" t="s">
        <v>182</v>
      </c>
      <c r="D182" s="325"/>
      <c r="E182" s="325"/>
      <c r="F182" s="347" t="s">
        <v>3826</v>
      </c>
      <c r="G182" s="325"/>
      <c r="H182" s="325" t="s">
        <v>3900</v>
      </c>
      <c r="I182" s="325" t="s">
        <v>3861</v>
      </c>
      <c r="J182" s="325"/>
      <c r="K182" s="369"/>
    </row>
    <row r="183" spans="2:11" s="1" customFormat="1" ht="15" customHeight="1">
      <c r="B183" s="348"/>
      <c r="C183" s="325" t="s">
        <v>3901</v>
      </c>
      <c r="D183" s="325"/>
      <c r="E183" s="325"/>
      <c r="F183" s="347" t="s">
        <v>3826</v>
      </c>
      <c r="G183" s="325"/>
      <c r="H183" s="325" t="s">
        <v>3902</v>
      </c>
      <c r="I183" s="325" t="s">
        <v>3861</v>
      </c>
      <c r="J183" s="325"/>
      <c r="K183" s="369"/>
    </row>
    <row r="184" spans="2:11" s="1" customFormat="1" ht="15" customHeight="1">
      <c r="B184" s="348"/>
      <c r="C184" s="325" t="s">
        <v>3890</v>
      </c>
      <c r="D184" s="325"/>
      <c r="E184" s="325"/>
      <c r="F184" s="347" t="s">
        <v>3826</v>
      </c>
      <c r="G184" s="325"/>
      <c r="H184" s="325" t="s">
        <v>3903</v>
      </c>
      <c r="I184" s="325" t="s">
        <v>3861</v>
      </c>
      <c r="J184" s="325"/>
      <c r="K184" s="369"/>
    </row>
    <row r="185" spans="2:11" s="1" customFormat="1" ht="15" customHeight="1">
      <c r="B185" s="348"/>
      <c r="C185" s="325" t="s">
        <v>184</v>
      </c>
      <c r="D185" s="325"/>
      <c r="E185" s="325"/>
      <c r="F185" s="347" t="s">
        <v>3832</v>
      </c>
      <c r="G185" s="325"/>
      <c r="H185" s="325" t="s">
        <v>3904</v>
      </c>
      <c r="I185" s="325" t="s">
        <v>3828</v>
      </c>
      <c r="J185" s="325">
        <v>50</v>
      </c>
      <c r="K185" s="369"/>
    </row>
    <row r="186" spans="2:11" s="1" customFormat="1" ht="15" customHeight="1">
      <c r="B186" s="348"/>
      <c r="C186" s="325" t="s">
        <v>3905</v>
      </c>
      <c r="D186" s="325"/>
      <c r="E186" s="325"/>
      <c r="F186" s="347" t="s">
        <v>3832</v>
      </c>
      <c r="G186" s="325"/>
      <c r="H186" s="325" t="s">
        <v>3906</v>
      </c>
      <c r="I186" s="325" t="s">
        <v>3907</v>
      </c>
      <c r="J186" s="325"/>
      <c r="K186" s="369"/>
    </row>
    <row r="187" spans="2:11" s="1" customFormat="1" ht="15" customHeight="1">
      <c r="B187" s="348"/>
      <c r="C187" s="325" t="s">
        <v>3908</v>
      </c>
      <c r="D187" s="325"/>
      <c r="E187" s="325"/>
      <c r="F187" s="347" t="s">
        <v>3832</v>
      </c>
      <c r="G187" s="325"/>
      <c r="H187" s="325" t="s">
        <v>3909</v>
      </c>
      <c r="I187" s="325" t="s">
        <v>3907</v>
      </c>
      <c r="J187" s="325"/>
      <c r="K187" s="369"/>
    </row>
    <row r="188" spans="2:11" s="1" customFormat="1" ht="15" customHeight="1">
      <c r="B188" s="348"/>
      <c r="C188" s="325" t="s">
        <v>3910</v>
      </c>
      <c r="D188" s="325"/>
      <c r="E188" s="325"/>
      <c r="F188" s="347" t="s">
        <v>3832</v>
      </c>
      <c r="G188" s="325"/>
      <c r="H188" s="325" t="s">
        <v>3911</v>
      </c>
      <c r="I188" s="325" t="s">
        <v>3907</v>
      </c>
      <c r="J188" s="325"/>
      <c r="K188" s="369"/>
    </row>
    <row r="189" spans="2:11" s="1" customFormat="1" ht="15" customHeight="1">
      <c r="B189" s="348"/>
      <c r="C189" s="381" t="s">
        <v>3912</v>
      </c>
      <c r="D189" s="325"/>
      <c r="E189" s="325"/>
      <c r="F189" s="347" t="s">
        <v>3832</v>
      </c>
      <c r="G189" s="325"/>
      <c r="H189" s="325" t="s">
        <v>3913</v>
      </c>
      <c r="I189" s="325" t="s">
        <v>3914</v>
      </c>
      <c r="J189" s="382" t="s">
        <v>3915</v>
      </c>
      <c r="K189" s="369"/>
    </row>
    <row r="190" spans="2:11" s="1" customFormat="1" ht="15" customHeight="1">
      <c r="B190" s="348"/>
      <c r="C190" s="332" t="s">
        <v>46</v>
      </c>
      <c r="D190" s="325"/>
      <c r="E190" s="325"/>
      <c r="F190" s="347" t="s">
        <v>3826</v>
      </c>
      <c r="G190" s="325"/>
      <c r="H190" s="322" t="s">
        <v>3916</v>
      </c>
      <c r="I190" s="325" t="s">
        <v>3917</v>
      </c>
      <c r="J190" s="325"/>
      <c r="K190" s="369"/>
    </row>
    <row r="191" spans="2:11" s="1" customFormat="1" ht="15" customHeight="1">
      <c r="B191" s="348"/>
      <c r="C191" s="332" t="s">
        <v>3918</v>
      </c>
      <c r="D191" s="325"/>
      <c r="E191" s="325"/>
      <c r="F191" s="347" t="s">
        <v>3826</v>
      </c>
      <c r="G191" s="325"/>
      <c r="H191" s="325" t="s">
        <v>3919</v>
      </c>
      <c r="I191" s="325" t="s">
        <v>3861</v>
      </c>
      <c r="J191" s="325"/>
      <c r="K191" s="369"/>
    </row>
    <row r="192" spans="2:11" s="1" customFormat="1" ht="15" customHeight="1">
      <c r="B192" s="348"/>
      <c r="C192" s="332" t="s">
        <v>3920</v>
      </c>
      <c r="D192" s="325"/>
      <c r="E192" s="325"/>
      <c r="F192" s="347" t="s">
        <v>3826</v>
      </c>
      <c r="G192" s="325"/>
      <c r="H192" s="325" t="s">
        <v>3921</v>
      </c>
      <c r="I192" s="325" t="s">
        <v>3861</v>
      </c>
      <c r="J192" s="325"/>
      <c r="K192" s="369"/>
    </row>
    <row r="193" spans="2:11" s="1" customFormat="1" ht="15" customHeight="1">
      <c r="B193" s="348"/>
      <c r="C193" s="332" t="s">
        <v>3922</v>
      </c>
      <c r="D193" s="325"/>
      <c r="E193" s="325"/>
      <c r="F193" s="347" t="s">
        <v>3832</v>
      </c>
      <c r="G193" s="325"/>
      <c r="H193" s="325" t="s">
        <v>3923</v>
      </c>
      <c r="I193" s="325" t="s">
        <v>3861</v>
      </c>
      <c r="J193" s="325"/>
      <c r="K193" s="369"/>
    </row>
    <row r="194" spans="2:11" s="1" customFormat="1" ht="15" customHeight="1">
      <c r="B194" s="375"/>
      <c r="C194" s="383"/>
      <c r="D194" s="357"/>
      <c r="E194" s="357"/>
      <c r="F194" s="357"/>
      <c r="G194" s="357"/>
      <c r="H194" s="357"/>
      <c r="I194" s="357"/>
      <c r="J194" s="357"/>
      <c r="K194" s="376"/>
    </row>
    <row r="195" spans="2:11" s="1" customFormat="1" ht="18.75" customHeight="1">
      <c r="B195" s="322"/>
      <c r="C195" s="325"/>
      <c r="D195" s="325"/>
      <c r="E195" s="325"/>
      <c r="F195" s="347"/>
      <c r="G195" s="325"/>
      <c r="H195" s="325"/>
      <c r="I195" s="325"/>
      <c r="J195" s="325"/>
      <c r="K195" s="322"/>
    </row>
    <row r="196" spans="2:11" s="1" customFormat="1" ht="18.75" customHeight="1">
      <c r="B196" s="322"/>
      <c r="C196" s="325"/>
      <c r="D196" s="325"/>
      <c r="E196" s="325"/>
      <c r="F196" s="347"/>
      <c r="G196" s="325"/>
      <c r="H196" s="325"/>
      <c r="I196" s="325"/>
      <c r="J196" s="325"/>
      <c r="K196" s="322"/>
    </row>
    <row r="197" spans="2:11" s="1" customFormat="1" ht="18.75" customHeight="1">
      <c r="B197" s="333"/>
      <c r="C197" s="333"/>
      <c r="D197" s="333"/>
      <c r="E197" s="333"/>
      <c r="F197" s="333"/>
      <c r="G197" s="333"/>
      <c r="H197" s="333"/>
      <c r="I197" s="333"/>
      <c r="J197" s="333"/>
      <c r="K197" s="333"/>
    </row>
    <row r="198" spans="2:11" s="1" customFormat="1" ht="13.5">
      <c r="B198" s="312"/>
      <c r="C198" s="313"/>
      <c r="D198" s="313"/>
      <c r="E198" s="313"/>
      <c r="F198" s="313"/>
      <c r="G198" s="313"/>
      <c r="H198" s="313"/>
      <c r="I198" s="313"/>
      <c r="J198" s="313"/>
      <c r="K198" s="314"/>
    </row>
    <row r="199" spans="2:11" s="1" customFormat="1" ht="21">
      <c r="B199" s="315"/>
      <c r="C199" s="316" t="s">
        <v>3924</v>
      </c>
      <c r="D199" s="316"/>
      <c r="E199" s="316"/>
      <c r="F199" s="316"/>
      <c r="G199" s="316"/>
      <c r="H199" s="316"/>
      <c r="I199" s="316"/>
      <c r="J199" s="316"/>
      <c r="K199" s="317"/>
    </row>
    <row r="200" spans="2:11" s="1" customFormat="1" ht="25.5" customHeight="1">
      <c r="B200" s="315"/>
      <c r="C200" s="384" t="s">
        <v>3925</v>
      </c>
      <c r="D200" s="384"/>
      <c r="E200" s="384"/>
      <c r="F200" s="384" t="s">
        <v>3926</v>
      </c>
      <c r="G200" s="385"/>
      <c r="H200" s="384" t="s">
        <v>3927</v>
      </c>
      <c r="I200" s="384"/>
      <c r="J200" s="384"/>
      <c r="K200" s="317"/>
    </row>
    <row r="201" spans="2:11" s="1" customFormat="1" ht="5.25" customHeight="1">
      <c r="B201" s="348"/>
      <c r="C201" s="345"/>
      <c r="D201" s="345"/>
      <c r="E201" s="345"/>
      <c r="F201" s="345"/>
      <c r="G201" s="325"/>
      <c r="H201" s="345"/>
      <c r="I201" s="345"/>
      <c r="J201" s="345"/>
      <c r="K201" s="369"/>
    </row>
    <row r="202" spans="2:11" s="1" customFormat="1" ht="15" customHeight="1">
      <c r="B202" s="348"/>
      <c r="C202" s="325" t="s">
        <v>3917</v>
      </c>
      <c r="D202" s="325"/>
      <c r="E202" s="325"/>
      <c r="F202" s="347" t="s">
        <v>47</v>
      </c>
      <c r="G202" s="325"/>
      <c r="H202" s="325" t="s">
        <v>3928</v>
      </c>
      <c r="I202" s="325"/>
      <c r="J202" s="325"/>
      <c r="K202" s="369"/>
    </row>
    <row r="203" spans="2:11" s="1" customFormat="1" ht="15" customHeight="1">
      <c r="B203" s="348"/>
      <c r="C203" s="354"/>
      <c r="D203" s="325"/>
      <c r="E203" s="325"/>
      <c r="F203" s="347" t="s">
        <v>48</v>
      </c>
      <c r="G203" s="325"/>
      <c r="H203" s="325" t="s">
        <v>3929</v>
      </c>
      <c r="I203" s="325"/>
      <c r="J203" s="325"/>
      <c r="K203" s="369"/>
    </row>
    <row r="204" spans="2:11" s="1" customFormat="1" ht="15" customHeight="1">
      <c r="B204" s="348"/>
      <c r="C204" s="354"/>
      <c r="D204" s="325"/>
      <c r="E204" s="325"/>
      <c r="F204" s="347" t="s">
        <v>51</v>
      </c>
      <c r="G204" s="325"/>
      <c r="H204" s="325" t="s">
        <v>3930</v>
      </c>
      <c r="I204" s="325"/>
      <c r="J204" s="325"/>
      <c r="K204" s="369"/>
    </row>
    <row r="205" spans="2:11" s="1" customFormat="1" ht="15" customHeight="1">
      <c r="B205" s="348"/>
      <c r="C205" s="325"/>
      <c r="D205" s="325"/>
      <c r="E205" s="325"/>
      <c r="F205" s="347" t="s">
        <v>49</v>
      </c>
      <c r="G205" s="325"/>
      <c r="H205" s="325" t="s">
        <v>3931</v>
      </c>
      <c r="I205" s="325"/>
      <c r="J205" s="325"/>
      <c r="K205" s="369"/>
    </row>
    <row r="206" spans="2:11" s="1" customFormat="1" ht="15" customHeight="1">
      <c r="B206" s="348"/>
      <c r="C206" s="325"/>
      <c r="D206" s="325"/>
      <c r="E206" s="325"/>
      <c r="F206" s="347" t="s">
        <v>50</v>
      </c>
      <c r="G206" s="325"/>
      <c r="H206" s="325" t="s">
        <v>3932</v>
      </c>
      <c r="I206" s="325"/>
      <c r="J206" s="325"/>
      <c r="K206" s="369"/>
    </row>
    <row r="207" spans="2:11" s="1" customFormat="1" ht="15" customHeight="1">
      <c r="B207" s="348"/>
      <c r="C207" s="325"/>
      <c r="D207" s="325"/>
      <c r="E207" s="325"/>
      <c r="F207" s="347"/>
      <c r="G207" s="325"/>
      <c r="H207" s="325"/>
      <c r="I207" s="325"/>
      <c r="J207" s="325"/>
      <c r="K207" s="369"/>
    </row>
    <row r="208" spans="2:11" s="1" customFormat="1" ht="15" customHeight="1">
      <c r="B208" s="348"/>
      <c r="C208" s="325" t="s">
        <v>3873</v>
      </c>
      <c r="D208" s="325"/>
      <c r="E208" s="325"/>
      <c r="F208" s="347" t="s">
        <v>83</v>
      </c>
      <c r="G208" s="325"/>
      <c r="H208" s="325" t="s">
        <v>3933</v>
      </c>
      <c r="I208" s="325"/>
      <c r="J208" s="325"/>
      <c r="K208" s="369"/>
    </row>
    <row r="209" spans="2:11" s="1" customFormat="1" ht="15" customHeight="1">
      <c r="B209" s="348"/>
      <c r="C209" s="354"/>
      <c r="D209" s="325"/>
      <c r="E209" s="325"/>
      <c r="F209" s="347" t="s">
        <v>3771</v>
      </c>
      <c r="G209" s="325"/>
      <c r="H209" s="325" t="s">
        <v>3772</v>
      </c>
      <c r="I209" s="325"/>
      <c r="J209" s="325"/>
      <c r="K209" s="369"/>
    </row>
    <row r="210" spans="2:11" s="1" customFormat="1" ht="15" customHeight="1">
      <c r="B210" s="348"/>
      <c r="C210" s="325"/>
      <c r="D210" s="325"/>
      <c r="E210" s="325"/>
      <c r="F210" s="347" t="s">
        <v>3769</v>
      </c>
      <c r="G210" s="325"/>
      <c r="H210" s="325" t="s">
        <v>3934</v>
      </c>
      <c r="I210" s="325"/>
      <c r="J210" s="325"/>
      <c r="K210" s="369"/>
    </row>
    <row r="211" spans="2:11" s="1" customFormat="1" ht="15" customHeight="1">
      <c r="B211" s="386"/>
      <c r="C211" s="354"/>
      <c r="D211" s="354"/>
      <c r="E211" s="354"/>
      <c r="F211" s="347" t="s">
        <v>3773</v>
      </c>
      <c r="G211" s="332"/>
      <c r="H211" s="373" t="s">
        <v>3774</v>
      </c>
      <c r="I211" s="373"/>
      <c r="J211" s="373"/>
      <c r="K211" s="387"/>
    </row>
    <row r="212" spans="2:11" s="1" customFormat="1" ht="15" customHeight="1">
      <c r="B212" s="386"/>
      <c r="C212" s="354"/>
      <c r="D212" s="354"/>
      <c r="E212" s="354"/>
      <c r="F212" s="347" t="s">
        <v>3704</v>
      </c>
      <c r="G212" s="332"/>
      <c r="H212" s="373" t="s">
        <v>3752</v>
      </c>
      <c r="I212" s="373"/>
      <c r="J212" s="373"/>
      <c r="K212" s="387"/>
    </row>
    <row r="213" spans="2:11" s="1" customFormat="1" ht="15" customHeight="1">
      <c r="B213" s="386"/>
      <c r="C213" s="354"/>
      <c r="D213" s="354"/>
      <c r="E213" s="354"/>
      <c r="F213" s="388"/>
      <c r="G213" s="332"/>
      <c r="H213" s="389"/>
      <c r="I213" s="389"/>
      <c r="J213" s="389"/>
      <c r="K213" s="387"/>
    </row>
    <row r="214" spans="2:11" s="1" customFormat="1" ht="15" customHeight="1">
      <c r="B214" s="386"/>
      <c r="C214" s="325" t="s">
        <v>3897</v>
      </c>
      <c r="D214" s="354"/>
      <c r="E214" s="354"/>
      <c r="F214" s="347">
        <v>1</v>
      </c>
      <c r="G214" s="332"/>
      <c r="H214" s="373" t="s">
        <v>3935</v>
      </c>
      <c r="I214" s="373"/>
      <c r="J214" s="373"/>
      <c r="K214" s="387"/>
    </row>
    <row r="215" spans="2:11" s="1" customFormat="1" ht="15" customHeight="1">
      <c r="B215" s="386"/>
      <c r="C215" s="354"/>
      <c r="D215" s="354"/>
      <c r="E215" s="354"/>
      <c r="F215" s="347">
        <v>2</v>
      </c>
      <c r="G215" s="332"/>
      <c r="H215" s="373" t="s">
        <v>3936</v>
      </c>
      <c r="I215" s="373"/>
      <c r="J215" s="373"/>
      <c r="K215" s="387"/>
    </row>
    <row r="216" spans="2:11" s="1" customFormat="1" ht="15" customHeight="1">
      <c r="B216" s="386"/>
      <c r="C216" s="354"/>
      <c r="D216" s="354"/>
      <c r="E216" s="354"/>
      <c r="F216" s="347">
        <v>3</v>
      </c>
      <c r="G216" s="332"/>
      <c r="H216" s="373" t="s">
        <v>3937</v>
      </c>
      <c r="I216" s="373"/>
      <c r="J216" s="373"/>
      <c r="K216" s="387"/>
    </row>
    <row r="217" spans="2:11" s="1" customFormat="1" ht="15" customHeight="1">
      <c r="B217" s="386"/>
      <c r="C217" s="354"/>
      <c r="D217" s="354"/>
      <c r="E217" s="354"/>
      <c r="F217" s="347">
        <v>4</v>
      </c>
      <c r="G217" s="332"/>
      <c r="H217" s="373" t="s">
        <v>3938</v>
      </c>
      <c r="I217" s="373"/>
      <c r="J217" s="373"/>
      <c r="K217" s="387"/>
    </row>
    <row r="218" spans="2:11" s="1" customFormat="1" ht="12.75" customHeight="1">
      <c r="B218" s="390"/>
      <c r="C218" s="391"/>
      <c r="D218" s="391"/>
      <c r="E218" s="391"/>
      <c r="F218" s="391"/>
      <c r="G218" s="391"/>
      <c r="H218" s="391"/>
      <c r="I218" s="391"/>
      <c r="J218" s="391"/>
      <c r="K218" s="39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8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89</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1:31" s="2" customFormat="1" ht="12" customHeight="1">
      <c r="A8" s="40"/>
      <c r="B8" s="46"/>
      <c r="C8" s="40"/>
      <c r="D8" s="147" t="s">
        <v>166</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289</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6" t="s">
        <v>19</v>
      </c>
      <c r="G11" s="40"/>
      <c r="H11" s="40"/>
      <c r="I11" s="152" t="s">
        <v>20</v>
      </c>
      <c r="J11" s="136" t="s">
        <v>21</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22</v>
      </c>
      <c r="E12" s="40"/>
      <c r="F12" s="136" t="s">
        <v>23</v>
      </c>
      <c r="G12" s="40"/>
      <c r="H12" s="40"/>
      <c r="I12" s="152" t="s">
        <v>24</v>
      </c>
      <c r="J12" s="153" t="str">
        <f>'Rekapitulace stavby'!AN8</f>
        <v>23. 1. 2020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26</v>
      </c>
      <c r="E14" s="40"/>
      <c r="F14" s="40"/>
      <c r="G14" s="40"/>
      <c r="H14" s="40"/>
      <c r="I14" s="152" t="s">
        <v>27</v>
      </c>
      <c r="J14" s="136" t="s">
        <v>28</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6" t="s">
        <v>29</v>
      </c>
      <c r="F15" s="40"/>
      <c r="G15" s="40"/>
      <c r="H15" s="40"/>
      <c r="I15" s="152" t="s">
        <v>30</v>
      </c>
      <c r="J15" s="136" t="s">
        <v>31</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32</v>
      </c>
      <c r="E17" s="40"/>
      <c r="F17" s="40"/>
      <c r="G17" s="40"/>
      <c r="H17" s="40"/>
      <c r="I17" s="152" t="s">
        <v>27</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6"/>
      <c r="G18" s="136"/>
      <c r="H18" s="136"/>
      <c r="I18" s="152" t="s">
        <v>30</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34</v>
      </c>
      <c r="E20" s="40"/>
      <c r="F20" s="40"/>
      <c r="G20" s="40"/>
      <c r="H20" s="40"/>
      <c r="I20" s="152" t="s">
        <v>27</v>
      </c>
      <c r="J20" s="136" t="s">
        <v>35</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6" t="s">
        <v>36</v>
      </c>
      <c r="F21" s="40"/>
      <c r="G21" s="40"/>
      <c r="H21" s="40"/>
      <c r="I21" s="152" t="s">
        <v>30</v>
      </c>
      <c r="J21" s="136" t="s">
        <v>37</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39</v>
      </c>
      <c r="E23" s="40"/>
      <c r="F23" s="40"/>
      <c r="G23" s="40"/>
      <c r="H23" s="40"/>
      <c r="I23" s="152" t="s">
        <v>27</v>
      </c>
      <c r="J23" s="136" t="s">
        <v>35</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6" t="s">
        <v>36</v>
      </c>
      <c r="F24" s="40"/>
      <c r="G24" s="40"/>
      <c r="H24" s="40"/>
      <c r="I24" s="152" t="s">
        <v>30</v>
      </c>
      <c r="J24" s="136" t="s">
        <v>37</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40</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21</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42</v>
      </c>
      <c r="E30" s="40"/>
      <c r="F30" s="40"/>
      <c r="G30" s="40"/>
      <c r="H30" s="40"/>
      <c r="I30" s="149"/>
      <c r="J30" s="162">
        <f>ROUND(J100,2)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44</v>
      </c>
      <c r="G32" s="40"/>
      <c r="H32" s="40"/>
      <c r="I32" s="164" t="s">
        <v>43</v>
      </c>
      <c r="J32" s="163" t="s">
        <v>45</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46</v>
      </c>
      <c r="E33" s="147" t="s">
        <v>47</v>
      </c>
      <c r="F33" s="166">
        <f>ROUND((SUM(BE100:BE813)),2)</f>
        <v>0</v>
      </c>
      <c r="G33" s="40"/>
      <c r="H33" s="40"/>
      <c r="I33" s="167">
        <v>0.21</v>
      </c>
      <c r="J33" s="166">
        <f>ROUND(((SUM(BE100:BE813))*I33),2)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48</v>
      </c>
      <c r="F34" s="166">
        <f>ROUND((SUM(BF100:BF813)),2)</f>
        <v>0</v>
      </c>
      <c r="G34" s="40"/>
      <c r="H34" s="40"/>
      <c r="I34" s="167">
        <v>0.15</v>
      </c>
      <c r="J34" s="166">
        <f>ROUND(((SUM(BF100:BF813))*I34),2)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49</v>
      </c>
      <c r="F35" s="166">
        <f>ROUND((SUM(BG100:BG813)),2)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50</v>
      </c>
      <c r="F36" s="166">
        <f>ROUND((SUM(BH100:BH813)),2)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51</v>
      </c>
      <c r="F37" s="166">
        <f>ROUND((SUM(BI100:BI813)),2)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52</v>
      </c>
      <c r="E39" s="170"/>
      <c r="F39" s="170"/>
      <c r="G39" s="171" t="s">
        <v>53</v>
      </c>
      <c r="H39" s="172" t="s">
        <v>54</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168</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Rekonstrukce hasičské zbrojnice a přístavba garáží, Kynšperk nad Ohří</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SO 02 - Nová přístavba objektu</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Kynšperk nad Ohří</v>
      </c>
      <c r="G52" s="42"/>
      <c r="H52" s="42"/>
      <c r="I52" s="152" t="s">
        <v>24</v>
      </c>
      <c r="J52" s="74" t="str">
        <f>IF(J12="","",J12)</f>
        <v>23. 1. 2020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Kynšperk nad Ohří</v>
      </c>
      <c r="G54" s="42"/>
      <c r="H54" s="42"/>
      <c r="I54" s="152" t="s">
        <v>34</v>
      </c>
      <c r="J54" s="38" t="str">
        <f>E21</f>
        <v>BEPRO, Jiří Bednář</v>
      </c>
      <c r="K54" s="42"/>
      <c r="L54" s="150"/>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152" t="s">
        <v>39</v>
      </c>
      <c r="J55" s="38" t="str">
        <f>E24</f>
        <v>BEPRO, Jiří Bednář</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169</v>
      </c>
      <c r="D57" s="184"/>
      <c r="E57" s="184"/>
      <c r="F57" s="184"/>
      <c r="G57" s="184"/>
      <c r="H57" s="184"/>
      <c r="I57" s="185"/>
      <c r="J57" s="186" t="s">
        <v>170</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74</v>
      </c>
      <c r="D59" s="42"/>
      <c r="E59" s="42"/>
      <c r="F59" s="42"/>
      <c r="G59" s="42"/>
      <c r="H59" s="42"/>
      <c r="I59" s="149"/>
      <c r="J59" s="104">
        <f>J100</f>
        <v>0</v>
      </c>
      <c r="K59" s="42"/>
      <c r="L59" s="150"/>
      <c r="S59" s="40"/>
      <c r="T59" s="40"/>
      <c r="U59" s="40"/>
      <c r="V59" s="40"/>
      <c r="W59" s="40"/>
      <c r="X59" s="40"/>
      <c r="Y59" s="40"/>
      <c r="Z59" s="40"/>
      <c r="AA59" s="40"/>
      <c r="AB59" s="40"/>
      <c r="AC59" s="40"/>
      <c r="AD59" s="40"/>
      <c r="AE59" s="40"/>
      <c r="AU59" s="19" t="s">
        <v>171</v>
      </c>
    </row>
    <row r="60" spans="1:31" s="9" customFormat="1" ht="24.95" customHeight="1">
      <c r="A60" s="9"/>
      <c r="B60" s="188"/>
      <c r="C60" s="189"/>
      <c r="D60" s="190" t="s">
        <v>172</v>
      </c>
      <c r="E60" s="191"/>
      <c r="F60" s="191"/>
      <c r="G60" s="191"/>
      <c r="H60" s="191"/>
      <c r="I60" s="192"/>
      <c r="J60" s="193">
        <f>J101</f>
        <v>0</v>
      </c>
      <c r="K60" s="189"/>
      <c r="L60" s="194"/>
      <c r="S60" s="9"/>
      <c r="T60" s="9"/>
      <c r="U60" s="9"/>
      <c r="V60" s="9"/>
      <c r="W60" s="9"/>
      <c r="X60" s="9"/>
      <c r="Y60" s="9"/>
      <c r="Z60" s="9"/>
      <c r="AA60" s="9"/>
      <c r="AB60" s="9"/>
      <c r="AC60" s="9"/>
      <c r="AD60" s="9"/>
      <c r="AE60" s="9"/>
    </row>
    <row r="61" spans="1:31" s="10" customFormat="1" ht="19.9" customHeight="1">
      <c r="A61" s="10"/>
      <c r="B61" s="195"/>
      <c r="C61" s="127"/>
      <c r="D61" s="196" t="s">
        <v>290</v>
      </c>
      <c r="E61" s="197"/>
      <c r="F61" s="197"/>
      <c r="G61" s="197"/>
      <c r="H61" s="197"/>
      <c r="I61" s="198"/>
      <c r="J61" s="199">
        <f>J102</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291</v>
      </c>
      <c r="E62" s="197"/>
      <c r="F62" s="197"/>
      <c r="G62" s="197"/>
      <c r="H62" s="197"/>
      <c r="I62" s="198"/>
      <c r="J62" s="199">
        <f>J145</f>
        <v>0</v>
      </c>
      <c r="K62" s="127"/>
      <c r="L62" s="200"/>
      <c r="S62" s="10"/>
      <c r="T62" s="10"/>
      <c r="U62" s="10"/>
      <c r="V62" s="10"/>
      <c r="W62" s="10"/>
      <c r="X62" s="10"/>
      <c r="Y62" s="10"/>
      <c r="Z62" s="10"/>
      <c r="AA62" s="10"/>
      <c r="AB62" s="10"/>
      <c r="AC62" s="10"/>
      <c r="AD62" s="10"/>
      <c r="AE62" s="10"/>
    </row>
    <row r="63" spans="1:31" s="10" customFormat="1" ht="19.9" customHeight="1">
      <c r="A63" s="10"/>
      <c r="B63" s="195"/>
      <c r="C63" s="127"/>
      <c r="D63" s="196" t="s">
        <v>292</v>
      </c>
      <c r="E63" s="197"/>
      <c r="F63" s="197"/>
      <c r="G63" s="197"/>
      <c r="H63" s="197"/>
      <c r="I63" s="198"/>
      <c r="J63" s="199">
        <f>J179</f>
        <v>0</v>
      </c>
      <c r="K63" s="127"/>
      <c r="L63" s="200"/>
      <c r="S63" s="10"/>
      <c r="T63" s="10"/>
      <c r="U63" s="10"/>
      <c r="V63" s="10"/>
      <c r="W63" s="10"/>
      <c r="X63" s="10"/>
      <c r="Y63" s="10"/>
      <c r="Z63" s="10"/>
      <c r="AA63" s="10"/>
      <c r="AB63" s="10"/>
      <c r="AC63" s="10"/>
      <c r="AD63" s="10"/>
      <c r="AE63" s="10"/>
    </row>
    <row r="64" spans="1:31" s="10" customFormat="1" ht="19.9" customHeight="1">
      <c r="A64" s="10"/>
      <c r="B64" s="195"/>
      <c r="C64" s="127"/>
      <c r="D64" s="196" t="s">
        <v>293</v>
      </c>
      <c r="E64" s="197"/>
      <c r="F64" s="197"/>
      <c r="G64" s="197"/>
      <c r="H64" s="197"/>
      <c r="I64" s="198"/>
      <c r="J64" s="199">
        <f>J285</f>
        <v>0</v>
      </c>
      <c r="K64" s="127"/>
      <c r="L64" s="200"/>
      <c r="S64" s="10"/>
      <c r="T64" s="10"/>
      <c r="U64" s="10"/>
      <c r="V64" s="10"/>
      <c r="W64" s="10"/>
      <c r="X64" s="10"/>
      <c r="Y64" s="10"/>
      <c r="Z64" s="10"/>
      <c r="AA64" s="10"/>
      <c r="AB64" s="10"/>
      <c r="AC64" s="10"/>
      <c r="AD64" s="10"/>
      <c r="AE64" s="10"/>
    </row>
    <row r="65" spans="1:31" s="10" customFormat="1" ht="19.9" customHeight="1">
      <c r="A65" s="10"/>
      <c r="B65" s="195"/>
      <c r="C65" s="127"/>
      <c r="D65" s="196" t="s">
        <v>294</v>
      </c>
      <c r="E65" s="197"/>
      <c r="F65" s="197"/>
      <c r="G65" s="197"/>
      <c r="H65" s="197"/>
      <c r="I65" s="198"/>
      <c r="J65" s="199">
        <f>J321</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173</v>
      </c>
      <c r="E66" s="197"/>
      <c r="F66" s="197"/>
      <c r="G66" s="197"/>
      <c r="H66" s="197"/>
      <c r="I66" s="198"/>
      <c r="J66" s="199">
        <f>J403</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295</v>
      </c>
      <c r="E67" s="197"/>
      <c r="F67" s="197"/>
      <c r="G67" s="197"/>
      <c r="H67" s="197"/>
      <c r="I67" s="198"/>
      <c r="J67" s="199">
        <f>J442</f>
        <v>0</v>
      </c>
      <c r="K67" s="127"/>
      <c r="L67" s="200"/>
      <c r="S67" s="10"/>
      <c r="T67" s="10"/>
      <c r="U67" s="10"/>
      <c r="V67" s="10"/>
      <c r="W67" s="10"/>
      <c r="X67" s="10"/>
      <c r="Y67" s="10"/>
      <c r="Z67" s="10"/>
      <c r="AA67" s="10"/>
      <c r="AB67" s="10"/>
      <c r="AC67" s="10"/>
      <c r="AD67" s="10"/>
      <c r="AE67" s="10"/>
    </row>
    <row r="68" spans="1:31" s="9" customFormat="1" ht="24.95" customHeight="1">
      <c r="A68" s="9"/>
      <c r="B68" s="188"/>
      <c r="C68" s="189"/>
      <c r="D68" s="190" t="s">
        <v>175</v>
      </c>
      <c r="E68" s="191"/>
      <c r="F68" s="191"/>
      <c r="G68" s="191"/>
      <c r="H68" s="191"/>
      <c r="I68" s="192"/>
      <c r="J68" s="193">
        <f>J446</f>
        <v>0</v>
      </c>
      <c r="K68" s="189"/>
      <c r="L68" s="194"/>
      <c r="S68" s="9"/>
      <c r="T68" s="9"/>
      <c r="U68" s="9"/>
      <c r="V68" s="9"/>
      <c r="W68" s="9"/>
      <c r="X68" s="9"/>
      <c r="Y68" s="9"/>
      <c r="Z68" s="9"/>
      <c r="AA68" s="9"/>
      <c r="AB68" s="9"/>
      <c r="AC68" s="9"/>
      <c r="AD68" s="9"/>
      <c r="AE68" s="9"/>
    </row>
    <row r="69" spans="1:31" s="10" customFormat="1" ht="19.9" customHeight="1">
      <c r="A69" s="10"/>
      <c r="B69" s="195"/>
      <c r="C69" s="127"/>
      <c r="D69" s="196" t="s">
        <v>296</v>
      </c>
      <c r="E69" s="197"/>
      <c r="F69" s="197"/>
      <c r="G69" s="197"/>
      <c r="H69" s="197"/>
      <c r="I69" s="198"/>
      <c r="J69" s="199">
        <f>J447</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297</v>
      </c>
      <c r="E70" s="197"/>
      <c r="F70" s="197"/>
      <c r="G70" s="197"/>
      <c r="H70" s="197"/>
      <c r="I70" s="198"/>
      <c r="J70" s="199">
        <f>J489</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298</v>
      </c>
      <c r="E71" s="197"/>
      <c r="F71" s="197"/>
      <c r="G71" s="197"/>
      <c r="H71" s="197"/>
      <c r="I71" s="198"/>
      <c r="J71" s="199">
        <f>J522</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299</v>
      </c>
      <c r="E72" s="197"/>
      <c r="F72" s="197"/>
      <c r="G72" s="197"/>
      <c r="H72" s="197"/>
      <c r="I72" s="198"/>
      <c r="J72" s="199">
        <f>J569</f>
        <v>0</v>
      </c>
      <c r="K72" s="127"/>
      <c r="L72" s="200"/>
      <c r="S72" s="10"/>
      <c r="T72" s="10"/>
      <c r="U72" s="10"/>
      <c r="V72" s="10"/>
      <c r="W72" s="10"/>
      <c r="X72" s="10"/>
      <c r="Y72" s="10"/>
      <c r="Z72" s="10"/>
      <c r="AA72" s="10"/>
      <c r="AB72" s="10"/>
      <c r="AC72" s="10"/>
      <c r="AD72" s="10"/>
      <c r="AE72" s="10"/>
    </row>
    <row r="73" spans="1:31" s="10" customFormat="1" ht="19.9" customHeight="1">
      <c r="A73" s="10"/>
      <c r="B73" s="195"/>
      <c r="C73" s="127"/>
      <c r="D73" s="196" t="s">
        <v>300</v>
      </c>
      <c r="E73" s="197"/>
      <c r="F73" s="197"/>
      <c r="G73" s="197"/>
      <c r="H73" s="197"/>
      <c r="I73" s="198"/>
      <c r="J73" s="199">
        <f>J588</f>
        <v>0</v>
      </c>
      <c r="K73" s="127"/>
      <c r="L73" s="200"/>
      <c r="S73" s="10"/>
      <c r="T73" s="10"/>
      <c r="U73" s="10"/>
      <c r="V73" s="10"/>
      <c r="W73" s="10"/>
      <c r="X73" s="10"/>
      <c r="Y73" s="10"/>
      <c r="Z73" s="10"/>
      <c r="AA73" s="10"/>
      <c r="AB73" s="10"/>
      <c r="AC73" s="10"/>
      <c r="AD73" s="10"/>
      <c r="AE73" s="10"/>
    </row>
    <row r="74" spans="1:31" s="10" customFormat="1" ht="19.9" customHeight="1">
      <c r="A74" s="10"/>
      <c r="B74" s="195"/>
      <c r="C74" s="127"/>
      <c r="D74" s="196" t="s">
        <v>301</v>
      </c>
      <c r="E74" s="197"/>
      <c r="F74" s="197"/>
      <c r="G74" s="197"/>
      <c r="H74" s="197"/>
      <c r="I74" s="198"/>
      <c r="J74" s="199">
        <f>J638</f>
        <v>0</v>
      </c>
      <c r="K74" s="127"/>
      <c r="L74" s="200"/>
      <c r="S74" s="10"/>
      <c r="T74" s="10"/>
      <c r="U74" s="10"/>
      <c r="V74" s="10"/>
      <c r="W74" s="10"/>
      <c r="X74" s="10"/>
      <c r="Y74" s="10"/>
      <c r="Z74" s="10"/>
      <c r="AA74" s="10"/>
      <c r="AB74" s="10"/>
      <c r="AC74" s="10"/>
      <c r="AD74" s="10"/>
      <c r="AE74" s="10"/>
    </row>
    <row r="75" spans="1:31" s="10" customFormat="1" ht="19.9" customHeight="1">
      <c r="A75" s="10"/>
      <c r="B75" s="195"/>
      <c r="C75" s="127"/>
      <c r="D75" s="196" t="s">
        <v>177</v>
      </c>
      <c r="E75" s="197"/>
      <c r="F75" s="197"/>
      <c r="G75" s="197"/>
      <c r="H75" s="197"/>
      <c r="I75" s="198"/>
      <c r="J75" s="199">
        <f>J731</f>
        <v>0</v>
      </c>
      <c r="K75" s="127"/>
      <c r="L75" s="200"/>
      <c r="S75" s="10"/>
      <c r="T75" s="10"/>
      <c r="U75" s="10"/>
      <c r="V75" s="10"/>
      <c r="W75" s="10"/>
      <c r="X75" s="10"/>
      <c r="Y75" s="10"/>
      <c r="Z75" s="10"/>
      <c r="AA75" s="10"/>
      <c r="AB75" s="10"/>
      <c r="AC75" s="10"/>
      <c r="AD75" s="10"/>
      <c r="AE75" s="10"/>
    </row>
    <row r="76" spans="1:31" s="10" customFormat="1" ht="19.9" customHeight="1">
      <c r="A76" s="10"/>
      <c r="B76" s="195"/>
      <c r="C76" s="127"/>
      <c r="D76" s="196" t="s">
        <v>302</v>
      </c>
      <c r="E76" s="197"/>
      <c r="F76" s="197"/>
      <c r="G76" s="197"/>
      <c r="H76" s="197"/>
      <c r="I76" s="198"/>
      <c r="J76" s="199">
        <f>J739</f>
        <v>0</v>
      </c>
      <c r="K76" s="127"/>
      <c r="L76" s="200"/>
      <c r="S76" s="10"/>
      <c r="T76" s="10"/>
      <c r="U76" s="10"/>
      <c r="V76" s="10"/>
      <c r="W76" s="10"/>
      <c r="X76" s="10"/>
      <c r="Y76" s="10"/>
      <c r="Z76" s="10"/>
      <c r="AA76" s="10"/>
      <c r="AB76" s="10"/>
      <c r="AC76" s="10"/>
      <c r="AD76" s="10"/>
      <c r="AE76" s="10"/>
    </row>
    <row r="77" spans="1:31" s="10" customFormat="1" ht="19.9" customHeight="1">
      <c r="A77" s="10"/>
      <c r="B77" s="195"/>
      <c r="C77" s="127"/>
      <c r="D77" s="196" t="s">
        <v>303</v>
      </c>
      <c r="E77" s="197"/>
      <c r="F77" s="197"/>
      <c r="G77" s="197"/>
      <c r="H77" s="197"/>
      <c r="I77" s="198"/>
      <c r="J77" s="199">
        <f>J764</f>
        <v>0</v>
      </c>
      <c r="K77" s="127"/>
      <c r="L77" s="200"/>
      <c r="S77" s="10"/>
      <c r="T77" s="10"/>
      <c r="U77" s="10"/>
      <c r="V77" s="10"/>
      <c r="W77" s="10"/>
      <c r="X77" s="10"/>
      <c r="Y77" s="10"/>
      <c r="Z77" s="10"/>
      <c r="AA77" s="10"/>
      <c r="AB77" s="10"/>
      <c r="AC77" s="10"/>
      <c r="AD77" s="10"/>
      <c r="AE77" s="10"/>
    </row>
    <row r="78" spans="1:31" s="10" customFormat="1" ht="19.9" customHeight="1">
      <c r="A78" s="10"/>
      <c r="B78" s="195"/>
      <c r="C78" s="127"/>
      <c r="D78" s="196" t="s">
        <v>304</v>
      </c>
      <c r="E78" s="197"/>
      <c r="F78" s="197"/>
      <c r="G78" s="197"/>
      <c r="H78" s="197"/>
      <c r="I78" s="198"/>
      <c r="J78" s="199">
        <f>J780</f>
        <v>0</v>
      </c>
      <c r="K78" s="127"/>
      <c r="L78" s="200"/>
      <c r="S78" s="10"/>
      <c r="T78" s="10"/>
      <c r="U78" s="10"/>
      <c r="V78" s="10"/>
      <c r="W78" s="10"/>
      <c r="X78" s="10"/>
      <c r="Y78" s="10"/>
      <c r="Z78" s="10"/>
      <c r="AA78" s="10"/>
      <c r="AB78" s="10"/>
      <c r="AC78" s="10"/>
      <c r="AD78" s="10"/>
      <c r="AE78" s="10"/>
    </row>
    <row r="79" spans="1:31" s="10" customFormat="1" ht="19.9" customHeight="1">
      <c r="A79" s="10"/>
      <c r="B79" s="195"/>
      <c r="C79" s="127"/>
      <c r="D79" s="196" t="s">
        <v>305</v>
      </c>
      <c r="E79" s="197"/>
      <c r="F79" s="197"/>
      <c r="G79" s="197"/>
      <c r="H79" s="197"/>
      <c r="I79" s="198"/>
      <c r="J79" s="199">
        <f>J796</f>
        <v>0</v>
      </c>
      <c r="K79" s="127"/>
      <c r="L79" s="200"/>
      <c r="S79" s="10"/>
      <c r="T79" s="10"/>
      <c r="U79" s="10"/>
      <c r="V79" s="10"/>
      <c r="W79" s="10"/>
      <c r="X79" s="10"/>
      <c r="Y79" s="10"/>
      <c r="Z79" s="10"/>
      <c r="AA79" s="10"/>
      <c r="AB79" s="10"/>
      <c r="AC79" s="10"/>
      <c r="AD79" s="10"/>
      <c r="AE79" s="10"/>
    </row>
    <row r="80" spans="1:31" s="10" customFormat="1" ht="19.9" customHeight="1">
      <c r="A80" s="10"/>
      <c r="B80" s="195"/>
      <c r="C80" s="127"/>
      <c r="D80" s="196" t="s">
        <v>306</v>
      </c>
      <c r="E80" s="197"/>
      <c r="F80" s="197"/>
      <c r="G80" s="197"/>
      <c r="H80" s="197"/>
      <c r="I80" s="198"/>
      <c r="J80" s="199">
        <f>J803</f>
        <v>0</v>
      </c>
      <c r="K80" s="127"/>
      <c r="L80" s="200"/>
      <c r="S80" s="10"/>
      <c r="T80" s="10"/>
      <c r="U80" s="10"/>
      <c r="V80" s="10"/>
      <c r="W80" s="10"/>
      <c r="X80" s="10"/>
      <c r="Y80" s="10"/>
      <c r="Z80" s="10"/>
      <c r="AA80" s="10"/>
      <c r="AB80" s="10"/>
      <c r="AC80" s="10"/>
      <c r="AD80" s="10"/>
      <c r="AE80" s="10"/>
    </row>
    <row r="81" spans="1:31" s="2" customFormat="1" ht="21.8"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6.95" customHeight="1">
      <c r="A82" s="40"/>
      <c r="B82" s="61"/>
      <c r="C82" s="62"/>
      <c r="D82" s="62"/>
      <c r="E82" s="62"/>
      <c r="F82" s="62"/>
      <c r="G82" s="62"/>
      <c r="H82" s="62"/>
      <c r="I82" s="178"/>
      <c r="J82" s="62"/>
      <c r="K82" s="62"/>
      <c r="L82" s="150"/>
      <c r="S82" s="40"/>
      <c r="T82" s="40"/>
      <c r="U82" s="40"/>
      <c r="V82" s="40"/>
      <c r="W82" s="40"/>
      <c r="X82" s="40"/>
      <c r="Y82" s="40"/>
      <c r="Z82" s="40"/>
      <c r="AA82" s="40"/>
      <c r="AB82" s="40"/>
      <c r="AC82" s="40"/>
      <c r="AD82" s="40"/>
      <c r="AE82" s="40"/>
    </row>
    <row r="86" spans="1:31" s="2" customFormat="1" ht="6.95" customHeight="1">
      <c r="A86" s="40"/>
      <c r="B86" s="63"/>
      <c r="C86" s="64"/>
      <c r="D86" s="64"/>
      <c r="E86" s="64"/>
      <c r="F86" s="64"/>
      <c r="G86" s="64"/>
      <c r="H86" s="64"/>
      <c r="I86" s="181"/>
      <c r="J86" s="64"/>
      <c r="K86" s="64"/>
      <c r="L86" s="150"/>
      <c r="S86" s="40"/>
      <c r="T86" s="40"/>
      <c r="U86" s="40"/>
      <c r="V86" s="40"/>
      <c r="W86" s="40"/>
      <c r="X86" s="40"/>
      <c r="Y86" s="40"/>
      <c r="Z86" s="40"/>
      <c r="AA86" s="40"/>
      <c r="AB86" s="40"/>
      <c r="AC86" s="40"/>
      <c r="AD86" s="40"/>
      <c r="AE86" s="40"/>
    </row>
    <row r="87" spans="1:31" s="2" customFormat="1" ht="24.95" customHeight="1">
      <c r="A87" s="40"/>
      <c r="B87" s="41"/>
      <c r="C87" s="25" t="s">
        <v>179</v>
      </c>
      <c r="D87" s="42"/>
      <c r="E87" s="42"/>
      <c r="F87" s="42"/>
      <c r="G87" s="42"/>
      <c r="H87" s="42"/>
      <c r="I87" s="149"/>
      <c r="J87" s="42"/>
      <c r="K87" s="42"/>
      <c r="L87" s="150"/>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49"/>
      <c r="J88" s="42"/>
      <c r="K88" s="42"/>
      <c r="L88" s="150"/>
      <c r="S88" s="40"/>
      <c r="T88" s="40"/>
      <c r="U88" s="40"/>
      <c r="V88" s="40"/>
      <c r="W88" s="40"/>
      <c r="X88" s="40"/>
      <c r="Y88" s="40"/>
      <c r="Z88" s="40"/>
      <c r="AA88" s="40"/>
      <c r="AB88" s="40"/>
      <c r="AC88" s="40"/>
      <c r="AD88" s="40"/>
      <c r="AE88" s="40"/>
    </row>
    <row r="89" spans="1:31" s="2" customFormat="1" ht="12" customHeight="1">
      <c r="A89" s="40"/>
      <c r="B89" s="41"/>
      <c r="C89" s="34" t="s">
        <v>16</v>
      </c>
      <c r="D89" s="42"/>
      <c r="E89" s="42"/>
      <c r="F89" s="42"/>
      <c r="G89" s="42"/>
      <c r="H89" s="42"/>
      <c r="I89" s="149"/>
      <c r="J89" s="42"/>
      <c r="K89" s="42"/>
      <c r="L89" s="150"/>
      <c r="S89" s="40"/>
      <c r="T89" s="40"/>
      <c r="U89" s="40"/>
      <c r="V89" s="40"/>
      <c r="W89" s="40"/>
      <c r="X89" s="40"/>
      <c r="Y89" s="40"/>
      <c r="Z89" s="40"/>
      <c r="AA89" s="40"/>
      <c r="AB89" s="40"/>
      <c r="AC89" s="40"/>
      <c r="AD89" s="40"/>
      <c r="AE89" s="40"/>
    </row>
    <row r="90" spans="1:31" s="2" customFormat="1" ht="16.5" customHeight="1">
      <c r="A90" s="40"/>
      <c r="B90" s="41"/>
      <c r="C90" s="42"/>
      <c r="D90" s="42"/>
      <c r="E90" s="182" t="str">
        <f>E7</f>
        <v>Rekonstrukce hasičské zbrojnice a přístavba garáží, Kynšperk nad Ohří</v>
      </c>
      <c r="F90" s="34"/>
      <c r="G90" s="34"/>
      <c r="H90" s="34"/>
      <c r="I90" s="149"/>
      <c r="J90" s="42"/>
      <c r="K90" s="42"/>
      <c r="L90" s="150"/>
      <c r="S90" s="40"/>
      <c r="T90" s="40"/>
      <c r="U90" s="40"/>
      <c r="V90" s="40"/>
      <c r="W90" s="40"/>
      <c r="X90" s="40"/>
      <c r="Y90" s="40"/>
      <c r="Z90" s="40"/>
      <c r="AA90" s="40"/>
      <c r="AB90" s="40"/>
      <c r="AC90" s="40"/>
      <c r="AD90" s="40"/>
      <c r="AE90" s="40"/>
    </row>
    <row r="91" spans="1:31" s="2" customFormat="1" ht="12" customHeight="1">
      <c r="A91" s="40"/>
      <c r="B91" s="41"/>
      <c r="C91" s="34" t="s">
        <v>166</v>
      </c>
      <c r="D91" s="42"/>
      <c r="E91" s="42"/>
      <c r="F91" s="42"/>
      <c r="G91" s="42"/>
      <c r="H91" s="42"/>
      <c r="I91" s="149"/>
      <c r="J91" s="42"/>
      <c r="K91" s="42"/>
      <c r="L91" s="150"/>
      <c r="S91" s="40"/>
      <c r="T91" s="40"/>
      <c r="U91" s="40"/>
      <c r="V91" s="40"/>
      <c r="W91" s="40"/>
      <c r="X91" s="40"/>
      <c r="Y91" s="40"/>
      <c r="Z91" s="40"/>
      <c r="AA91" s="40"/>
      <c r="AB91" s="40"/>
      <c r="AC91" s="40"/>
      <c r="AD91" s="40"/>
      <c r="AE91" s="40"/>
    </row>
    <row r="92" spans="1:31" s="2" customFormat="1" ht="16.5" customHeight="1">
      <c r="A92" s="40"/>
      <c r="B92" s="41"/>
      <c r="C92" s="42"/>
      <c r="D92" s="42"/>
      <c r="E92" s="71" t="str">
        <f>E9</f>
        <v>SO 02 - Nová přístavba objektu</v>
      </c>
      <c r="F92" s="42"/>
      <c r="G92" s="42"/>
      <c r="H92" s="42"/>
      <c r="I92" s="149"/>
      <c r="J92" s="42"/>
      <c r="K92" s="42"/>
      <c r="L92" s="150"/>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2" customHeight="1">
      <c r="A94" s="40"/>
      <c r="B94" s="41"/>
      <c r="C94" s="34" t="s">
        <v>22</v>
      </c>
      <c r="D94" s="42"/>
      <c r="E94" s="42"/>
      <c r="F94" s="29" t="str">
        <f>F12</f>
        <v>Kynšperk nad Ohří</v>
      </c>
      <c r="G94" s="42"/>
      <c r="H94" s="42"/>
      <c r="I94" s="152" t="s">
        <v>24</v>
      </c>
      <c r="J94" s="74" t="str">
        <f>IF(J12="","",J12)</f>
        <v>23. 1. 2020</v>
      </c>
      <c r="K94" s="42"/>
      <c r="L94" s="150"/>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149"/>
      <c r="J95" s="42"/>
      <c r="K95" s="42"/>
      <c r="L95" s="150"/>
      <c r="S95" s="40"/>
      <c r="T95" s="40"/>
      <c r="U95" s="40"/>
      <c r="V95" s="40"/>
      <c r="W95" s="40"/>
      <c r="X95" s="40"/>
      <c r="Y95" s="40"/>
      <c r="Z95" s="40"/>
      <c r="AA95" s="40"/>
      <c r="AB95" s="40"/>
      <c r="AC95" s="40"/>
      <c r="AD95" s="40"/>
      <c r="AE95" s="40"/>
    </row>
    <row r="96" spans="1:31" s="2" customFormat="1" ht="15.15" customHeight="1">
      <c r="A96" s="40"/>
      <c r="B96" s="41"/>
      <c r="C96" s="34" t="s">
        <v>26</v>
      </c>
      <c r="D96" s="42"/>
      <c r="E96" s="42"/>
      <c r="F96" s="29" t="str">
        <f>E15</f>
        <v>Město Kynšperk nad Ohří</v>
      </c>
      <c r="G96" s="42"/>
      <c r="H96" s="42"/>
      <c r="I96" s="152" t="s">
        <v>34</v>
      </c>
      <c r="J96" s="38" t="str">
        <f>E21</f>
        <v>BEPRO, Jiří Bednář</v>
      </c>
      <c r="K96" s="42"/>
      <c r="L96" s="150"/>
      <c r="S96" s="40"/>
      <c r="T96" s="40"/>
      <c r="U96" s="40"/>
      <c r="V96" s="40"/>
      <c r="W96" s="40"/>
      <c r="X96" s="40"/>
      <c r="Y96" s="40"/>
      <c r="Z96" s="40"/>
      <c r="AA96" s="40"/>
      <c r="AB96" s="40"/>
      <c r="AC96" s="40"/>
      <c r="AD96" s="40"/>
      <c r="AE96" s="40"/>
    </row>
    <row r="97" spans="1:31" s="2" customFormat="1" ht="15.15" customHeight="1">
      <c r="A97" s="40"/>
      <c r="B97" s="41"/>
      <c r="C97" s="34" t="s">
        <v>32</v>
      </c>
      <c r="D97" s="42"/>
      <c r="E97" s="42"/>
      <c r="F97" s="29" t="str">
        <f>IF(E18="","",E18)</f>
        <v>Vyplň údaj</v>
      </c>
      <c r="G97" s="42"/>
      <c r="H97" s="42"/>
      <c r="I97" s="152" t="s">
        <v>39</v>
      </c>
      <c r="J97" s="38" t="str">
        <f>E24</f>
        <v>BEPRO, Jiří Bednář</v>
      </c>
      <c r="K97" s="42"/>
      <c r="L97" s="150"/>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149"/>
      <c r="J98" s="42"/>
      <c r="K98" s="42"/>
      <c r="L98" s="150"/>
      <c r="S98" s="40"/>
      <c r="T98" s="40"/>
      <c r="U98" s="40"/>
      <c r="V98" s="40"/>
      <c r="W98" s="40"/>
      <c r="X98" s="40"/>
      <c r="Y98" s="40"/>
      <c r="Z98" s="40"/>
      <c r="AA98" s="40"/>
      <c r="AB98" s="40"/>
      <c r="AC98" s="40"/>
      <c r="AD98" s="40"/>
      <c r="AE98" s="40"/>
    </row>
    <row r="99" spans="1:31" s="11" customFormat="1" ht="29.25" customHeight="1">
      <c r="A99" s="201"/>
      <c r="B99" s="202"/>
      <c r="C99" s="203" t="s">
        <v>180</v>
      </c>
      <c r="D99" s="204" t="s">
        <v>61</v>
      </c>
      <c r="E99" s="204" t="s">
        <v>57</v>
      </c>
      <c r="F99" s="204" t="s">
        <v>58</v>
      </c>
      <c r="G99" s="204" t="s">
        <v>181</v>
      </c>
      <c r="H99" s="204" t="s">
        <v>182</v>
      </c>
      <c r="I99" s="205" t="s">
        <v>183</v>
      </c>
      <c r="J99" s="204" t="s">
        <v>170</v>
      </c>
      <c r="K99" s="206" t="s">
        <v>184</v>
      </c>
      <c r="L99" s="207"/>
      <c r="M99" s="94" t="s">
        <v>21</v>
      </c>
      <c r="N99" s="95" t="s">
        <v>46</v>
      </c>
      <c r="O99" s="95" t="s">
        <v>185</v>
      </c>
      <c r="P99" s="95" t="s">
        <v>186</v>
      </c>
      <c r="Q99" s="95" t="s">
        <v>187</v>
      </c>
      <c r="R99" s="95" t="s">
        <v>188</v>
      </c>
      <c r="S99" s="95" t="s">
        <v>189</v>
      </c>
      <c r="T99" s="96" t="s">
        <v>190</v>
      </c>
      <c r="U99" s="201"/>
      <c r="V99" s="201"/>
      <c r="W99" s="201"/>
      <c r="X99" s="201"/>
      <c r="Y99" s="201"/>
      <c r="Z99" s="201"/>
      <c r="AA99" s="201"/>
      <c r="AB99" s="201"/>
      <c r="AC99" s="201"/>
      <c r="AD99" s="201"/>
      <c r="AE99" s="201"/>
    </row>
    <row r="100" spans="1:63" s="2" customFormat="1" ht="22.8" customHeight="1">
      <c r="A100" s="40"/>
      <c r="B100" s="41"/>
      <c r="C100" s="101" t="s">
        <v>191</v>
      </c>
      <c r="D100" s="42"/>
      <c r="E100" s="42"/>
      <c r="F100" s="42"/>
      <c r="G100" s="42"/>
      <c r="H100" s="42"/>
      <c r="I100" s="149"/>
      <c r="J100" s="208">
        <f>BK100</f>
        <v>0</v>
      </c>
      <c r="K100" s="42"/>
      <c r="L100" s="46"/>
      <c r="M100" s="97"/>
      <c r="N100" s="209"/>
      <c r="O100" s="98"/>
      <c r="P100" s="210">
        <f>P101+P446</f>
        <v>0</v>
      </c>
      <c r="Q100" s="98"/>
      <c r="R100" s="210">
        <f>R101+R446</f>
        <v>256.75378139</v>
      </c>
      <c r="S100" s="98"/>
      <c r="T100" s="211">
        <f>T101+T446</f>
        <v>0</v>
      </c>
      <c r="U100" s="40"/>
      <c r="V100" s="40"/>
      <c r="W100" s="40"/>
      <c r="X100" s="40"/>
      <c r="Y100" s="40"/>
      <c r="Z100" s="40"/>
      <c r="AA100" s="40"/>
      <c r="AB100" s="40"/>
      <c r="AC100" s="40"/>
      <c r="AD100" s="40"/>
      <c r="AE100" s="40"/>
      <c r="AT100" s="19" t="s">
        <v>75</v>
      </c>
      <c r="AU100" s="19" t="s">
        <v>171</v>
      </c>
      <c r="BK100" s="212">
        <f>BK101+BK446</f>
        <v>0</v>
      </c>
    </row>
    <row r="101" spans="1:63" s="12" customFormat="1" ht="25.9" customHeight="1">
      <c r="A101" s="12"/>
      <c r="B101" s="213"/>
      <c r="C101" s="214"/>
      <c r="D101" s="215" t="s">
        <v>75</v>
      </c>
      <c r="E101" s="216" t="s">
        <v>192</v>
      </c>
      <c r="F101" s="216" t="s">
        <v>193</v>
      </c>
      <c r="G101" s="214"/>
      <c r="H101" s="214"/>
      <c r="I101" s="217"/>
      <c r="J101" s="218">
        <f>BK101</f>
        <v>0</v>
      </c>
      <c r="K101" s="214"/>
      <c r="L101" s="219"/>
      <c r="M101" s="220"/>
      <c r="N101" s="221"/>
      <c r="O101" s="221"/>
      <c r="P101" s="222">
        <f>P102+P145+P179+P285+P321+P403+P442</f>
        <v>0</v>
      </c>
      <c r="Q101" s="221"/>
      <c r="R101" s="222">
        <f>R102+R145+R179+R285+R321+R403+R442</f>
        <v>239.52914485999997</v>
      </c>
      <c r="S101" s="221"/>
      <c r="T101" s="223">
        <f>T102+T145+T179+T285+T321+T403+T442</f>
        <v>0</v>
      </c>
      <c r="U101" s="12"/>
      <c r="V101" s="12"/>
      <c r="W101" s="12"/>
      <c r="X101" s="12"/>
      <c r="Y101" s="12"/>
      <c r="Z101" s="12"/>
      <c r="AA101" s="12"/>
      <c r="AB101" s="12"/>
      <c r="AC101" s="12"/>
      <c r="AD101" s="12"/>
      <c r="AE101" s="12"/>
      <c r="AR101" s="224" t="s">
        <v>84</v>
      </c>
      <c r="AT101" s="225" t="s">
        <v>75</v>
      </c>
      <c r="AU101" s="225" t="s">
        <v>76</v>
      </c>
      <c r="AY101" s="224" t="s">
        <v>194</v>
      </c>
      <c r="BK101" s="226">
        <f>BK102+BK145+BK179+BK285+BK321+BK403+BK442</f>
        <v>0</v>
      </c>
    </row>
    <row r="102" spans="1:63" s="12" customFormat="1" ht="22.8" customHeight="1">
      <c r="A102" s="12"/>
      <c r="B102" s="213"/>
      <c r="C102" s="214"/>
      <c r="D102" s="215" t="s">
        <v>75</v>
      </c>
      <c r="E102" s="227" t="s">
        <v>84</v>
      </c>
      <c r="F102" s="227" t="s">
        <v>307</v>
      </c>
      <c r="G102" s="214"/>
      <c r="H102" s="214"/>
      <c r="I102" s="217"/>
      <c r="J102" s="228">
        <f>BK102</f>
        <v>0</v>
      </c>
      <c r="K102" s="214"/>
      <c r="L102" s="219"/>
      <c r="M102" s="220"/>
      <c r="N102" s="221"/>
      <c r="O102" s="221"/>
      <c r="P102" s="222">
        <f>SUM(P103:P144)</f>
        <v>0</v>
      </c>
      <c r="Q102" s="221"/>
      <c r="R102" s="222">
        <f>SUM(R103:R144)</f>
        <v>6.396</v>
      </c>
      <c r="S102" s="221"/>
      <c r="T102" s="223">
        <f>SUM(T103:T144)</f>
        <v>0</v>
      </c>
      <c r="U102" s="12"/>
      <c r="V102" s="12"/>
      <c r="W102" s="12"/>
      <c r="X102" s="12"/>
      <c r="Y102" s="12"/>
      <c r="Z102" s="12"/>
      <c r="AA102" s="12"/>
      <c r="AB102" s="12"/>
      <c r="AC102" s="12"/>
      <c r="AD102" s="12"/>
      <c r="AE102" s="12"/>
      <c r="AR102" s="224" t="s">
        <v>84</v>
      </c>
      <c r="AT102" s="225" t="s">
        <v>75</v>
      </c>
      <c r="AU102" s="225" t="s">
        <v>84</v>
      </c>
      <c r="AY102" s="224" t="s">
        <v>194</v>
      </c>
      <c r="BK102" s="226">
        <f>SUM(BK103:BK144)</f>
        <v>0</v>
      </c>
    </row>
    <row r="103" spans="1:65" s="2" customFormat="1" ht="16.5" customHeight="1">
      <c r="A103" s="40"/>
      <c r="B103" s="41"/>
      <c r="C103" s="229" t="s">
        <v>84</v>
      </c>
      <c r="D103" s="229" t="s">
        <v>197</v>
      </c>
      <c r="E103" s="230" t="s">
        <v>308</v>
      </c>
      <c r="F103" s="231" t="s">
        <v>309</v>
      </c>
      <c r="G103" s="232" t="s">
        <v>200</v>
      </c>
      <c r="H103" s="233">
        <v>80.25</v>
      </c>
      <c r="I103" s="234"/>
      <c r="J103" s="235">
        <f>ROUND(I103*H103,2)</f>
        <v>0</v>
      </c>
      <c r="K103" s="231" t="s">
        <v>201</v>
      </c>
      <c r="L103" s="46"/>
      <c r="M103" s="236" t="s">
        <v>21</v>
      </c>
      <c r="N103" s="237" t="s">
        <v>47</v>
      </c>
      <c r="O103" s="86"/>
      <c r="P103" s="238">
        <f>O103*H103</f>
        <v>0</v>
      </c>
      <c r="Q103" s="238">
        <v>0</v>
      </c>
      <c r="R103" s="238">
        <f>Q103*H103</f>
        <v>0</v>
      </c>
      <c r="S103" s="238">
        <v>0</v>
      </c>
      <c r="T103" s="239">
        <f>S103*H103</f>
        <v>0</v>
      </c>
      <c r="U103" s="40"/>
      <c r="V103" s="40"/>
      <c r="W103" s="40"/>
      <c r="X103" s="40"/>
      <c r="Y103" s="40"/>
      <c r="Z103" s="40"/>
      <c r="AA103" s="40"/>
      <c r="AB103" s="40"/>
      <c r="AC103" s="40"/>
      <c r="AD103" s="40"/>
      <c r="AE103" s="40"/>
      <c r="AR103" s="240" t="s">
        <v>202</v>
      </c>
      <c r="AT103" s="240" t="s">
        <v>197</v>
      </c>
      <c r="AU103" s="240" t="s">
        <v>86</v>
      </c>
      <c r="AY103" s="19" t="s">
        <v>194</v>
      </c>
      <c r="BE103" s="241">
        <f>IF(N103="základní",J103,0)</f>
        <v>0</v>
      </c>
      <c r="BF103" s="241">
        <f>IF(N103="snížená",J103,0)</f>
        <v>0</v>
      </c>
      <c r="BG103" s="241">
        <f>IF(N103="zákl. přenesená",J103,0)</f>
        <v>0</v>
      </c>
      <c r="BH103" s="241">
        <f>IF(N103="sníž. přenesená",J103,0)</f>
        <v>0</v>
      </c>
      <c r="BI103" s="241">
        <f>IF(N103="nulová",J103,0)</f>
        <v>0</v>
      </c>
      <c r="BJ103" s="19" t="s">
        <v>84</v>
      </c>
      <c r="BK103" s="241">
        <f>ROUND(I103*H103,2)</f>
        <v>0</v>
      </c>
      <c r="BL103" s="19" t="s">
        <v>202</v>
      </c>
      <c r="BM103" s="240" t="s">
        <v>310</v>
      </c>
    </row>
    <row r="104" spans="1:47" s="2" customFormat="1" ht="12">
      <c r="A104" s="40"/>
      <c r="B104" s="41"/>
      <c r="C104" s="42"/>
      <c r="D104" s="242" t="s">
        <v>204</v>
      </c>
      <c r="E104" s="42"/>
      <c r="F104" s="243" t="s">
        <v>311</v>
      </c>
      <c r="G104" s="42"/>
      <c r="H104" s="42"/>
      <c r="I104" s="149"/>
      <c r="J104" s="42"/>
      <c r="K104" s="42"/>
      <c r="L104" s="46"/>
      <c r="M104" s="244"/>
      <c r="N104" s="245"/>
      <c r="O104" s="86"/>
      <c r="P104" s="86"/>
      <c r="Q104" s="86"/>
      <c r="R104" s="86"/>
      <c r="S104" s="86"/>
      <c r="T104" s="87"/>
      <c r="U104" s="40"/>
      <c r="V104" s="40"/>
      <c r="W104" s="40"/>
      <c r="X104" s="40"/>
      <c r="Y104" s="40"/>
      <c r="Z104" s="40"/>
      <c r="AA104" s="40"/>
      <c r="AB104" s="40"/>
      <c r="AC104" s="40"/>
      <c r="AD104" s="40"/>
      <c r="AE104" s="40"/>
      <c r="AT104" s="19" t="s">
        <v>204</v>
      </c>
      <c r="AU104" s="19" t="s">
        <v>86</v>
      </c>
    </row>
    <row r="105" spans="1:47" s="2" customFormat="1" ht="12">
      <c r="A105" s="40"/>
      <c r="B105" s="41"/>
      <c r="C105" s="42"/>
      <c r="D105" s="242" t="s">
        <v>206</v>
      </c>
      <c r="E105" s="42"/>
      <c r="F105" s="246" t="s">
        <v>312</v>
      </c>
      <c r="G105" s="42"/>
      <c r="H105" s="42"/>
      <c r="I105" s="149"/>
      <c r="J105" s="42"/>
      <c r="K105" s="42"/>
      <c r="L105" s="46"/>
      <c r="M105" s="244"/>
      <c r="N105" s="245"/>
      <c r="O105" s="86"/>
      <c r="P105" s="86"/>
      <c r="Q105" s="86"/>
      <c r="R105" s="86"/>
      <c r="S105" s="86"/>
      <c r="T105" s="87"/>
      <c r="U105" s="40"/>
      <c r="V105" s="40"/>
      <c r="W105" s="40"/>
      <c r="X105" s="40"/>
      <c r="Y105" s="40"/>
      <c r="Z105" s="40"/>
      <c r="AA105" s="40"/>
      <c r="AB105" s="40"/>
      <c r="AC105" s="40"/>
      <c r="AD105" s="40"/>
      <c r="AE105" s="40"/>
      <c r="AT105" s="19" t="s">
        <v>206</v>
      </c>
      <c r="AU105" s="19" t="s">
        <v>86</v>
      </c>
    </row>
    <row r="106" spans="1:51" s="13" customFormat="1" ht="12">
      <c r="A106" s="13"/>
      <c r="B106" s="247"/>
      <c r="C106" s="248"/>
      <c r="D106" s="242" t="s">
        <v>208</v>
      </c>
      <c r="E106" s="249" t="s">
        <v>21</v>
      </c>
      <c r="F106" s="250" t="s">
        <v>313</v>
      </c>
      <c r="G106" s="248"/>
      <c r="H106" s="251">
        <v>80.25</v>
      </c>
      <c r="I106" s="252"/>
      <c r="J106" s="248"/>
      <c r="K106" s="248"/>
      <c r="L106" s="253"/>
      <c r="M106" s="254"/>
      <c r="N106" s="255"/>
      <c r="O106" s="255"/>
      <c r="P106" s="255"/>
      <c r="Q106" s="255"/>
      <c r="R106" s="255"/>
      <c r="S106" s="255"/>
      <c r="T106" s="256"/>
      <c r="U106" s="13"/>
      <c r="V106" s="13"/>
      <c r="W106" s="13"/>
      <c r="X106" s="13"/>
      <c r="Y106" s="13"/>
      <c r="Z106" s="13"/>
      <c r="AA106" s="13"/>
      <c r="AB106" s="13"/>
      <c r="AC106" s="13"/>
      <c r="AD106" s="13"/>
      <c r="AE106" s="13"/>
      <c r="AT106" s="257" t="s">
        <v>208</v>
      </c>
      <c r="AU106" s="257" t="s">
        <v>86</v>
      </c>
      <c r="AV106" s="13" t="s">
        <v>86</v>
      </c>
      <c r="AW106" s="13" t="s">
        <v>38</v>
      </c>
      <c r="AX106" s="13" t="s">
        <v>76</v>
      </c>
      <c r="AY106" s="257" t="s">
        <v>194</v>
      </c>
    </row>
    <row r="107" spans="1:51" s="14" customFormat="1" ht="12">
      <c r="A107" s="14"/>
      <c r="B107" s="258"/>
      <c r="C107" s="259"/>
      <c r="D107" s="242" t="s">
        <v>208</v>
      </c>
      <c r="E107" s="260" t="s">
        <v>21</v>
      </c>
      <c r="F107" s="261" t="s">
        <v>210</v>
      </c>
      <c r="G107" s="259"/>
      <c r="H107" s="262">
        <v>80.25</v>
      </c>
      <c r="I107" s="263"/>
      <c r="J107" s="259"/>
      <c r="K107" s="259"/>
      <c r="L107" s="264"/>
      <c r="M107" s="265"/>
      <c r="N107" s="266"/>
      <c r="O107" s="266"/>
      <c r="P107" s="266"/>
      <c r="Q107" s="266"/>
      <c r="R107" s="266"/>
      <c r="S107" s="266"/>
      <c r="T107" s="267"/>
      <c r="U107" s="14"/>
      <c r="V107" s="14"/>
      <c r="W107" s="14"/>
      <c r="X107" s="14"/>
      <c r="Y107" s="14"/>
      <c r="Z107" s="14"/>
      <c r="AA107" s="14"/>
      <c r="AB107" s="14"/>
      <c r="AC107" s="14"/>
      <c r="AD107" s="14"/>
      <c r="AE107" s="14"/>
      <c r="AT107" s="268" t="s">
        <v>208</v>
      </c>
      <c r="AU107" s="268" t="s">
        <v>86</v>
      </c>
      <c r="AV107" s="14" t="s">
        <v>202</v>
      </c>
      <c r="AW107" s="14" t="s">
        <v>38</v>
      </c>
      <c r="AX107" s="14" t="s">
        <v>84</v>
      </c>
      <c r="AY107" s="268" t="s">
        <v>194</v>
      </c>
    </row>
    <row r="108" spans="1:65" s="2" customFormat="1" ht="16.5" customHeight="1">
      <c r="A108" s="40"/>
      <c r="B108" s="41"/>
      <c r="C108" s="229" t="s">
        <v>86</v>
      </c>
      <c r="D108" s="229" t="s">
        <v>197</v>
      </c>
      <c r="E108" s="230" t="s">
        <v>314</v>
      </c>
      <c r="F108" s="231" t="s">
        <v>315</v>
      </c>
      <c r="G108" s="232" t="s">
        <v>200</v>
      </c>
      <c r="H108" s="233">
        <v>21.875</v>
      </c>
      <c r="I108" s="234"/>
      <c r="J108" s="235">
        <f>ROUND(I108*H108,2)</f>
        <v>0</v>
      </c>
      <c r="K108" s="231" t="s">
        <v>201</v>
      </c>
      <c r="L108" s="46"/>
      <c r="M108" s="236" t="s">
        <v>21</v>
      </c>
      <c r="N108" s="237" t="s">
        <v>47</v>
      </c>
      <c r="O108" s="86"/>
      <c r="P108" s="238">
        <f>O108*H108</f>
        <v>0</v>
      </c>
      <c r="Q108" s="238">
        <v>0</v>
      </c>
      <c r="R108" s="238">
        <f>Q108*H108</f>
        <v>0</v>
      </c>
      <c r="S108" s="238">
        <v>0</v>
      </c>
      <c r="T108" s="239">
        <f>S108*H108</f>
        <v>0</v>
      </c>
      <c r="U108" s="40"/>
      <c r="V108" s="40"/>
      <c r="W108" s="40"/>
      <c r="X108" s="40"/>
      <c r="Y108" s="40"/>
      <c r="Z108" s="40"/>
      <c r="AA108" s="40"/>
      <c r="AB108" s="40"/>
      <c r="AC108" s="40"/>
      <c r="AD108" s="40"/>
      <c r="AE108" s="40"/>
      <c r="AR108" s="240" t="s">
        <v>202</v>
      </c>
      <c r="AT108" s="240" t="s">
        <v>197</v>
      </c>
      <c r="AU108" s="240" t="s">
        <v>86</v>
      </c>
      <c r="AY108" s="19" t="s">
        <v>194</v>
      </c>
      <c r="BE108" s="241">
        <f>IF(N108="základní",J108,0)</f>
        <v>0</v>
      </c>
      <c r="BF108" s="241">
        <f>IF(N108="snížená",J108,0)</f>
        <v>0</v>
      </c>
      <c r="BG108" s="241">
        <f>IF(N108="zákl. přenesená",J108,0)</f>
        <v>0</v>
      </c>
      <c r="BH108" s="241">
        <f>IF(N108="sníž. přenesená",J108,0)</f>
        <v>0</v>
      </c>
      <c r="BI108" s="241">
        <f>IF(N108="nulová",J108,0)</f>
        <v>0</v>
      </c>
      <c r="BJ108" s="19" t="s">
        <v>84</v>
      </c>
      <c r="BK108" s="241">
        <f>ROUND(I108*H108,2)</f>
        <v>0</v>
      </c>
      <c r="BL108" s="19" t="s">
        <v>202</v>
      </c>
      <c r="BM108" s="240" t="s">
        <v>316</v>
      </c>
    </row>
    <row r="109" spans="1:47" s="2" customFormat="1" ht="12">
      <c r="A109" s="40"/>
      <c r="B109" s="41"/>
      <c r="C109" s="42"/>
      <c r="D109" s="242" t="s">
        <v>204</v>
      </c>
      <c r="E109" s="42"/>
      <c r="F109" s="243" t="s">
        <v>317</v>
      </c>
      <c r="G109" s="42"/>
      <c r="H109" s="42"/>
      <c r="I109" s="149"/>
      <c r="J109" s="42"/>
      <c r="K109" s="42"/>
      <c r="L109" s="46"/>
      <c r="M109" s="244"/>
      <c r="N109" s="245"/>
      <c r="O109" s="86"/>
      <c r="P109" s="86"/>
      <c r="Q109" s="86"/>
      <c r="R109" s="86"/>
      <c r="S109" s="86"/>
      <c r="T109" s="87"/>
      <c r="U109" s="40"/>
      <c r="V109" s="40"/>
      <c r="W109" s="40"/>
      <c r="X109" s="40"/>
      <c r="Y109" s="40"/>
      <c r="Z109" s="40"/>
      <c r="AA109" s="40"/>
      <c r="AB109" s="40"/>
      <c r="AC109" s="40"/>
      <c r="AD109" s="40"/>
      <c r="AE109" s="40"/>
      <c r="AT109" s="19" t="s">
        <v>204</v>
      </c>
      <c r="AU109" s="19" t="s">
        <v>86</v>
      </c>
    </row>
    <row r="110" spans="1:47" s="2" customFormat="1" ht="12">
      <c r="A110" s="40"/>
      <c r="B110" s="41"/>
      <c r="C110" s="42"/>
      <c r="D110" s="242" t="s">
        <v>206</v>
      </c>
      <c r="E110" s="42"/>
      <c r="F110" s="246" t="s">
        <v>318</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206</v>
      </c>
      <c r="AU110" s="19" t="s">
        <v>86</v>
      </c>
    </row>
    <row r="111" spans="1:51" s="13" customFormat="1" ht="12">
      <c r="A111" s="13"/>
      <c r="B111" s="247"/>
      <c r="C111" s="248"/>
      <c r="D111" s="242" t="s">
        <v>208</v>
      </c>
      <c r="E111" s="249" t="s">
        <v>21</v>
      </c>
      <c r="F111" s="250" t="s">
        <v>319</v>
      </c>
      <c r="G111" s="248"/>
      <c r="H111" s="251">
        <v>15.399</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3" customFormat="1" ht="12">
      <c r="A112" s="13"/>
      <c r="B112" s="247"/>
      <c r="C112" s="248"/>
      <c r="D112" s="242" t="s">
        <v>208</v>
      </c>
      <c r="E112" s="249" t="s">
        <v>21</v>
      </c>
      <c r="F112" s="250" t="s">
        <v>320</v>
      </c>
      <c r="G112" s="248"/>
      <c r="H112" s="251">
        <v>2.466</v>
      </c>
      <c r="I112" s="252"/>
      <c r="J112" s="248"/>
      <c r="K112" s="248"/>
      <c r="L112" s="253"/>
      <c r="M112" s="254"/>
      <c r="N112" s="255"/>
      <c r="O112" s="255"/>
      <c r="P112" s="255"/>
      <c r="Q112" s="255"/>
      <c r="R112" s="255"/>
      <c r="S112" s="255"/>
      <c r="T112" s="256"/>
      <c r="U112" s="13"/>
      <c r="V112" s="13"/>
      <c r="W112" s="13"/>
      <c r="X112" s="13"/>
      <c r="Y112" s="13"/>
      <c r="Z112" s="13"/>
      <c r="AA112" s="13"/>
      <c r="AB112" s="13"/>
      <c r="AC112" s="13"/>
      <c r="AD112" s="13"/>
      <c r="AE112" s="13"/>
      <c r="AT112" s="257" t="s">
        <v>208</v>
      </c>
      <c r="AU112" s="257" t="s">
        <v>86</v>
      </c>
      <c r="AV112" s="13" t="s">
        <v>86</v>
      </c>
      <c r="AW112" s="13" t="s">
        <v>38</v>
      </c>
      <c r="AX112" s="13" t="s">
        <v>76</v>
      </c>
      <c r="AY112" s="257" t="s">
        <v>194</v>
      </c>
    </row>
    <row r="113" spans="1:51" s="13" customFormat="1" ht="12">
      <c r="A113" s="13"/>
      <c r="B113" s="247"/>
      <c r="C113" s="248"/>
      <c r="D113" s="242" t="s">
        <v>208</v>
      </c>
      <c r="E113" s="249" t="s">
        <v>21</v>
      </c>
      <c r="F113" s="250" t="s">
        <v>321</v>
      </c>
      <c r="G113" s="248"/>
      <c r="H113" s="251">
        <v>4.01</v>
      </c>
      <c r="I113" s="252"/>
      <c r="J113" s="248"/>
      <c r="K113" s="248"/>
      <c r="L113" s="253"/>
      <c r="M113" s="254"/>
      <c r="N113" s="255"/>
      <c r="O113" s="255"/>
      <c r="P113" s="255"/>
      <c r="Q113" s="255"/>
      <c r="R113" s="255"/>
      <c r="S113" s="255"/>
      <c r="T113" s="256"/>
      <c r="U113" s="13"/>
      <c r="V113" s="13"/>
      <c r="W113" s="13"/>
      <c r="X113" s="13"/>
      <c r="Y113" s="13"/>
      <c r="Z113" s="13"/>
      <c r="AA113" s="13"/>
      <c r="AB113" s="13"/>
      <c r="AC113" s="13"/>
      <c r="AD113" s="13"/>
      <c r="AE113" s="13"/>
      <c r="AT113" s="257" t="s">
        <v>208</v>
      </c>
      <c r="AU113" s="257" t="s">
        <v>86</v>
      </c>
      <c r="AV113" s="13" t="s">
        <v>86</v>
      </c>
      <c r="AW113" s="13" t="s">
        <v>38</v>
      </c>
      <c r="AX113" s="13" t="s">
        <v>76</v>
      </c>
      <c r="AY113" s="257" t="s">
        <v>194</v>
      </c>
    </row>
    <row r="114" spans="1:51" s="14" customFormat="1" ht="12">
      <c r="A114" s="14"/>
      <c r="B114" s="258"/>
      <c r="C114" s="259"/>
      <c r="D114" s="242" t="s">
        <v>208</v>
      </c>
      <c r="E114" s="260" t="s">
        <v>21</v>
      </c>
      <c r="F114" s="261" t="s">
        <v>210</v>
      </c>
      <c r="G114" s="259"/>
      <c r="H114" s="262">
        <v>21.875</v>
      </c>
      <c r="I114" s="263"/>
      <c r="J114" s="259"/>
      <c r="K114" s="259"/>
      <c r="L114" s="264"/>
      <c r="M114" s="265"/>
      <c r="N114" s="266"/>
      <c r="O114" s="266"/>
      <c r="P114" s="266"/>
      <c r="Q114" s="266"/>
      <c r="R114" s="266"/>
      <c r="S114" s="266"/>
      <c r="T114" s="267"/>
      <c r="U114" s="14"/>
      <c r="V114" s="14"/>
      <c r="W114" s="14"/>
      <c r="X114" s="14"/>
      <c r="Y114" s="14"/>
      <c r="Z114" s="14"/>
      <c r="AA114" s="14"/>
      <c r="AB114" s="14"/>
      <c r="AC114" s="14"/>
      <c r="AD114" s="14"/>
      <c r="AE114" s="14"/>
      <c r="AT114" s="268" t="s">
        <v>208</v>
      </c>
      <c r="AU114" s="268" t="s">
        <v>86</v>
      </c>
      <c r="AV114" s="14" t="s">
        <v>202</v>
      </c>
      <c r="AW114" s="14" t="s">
        <v>38</v>
      </c>
      <c r="AX114" s="14" t="s">
        <v>84</v>
      </c>
      <c r="AY114" s="268" t="s">
        <v>194</v>
      </c>
    </row>
    <row r="115" spans="1:65" s="2" customFormat="1" ht="16.5" customHeight="1">
      <c r="A115" s="40"/>
      <c r="B115" s="41"/>
      <c r="C115" s="229" t="s">
        <v>97</v>
      </c>
      <c r="D115" s="229" t="s">
        <v>197</v>
      </c>
      <c r="E115" s="230" t="s">
        <v>322</v>
      </c>
      <c r="F115" s="231" t="s">
        <v>323</v>
      </c>
      <c r="G115" s="232" t="s">
        <v>200</v>
      </c>
      <c r="H115" s="233">
        <v>102.125</v>
      </c>
      <c r="I115" s="234"/>
      <c r="J115" s="235">
        <f>ROUND(I115*H115,2)</f>
        <v>0</v>
      </c>
      <c r="K115" s="231" t="s">
        <v>201</v>
      </c>
      <c r="L115" s="46"/>
      <c r="M115" s="236" t="s">
        <v>21</v>
      </c>
      <c r="N115" s="237" t="s">
        <v>47</v>
      </c>
      <c r="O115" s="86"/>
      <c r="P115" s="238">
        <f>O115*H115</f>
        <v>0</v>
      </c>
      <c r="Q115" s="238">
        <v>0</v>
      </c>
      <c r="R115" s="238">
        <f>Q115*H115</f>
        <v>0</v>
      </c>
      <c r="S115" s="238">
        <v>0</v>
      </c>
      <c r="T115" s="239">
        <f>S115*H115</f>
        <v>0</v>
      </c>
      <c r="U115" s="40"/>
      <c r="V115" s="40"/>
      <c r="W115" s="40"/>
      <c r="X115" s="40"/>
      <c r="Y115" s="40"/>
      <c r="Z115" s="40"/>
      <c r="AA115" s="40"/>
      <c r="AB115" s="40"/>
      <c r="AC115" s="40"/>
      <c r="AD115" s="40"/>
      <c r="AE115" s="40"/>
      <c r="AR115" s="240" t="s">
        <v>202</v>
      </c>
      <c r="AT115" s="240" t="s">
        <v>197</v>
      </c>
      <c r="AU115" s="240" t="s">
        <v>86</v>
      </c>
      <c r="AY115" s="19" t="s">
        <v>194</v>
      </c>
      <c r="BE115" s="241">
        <f>IF(N115="základní",J115,0)</f>
        <v>0</v>
      </c>
      <c r="BF115" s="241">
        <f>IF(N115="snížená",J115,0)</f>
        <v>0</v>
      </c>
      <c r="BG115" s="241">
        <f>IF(N115="zákl. přenesená",J115,0)</f>
        <v>0</v>
      </c>
      <c r="BH115" s="241">
        <f>IF(N115="sníž. přenesená",J115,0)</f>
        <v>0</v>
      </c>
      <c r="BI115" s="241">
        <f>IF(N115="nulová",J115,0)</f>
        <v>0</v>
      </c>
      <c r="BJ115" s="19" t="s">
        <v>84</v>
      </c>
      <c r="BK115" s="241">
        <f>ROUND(I115*H115,2)</f>
        <v>0</v>
      </c>
      <c r="BL115" s="19" t="s">
        <v>202</v>
      </c>
      <c r="BM115" s="240" t="s">
        <v>324</v>
      </c>
    </row>
    <row r="116" spans="1:47" s="2" customFormat="1" ht="12">
      <c r="A116" s="40"/>
      <c r="B116" s="41"/>
      <c r="C116" s="42"/>
      <c r="D116" s="242" t="s">
        <v>204</v>
      </c>
      <c r="E116" s="42"/>
      <c r="F116" s="243" t="s">
        <v>325</v>
      </c>
      <c r="G116" s="42"/>
      <c r="H116" s="42"/>
      <c r="I116" s="149"/>
      <c r="J116" s="42"/>
      <c r="K116" s="42"/>
      <c r="L116" s="46"/>
      <c r="M116" s="244"/>
      <c r="N116" s="245"/>
      <c r="O116" s="86"/>
      <c r="P116" s="86"/>
      <c r="Q116" s="86"/>
      <c r="R116" s="86"/>
      <c r="S116" s="86"/>
      <c r="T116" s="87"/>
      <c r="U116" s="40"/>
      <c r="V116" s="40"/>
      <c r="W116" s="40"/>
      <c r="X116" s="40"/>
      <c r="Y116" s="40"/>
      <c r="Z116" s="40"/>
      <c r="AA116" s="40"/>
      <c r="AB116" s="40"/>
      <c r="AC116" s="40"/>
      <c r="AD116" s="40"/>
      <c r="AE116" s="40"/>
      <c r="AT116" s="19" t="s">
        <v>204</v>
      </c>
      <c r="AU116" s="19" t="s">
        <v>86</v>
      </c>
    </row>
    <row r="117" spans="1:47" s="2" customFormat="1" ht="12">
      <c r="A117" s="40"/>
      <c r="B117" s="41"/>
      <c r="C117" s="42"/>
      <c r="D117" s="242" t="s">
        <v>206</v>
      </c>
      <c r="E117" s="42"/>
      <c r="F117" s="246" t="s">
        <v>326</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206</v>
      </c>
      <c r="AU117" s="19" t="s">
        <v>86</v>
      </c>
    </row>
    <row r="118" spans="1:47" s="2" customFormat="1" ht="12">
      <c r="A118" s="40"/>
      <c r="B118" s="41"/>
      <c r="C118" s="42"/>
      <c r="D118" s="242" t="s">
        <v>228</v>
      </c>
      <c r="E118" s="42"/>
      <c r="F118" s="246" t="s">
        <v>327</v>
      </c>
      <c r="G118" s="42"/>
      <c r="H118" s="42"/>
      <c r="I118" s="149"/>
      <c r="J118" s="42"/>
      <c r="K118" s="42"/>
      <c r="L118" s="46"/>
      <c r="M118" s="244"/>
      <c r="N118" s="245"/>
      <c r="O118" s="86"/>
      <c r="P118" s="86"/>
      <c r="Q118" s="86"/>
      <c r="R118" s="86"/>
      <c r="S118" s="86"/>
      <c r="T118" s="87"/>
      <c r="U118" s="40"/>
      <c r="V118" s="40"/>
      <c r="W118" s="40"/>
      <c r="X118" s="40"/>
      <c r="Y118" s="40"/>
      <c r="Z118" s="40"/>
      <c r="AA118" s="40"/>
      <c r="AB118" s="40"/>
      <c r="AC118" s="40"/>
      <c r="AD118" s="40"/>
      <c r="AE118" s="40"/>
      <c r="AT118" s="19" t="s">
        <v>228</v>
      </c>
      <c r="AU118" s="19" t="s">
        <v>86</v>
      </c>
    </row>
    <row r="119" spans="1:51" s="13" customFormat="1" ht="12">
      <c r="A119" s="13"/>
      <c r="B119" s="247"/>
      <c r="C119" s="248"/>
      <c r="D119" s="242" t="s">
        <v>208</v>
      </c>
      <c r="E119" s="249" t="s">
        <v>21</v>
      </c>
      <c r="F119" s="250" t="s">
        <v>328</v>
      </c>
      <c r="G119" s="248"/>
      <c r="H119" s="251">
        <v>80.25</v>
      </c>
      <c r="I119" s="252"/>
      <c r="J119" s="248"/>
      <c r="K119" s="248"/>
      <c r="L119" s="253"/>
      <c r="M119" s="254"/>
      <c r="N119" s="255"/>
      <c r="O119" s="255"/>
      <c r="P119" s="255"/>
      <c r="Q119" s="255"/>
      <c r="R119" s="255"/>
      <c r="S119" s="255"/>
      <c r="T119" s="256"/>
      <c r="U119" s="13"/>
      <c r="V119" s="13"/>
      <c r="W119" s="13"/>
      <c r="X119" s="13"/>
      <c r="Y119" s="13"/>
      <c r="Z119" s="13"/>
      <c r="AA119" s="13"/>
      <c r="AB119" s="13"/>
      <c r="AC119" s="13"/>
      <c r="AD119" s="13"/>
      <c r="AE119" s="13"/>
      <c r="AT119" s="257" t="s">
        <v>208</v>
      </c>
      <c r="AU119" s="257" t="s">
        <v>86</v>
      </c>
      <c r="AV119" s="13" t="s">
        <v>86</v>
      </c>
      <c r="AW119" s="13" t="s">
        <v>38</v>
      </c>
      <c r="AX119" s="13" t="s">
        <v>76</v>
      </c>
      <c r="AY119" s="257" t="s">
        <v>194</v>
      </c>
    </row>
    <row r="120" spans="1:51" s="13" customFormat="1" ht="12">
      <c r="A120" s="13"/>
      <c r="B120" s="247"/>
      <c r="C120" s="248"/>
      <c r="D120" s="242" t="s">
        <v>208</v>
      </c>
      <c r="E120" s="249" t="s">
        <v>21</v>
      </c>
      <c r="F120" s="250" t="s">
        <v>329</v>
      </c>
      <c r="G120" s="248"/>
      <c r="H120" s="251">
        <v>21.875</v>
      </c>
      <c r="I120" s="252"/>
      <c r="J120" s="248"/>
      <c r="K120" s="248"/>
      <c r="L120" s="253"/>
      <c r="M120" s="254"/>
      <c r="N120" s="255"/>
      <c r="O120" s="255"/>
      <c r="P120" s="255"/>
      <c r="Q120" s="255"/>
      <c r="R120" s="255"/>
      <c r="S120" s="255"/>
      <c r="T120" s="256"/>
      <c r="U120" s="13"/>
      <c r="V120" s="13"/>
      <c r="W120" s="13"/>
      <c r="X120" s="13"/>
      <c r="Y120" s="13"/>
      <c r="Z120" s="13"/>
      <c r="AA120" s="13"/>
      <c r="AB120" s="13"/>
      <c r="AC120" s="13"/>
      <c r="AD120" s="13"/>
      <c r="AE120" s="13"/>
      <c r="AT120" s="257" t="s">
        <v>208</v>
      </c>
      <c r="AU120" s="257" t="s">
        <v>86</v>
      </c>
      <c r="AV120" s="13" t="s">
        <v>86</v>
      </c>
      <c r="AW120" s="13" t="s">
        <v>38</v>
      </c>
      <c r="AX120" s="13" t="s">
        <v>76</v>
      </c>
      <c r="AY120" s="257" t="s">
        <v>194</v>
      </c>
    </row>
    <row r="121" spans="1:51" s="14" customFormat="1" ht="12">
      <c r="A121" s="14"/>
      <c r="B121" s="258"/>
      <c r="C121" s="259"/>
      <c r="D121" s="242" t="s">
        <v>208</v>
      </c>
      <c r="E121" s="260" t="s">
        <v>21</v>
      </c>
      <c r="F121" s="261" t="s">
        <v>210</v>
      </c>
      <c r="G121" s="259"/>
      <c r="H121" s="262">
        <v>102.125</v>
      </c>
      <c r="I121" s="263"/>
      <c r="J121" s="259"/>
      <c r="K121" s="259"/>
      <c r="L121" s="264"/>
      <c r="M121" s="265"/>
      <c r="N121" s="266"/>
      <c r="O121" s="266"/>
      <c r="P121" s="266"/>
      <c r="Q121" s="266"/>
      <c r="R121" s="266"/>
      <c r="S121" s="266"/>
      <c r="T121" s="267"/>
      <c r="U121" s="14"/>
      <c r="V121" s="14"/>
      <c r="W121" s="14"/>
      <c r="X121" s="14"/>
      <c r="Y121" s="14"/>
      <c r="Z121" s="14"/>
      <c r="AA121" s="14"/>
      <c r="AB121" s="14"/>
      <c r="AC121" s="14"/>
      <c r="AD121" s="14"/>
      <c r="AE121" s="14"/>
      <c r="AT121" s="268" t="s">
        <v>208</v>
      </c>
      <c r="AU121" s="268" t="s">
        <v>86</v>
      </c>
      <c r="AV121" s="14" t="s">
        <v>202</v>
      </c>
      <c r="AW121" s="14" t="s">
        <v>38</v>
      </c>
      <c r="AX121" s="14" t="s">
        <v>84</v>
      </c>
      <c r="AY121" s="268" t="s">
        <v>194</v>
      </c>
    </row>
    <row r="122" spans="1:65" s="2" customFormat="1" ht="21.75" customHeight="1">
      <c r="A122" s="40"/>
      <c r="B122" s="41"/>
      <c r="C122" s="229" t="s">
        <v>202</v>
      </c>
      <c r="D122" s="229" t="s">
        <v>197</v>
      </c>
      <c r="E122" s="230" t="s">
        <v>330</v>
      </c>
      <c r="F122" s="231" t="s">
        <v>331</v>
      </c>
      <c r="G122" s="232" t="s">
        <v>200</v>
      </c>
      <c r="H122" s="233">
        <v>102.125</v>
      </c>
      <c r="I122" s="234"/>
      <c r="J122" s="235">
        <f>ROUND(I122*H122,2)</f>
        <v>0</v>
      </c>
      <c r="K122" s="231" t="s">
        <v>201</v>
      </c>
      <c r="L122" s="46"/>
      <c r="M122" s="236" t="s">
        <v>21</v>
      </c>
      <c r="N122" s="237" t="s">
        <v>47</v>
      </c>
      <c r="O122" s="86"/>
      <c r="P122" s="238">
        <f>O122*H122</f>
        <v>0</v>
      </c>
      <c r="Q122" s="238">
        <v>0</v>
      </c>
      <c r="R122" s="238">
        <f>Q122*H122</f>
        <v>0</v>
      </c>
      <c r="S122" s="238">
        <v>0</v>
      </c>
      <c r="T122" s="239">
        <f>S122*H122</f>
        <v>0</v>
      </c>
      <c r="U122" s="40"/>
      <c r="V122" s="40"/>
      <c r="W122" s="40"/>
      <c r="X122" s="40"/>
      <c r="Y122" s="40"/>
      <c r="Z122" s="40"/>
      <c r="AA122" s="40"/>
      <c r="AB122" s="40"/>
      <c r="AC122" s="40"/>
      <c r="AD122" s="40"/>
      <c r="AE122" s="40"/>
      <c r="AR122" s="240" t="s">
        <v>202</v>
      </c>
      <c r="AT122" s="240" t="s">
        <v>197</v>
      </c>
      <c r="AU122" s="240" t="s">
        <v>86</v>
      </c>
      <c r="AY122" s="19" t="s">
        <v>194</v>
      </c>
      <c r="BE122" s="241">
        <f>IF(N122="základní",J122,0)</f>
        <v>0</v>
      </c>
      <c r="BF122" s="241">
        <f>IF(N122="snížená",J122,0)</f>
        <v>0</v>
      </c>
      <c r="BG122" s="241">
        <f>IF(N122="zákl. přenesená",J122,0)</f>
        <v>0</v>
      </c>
      <c r="BH122" s="241">
        <f>IF(N122="sníž. přenesená",J122,0)</f>
        <v>0</v>
      </c>
      <c r="BI122" s="241">
        <f>IF(N122="nulová",J122,0)</f>
        <v>0</v>
      </c>
      <c r="BJ122" s="19" t="s">
        <v>84</v>
      </c>
      <c r="BK122" s="241">
        <f>ROUND(I122*H122,2)</f>
        <v>0</v>
      </c>
      <c r="BL122" s="19" t="s">
        <v>202</v>
      </c>
      <c r="BM122" s="240" t="s">
        <v>332</v>
      </c>
    </row>
    <row r="123" spans="1:47" s="2" customFormat="1" ht="12">
      <c r="A123" s="40"/>
      <c r="B123" s="41"/>
      <c r="C123" s="42"/>
      <c r="D123" s="242" t="s">
        <v>204</v>
      </c>
      <c r="E123" s="42"/>
      <c r="F123" s="243" t="s">
        <v>333</v>
      </c>
      <c r="G123" s="42"/>
      <c r="H123" s="42"/>
      <c r="I123" s="149"/>
      <c r="J123" s="42"/>
      <c r="K123" s="42"/>
      <c r="L123" s="46"/>
      <c r="M123" s="244"/>
      <c r="N123" s="245"/>
      <c r="O123" s="86"/>
      <c r="P123" s="86"/>
      <c r="Q123" s="86"/>
      <c r="R123" s="86"/>
      <c r="S123" s="86"/>
      <c r="T123" s="87"/>
      <c r="U123" s="40"/>
      <c r="V123" s="40"/>
      <c r="W123" s="40"/>
      <c r="X123" s="40"/>
      <c r="Y123" s="40"/>
      <c r="Z123" s="40"/>
      <c r="AA123" s="40"/>
      <c r="AB123" s="40"/>
      <c r="AC123" s="40"/>
      <c r="AD123" s="40"/>
      <c r="AE123" s="40"/>
      <c r="AT123" s="19" t="s">
        <v>204</v>
      </c>
      <c r="AU123" s="19" t="s">
        <v>86</v>
      </c>
    </row>
    <row r="124" spans="1:47" s="2" customFormat="1" ht="12">
      <c r="A124" s="40"/>
      <c r="B124" s="41"/>
      <c r="C124" s="42"/>
      <c r="D124" s="242" t="s">
        <v>206</v>
      </c>
      <c r="E124" s="42"/>
      <c r="F124" s="246" t="s">
        <v>326</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206</v>
      </c>
      <c r="AU124" s="19" t="s">
        <v>86</v>
      </c>
    </row>
    <row r="125" spans="1:47" s="2" customFormat="1" ht="12">
      <c r="A125" s="40"/>
      <c r="B125" s="41"/>
      <c r="C125" s="42"/>
      <c r="D125" s="242" t="s">
        <v>228</v>
      </c>
      <c r="E125" s="42"/>
      <c r="F125" s="246" t="s">
        <v>327</v>
      </c>
      <c r="G125" s="42"/>
      <c r="H125" s="42"/>
      <c r="I125" s="149"/>
      <c r="J125" s="42"/>
      <c r="K125" s="42"/>
      <c r="L125" s="46"/>
      <c r="M125" s="244"/>
      <c r="N125" s="245"/>
      <c r="O125" s="86"/>
      <c r="P125" s="86"/>
      <c r="Q125" s="86"/>
      <c r="R125" s="86"/>
      <c r="S125" s="86"/>
      <c r="T125" s="87"/>
      <c r="U125" s="40"/>
      <c r="V125" s="40"/>
      <c r="W125" s="40"/>
      <c r="X125" s="40"/>
      <c r="Y125" s="40"/>
      <c r="Z125" s="40"/>
      <c r="AA125" s="40"/>
      <c r="AB125" s="40"/>
      <c r="AC125" s="40"/>
      <c r="AD125" s="40"/>
      <c r="AE125" s="40"/>
      <c r="AT125" s="19" t="s">
        <v>228</v>
      </c>
      <c r="AU125" s="19" t="s">
        <v>86</v>
      </c>
    </row>
    <row r="126" spans="1:65" s="2" customFormat="1" ht="16.5" customHeight="1">
      <c r="A126" s="40"/>
      <c r="B126" s="41"/>
      <c r="C126" s="229" t="s">
        <v>231</v>
      </c>
      <c r="D126" s="229" t="s">
        <v>197</v>
      </c>
      <c r="E126" s="230" t="s">
        <v>334</v>
      </c>
      <c r="F126" s="231" t="s">
        <v>335</v>
      </c>
      <c r="G126" s="232" t="s">
        <v>215</v>
      </c>
      <c r="H126" s="233">
        <v>183.825</v>
      </c>
      <c r="I126" s="234"/>
      <c r="J126" s="235">
        <f>ROUND(I126*H126,2)</f>
        <v>0</v>
      </c>
      <c r="K126" s="231" t="s">
        <v>201</v>
      </c>
      <c r="L126" s="46"/>
      <c r="M126" s="236" t="s">
        <v>21</v>
      </c>
      <c r="N126" s="237" t="s">
        <v>47</v>
      </c>
      <c r="O126" s="86"/>
      <c r="P126" s="238">
        <f>O126*H126</f>
        <v>0</v>
      </c>
      <c r="Q126" s="238">
        <v>0</v>
      </c>
      <c r="R126" s="238">
        <f>Q126*H126</f>
        <v>0</v>
      </c>
      <c r="S126" s="238">
        <v>0</v>
      </c>
      <c r="T126" s="239">
        <f>S126*H126</f>
        <v>0</v>
      </c>
      <c r="U126" s="40"/>
      <c r="V126" s="40"/>
      <c r="W126" s="40"/>
      <c r="X126" s="40"/>
      <c r="Y126" s="40"/>
      <c r="Z126" s="40"/>
      <c r="AA126" s="40"/>
      <c r="AB126" s="40"/>
      <c r="AC126" s="40"/>
      <c r="AD126" s="40"/>
      <c r="AE126" s="40"/>
      <c r="AR126" s="240" t="s">
        <v>202</v>
      </c>
      <c r="AT126" s="240" t="s">
        <v>197</v>
      </c>
      <c r="AU126" s="240" t="s">
        <v>86</v>
      </c>
      <c r="AY126" s="19" t="s">
        <v>194</v>
      </c>
      <c r="BE126" s="241">
        <f>IF(N126="základní",J126,0)</f>
        <v>0</v>
      </c>
      <c r="BF126" s="241">
        <f>IF(N126="snížená",J126,0)</f>
        <v>0</v>
      </c>
      <c r="BG126" s="241">
        <f>IF(N126="zákl. přenesená",J126,0)</f>
        <v>0</v>
      </c>
      <c r="BH126" s="241">
        <f>IF(N126="sníž. přenesená",J126,0)</f>
        <v>0</v>
      </c>
      <c r="BI126" s="241">
        <f>IF(N126="nulová",J126,0)</f>
        <v>0</v>
      </c>
      <c r="BJ126" s="19" t="s">
        <v>84</v>
      </c>
      <c r="BK126" s="241">
        <f>ROUND(I126*H126,2)</f>
        <v>0</v>
      </c>
      <c r="BL126" s="19" t="s">
        <v>202</v>
      </c>
      <c r="BM126" s="240" t="s">
        <v>336</v>
      </c>
    </row>
    <row r="127" spans="1:47" s="2" customFormat="1" ht="12">
      <c r="A127" s="40"/>
      <c r="B127" s="41"/>
      <c r="C127" s="42"/>
      <c r="D127" s="242" t="s">
        <v>204</v>
      </c>
      <c r="E127" s="42"/>
      <c r="F127" s="243" t="s">
        <v>337</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204</v>
      </c>
      <c r="AU127" s="19" t="s">
        <v>86</v>
      </c>
    </row>
    <row r="128" spans="1:47" s="2" customFormat="1" ht="12">
      <c r="A128" s="40"/>
      <c r="B128" s="41"/>
      <c r="C128" s="42"/>
      <c r="D128" s="242" t="s">
        <v>206</v>
      </c>
      <c r="E128" s="42"/>
      <c r="F128" s="246" t="s">
        <v>338</v>
      </c>
      <c r="G128" s="42"/>
      <c r="H128" s="42"/>
      <c r="I128" s="149"/>
      <c r="J128" s="42"/>
      <c r="K128" s="42"/>
      <c r="L128" s="46"/>
      <c r="M128" s="244"/>
      <c r="N128" s="245"/>
      <c r="O128" s="86"/>
      <c r="P128" s="86"/>
      <c r="Q128" s="86"/>
      <c r="R128" s="86"/>
      <c r="S128" s="86"/>
      <c r="T128" s="87"/>
      <c r="U128" s="40"/>
      <c r="V128" s="40"/>
      <c r="W128" s="40"/>
      <c r="X128" s="40"/>
      <c r="Y128" s="40"/>
      <c r="Z128" s="40"/>
      <c r="AA128" s="40"/>
      <c r="AB128" s="40"/>
      <c r="AC128" s="40"/>
      <c r="AD128" s="40"/>
      <c r="AE128" s="40"/>
      <c r="AT128" s="19" t="s">
        <v>206</v>
      </c>
      <c r="AU128" s="19" t="s">
        <v>86</v>
      </c>
    </row>
    <row r="129" spans="1:51" s="13" customFormat="1" ht="12">
      <c r="A129" s="13"/>
      <c r="B129" s="247"/>
      <c r="C129" s="248"/>
      <c r="D129" s="242" t="s">
        <v>208</v>
      </c>
      <c r="E129" s="249" t="s">
        <v>21</v>
      </c>
      <c r="F129" s="250" t="s">
        <v>339</v>
      </c>
      <c r="G129" s="248"/>
      <c r="H129" s="251">
        <v>183.825</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208</v>
      </c>
      <c r="AU129" s="257" t="s">
        <v>86</v>
      </c>
      <c r="AV129" s="13" t="s">
        <v>86</v>
      </c>
      <c r="AW129" s="13" t="s">
        <v>38</v>
      </c>
      <c r="AX129" s="13" t="s">
        <v>76</v>
      </c>
      <c r="AY129" s="257" t="s">
        <v>194</v>
      </c>
    </row>
    <row r="130" spans="1:51" s="14" customFormat="1" ht="12">
      <c r="A130" s="14"/>
      <c r="B130" s="258"/>
      <c r="C130" s="259"/>
      <c r="D130" s="242" t="s">
        <v>208</v>
      </c>
      <c r="E130" s="260" t="s">
        <v>21</v>
      </c>
      <c r="F130" s="261" t="s">
        <v>210</v>
      </c>
      <c r="G130" s="259"/>
      <c r="H130" s="262">
        <v>183.825</v>
      </c>
      <c r="I130" s="263"/>
      <c r="J130" s="259"/>
      <c r="K130" s="259"/>
      <c r="L130" s="264"/>
      <c r="M130" s="265"/>
      <c r="N130" s="266"/>
      <c r="O130" s="266"/>
      <c r="P130" s="266"/>
      <c r="Q130" s="266"/>
      <c r="R130" s="266"/>
      <c r="S130" s="266"/>
      <c r="T130" s="267"/>
      <c r="U130" s="14"/>
      <c r="V130" s="14"/>
      <c r="W130" s="14"/>
      <c r="X130" s="14"/>
      <c r="Y130" s="14"/>
      <c r="Z130" s="14"/>
      <c r="AA130" s="14"/>
      <c r="AB130" s="14"/>
      <c r="AC130" s="14"/>
      <c r="AD130" s="14"/>
      <c r="AE130" s="14"/>
      <c r="AT130" s="268" t="s">
        <v>208</v>
      </c>
      <c r="AU130" s="268" t="s">
        <v>86</v>
      </c>
      <c r="AV130" s="14" t="s">
        <v>202</v>
      </c>
      <c r="AW130" s="14" t="s">
        <v>38</v>
      </c>
      <c r="AX130" s="14" t="s">
        <v>84</v>
      </c>
      <c r="AY130" s="268" t="s">
        <v>194</v>
      </c>
    </row>
    <row r="131" spans="1:65" s="2" customFormat="1" ht="16.5" customHeight="1">
      <c r="A131" s="40"/>
      <c r="B131" s="41"/>
      <c r="C131" s="229" t="s">
        <v>241</v>
      </c>
      <c r="D131" s="229" t="s">
        <v>197</v>
      </c>
      <c r="E131" s="230" t="s">
        <v>340</v>
      </c>
      <c r="F131" s="231" t="s">
        <v>341</v>
      </c>
      <c r="G131" s="232" t="s">
        <v>200</v>
      </c>
      <c r="H131" s="233">
        <v>3.198</v>
      </c>
      <c r="I131" s="234"/>
      <c r="J131" s="235">
        <f>ROUND(I131*H131,2)</f>
        <v>0</v>
      </c>
      <c r="K131" s="231" t="s">
        <v>201</v>
      </c>
      <c r="L131" s="46"/>
      <c r="M131" s="236" t="s">
        <v>21</v>
      </c>
      <c r="N131" s="237" t="s">
        <v>47</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202</v>
      </c>
      <c r="AT131" s="240" t="s">
        <v>197</v>
      </c>
      <c r="AU131" s="240" t="s">
        <v>86</v>
      </c>
      <c r="AY131" s="19" t="s">
        <v>194</v>
      </c>
      <c r="BE131" s="241">
        <f>IF(N131="základní",J131,0)</f>
        <v>0</v>
      </c>
      <c r="BF131" s="241">
        <f>IF(N131="snížená",J131,0)</f>
        <v>0</v>
      </c>
      <c r="BG131" s="241">
        <f>IF(N131="zákl. přenesená",J131,0)</f>
        <v>0</v>
      </c>
      <c r="BH131" s="241">
        <f>IF(N131="sníž. přenesená",J131,0)</f>
        <v>0</v>
      </c>
      <c r="BI131" s="241">
        <f>IF(N131="nulová",J131,0)</f>
        <v>0</v>
      </c>
      <c r="BJ131" s="19" t="s">
        <v>84</v>
      </c>
      <c r="BK131" s="241">
        <f>ROUND(I131*H131,2)</f>
        <v>0</v>
      </c>
      <c r="BL131" s="19" t="s">
        <v>202</v>
      </c>
      <c r="BM131" s="240" t="s">
        <v>342</v>
      </c>
    </row>
    <row r="132" spans="1:47" s="2" customFormat="1" ht="12">
      <c r="A132" s="40"/>
      <c r="B132" s="41"/>
      <c r="C132" s="42"/>
      <c r="D132" s="242" t="s">
        <v>204</v>
      </c>
      <c r="E132" s="42"/>
      <c r="F132" s="243" t="s">
        <v>343</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204</v>
      </c>
      <c r="AU132" s="19" t="s">
        <v>86</v>
      </c>
    </row>
    <row r="133" spans="1:47" s="2" customFormat="1" ht="12">
      <c r="A133" s="40"/>
      <c r="B133" s="41"/>
      <c r="C133" s="42"/>
      <c r="D133" s="242" t="s">
        <v>206</v>
      </c>
      <c r="E133" s="42"/>
      <c r="F133" s="246" t="s">
        <v>344</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206</v>
      </c>
      <c r="AU133" s="19" t="s">
        <v>86</v>
      </c>
    </row>
    <row r="134" spans="1:51" s="13" customFormat="1" ht="12">
      <c r="A134" s="13"/>
      <c r="B134" s="247"/>
      <c r="C134" s="248"/>
      <c r="D134" s="242" t="s">
        <v>208</v>
      </c>
      <c r="E134" s="249" t="s">
        <v>21</v>
      </c>
      <c r="F134" s="250" t="s">
        <v>345</v>
      </c>
      <c r="G134" s="248"/>
      <c r="H134" s="251">
        <v>2.961</v>
      </c>
      <c r="I134" s="252"/>
      <c r="J134" s="248"/>
      <c r="K134" s="248"/>
      <c r="L134" s="253"/>
      <c r="M134" s="254"/>
      <c r="N134" s="255"/>
      <c r="O134" s="255"/>
      <c r="P134" s="255"/>
      <c r="Q134" s="255"/>
      <c r="R134" s="255"/>
      <c r="S134" s="255"/>
      <c r="T134" s="256"/>
      <c r="U134" s="13"/>
      <c r="V134" s="13"/>
      <c r="W134" s="13"/>
      <c r="X134" s="13"/>
      <c r="Y134" s="13"/>
      <c r="Z134" s="13"/>
      <c r="AA134" s="13"/>
      <c r="AB134" s="13"/>
      <c r="AC134" s="13"/>
      <c r="AD134" s="13"/>
      <c r="AE134" s="13"/>
      <c r="AT134" s="257" t="s">
        <v>208</v>
      </c>
      <c r="AU134" s="257" t="s">
        <v>86</v>
      </c>
      <c r="AV134" s="13" t="s">
        <v>86</v>
      </c>
      <c r="AW134" s="13" t="s">
        <v>38</v>
      </c>
      <c r="AX134" s="13" t="s">
        <v>76</v>
      </c>
      <c r="AY134" s="257" t="s">
        <v>194</v>
      </c>
    </row>
    <row r="135" spans="1:51" s="13" customFormat="1" ht="12">
      <c r="A135" s="13"/>
      <c r="B135" s="247"/>
      <c r="C135" s="248"/>
      <c r="D135" s="242" t="s">
        <v>208</v>
      </c>
      <c r="E135" s="249" t="s">
        <v>21</v>
      </c>
      <c r="F135" s="250" t="s">
        <v>346</v>
      </c>
      <c r="G135" s="248"/>
      <c r="H135" s="251">
        <v>0.237</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208</v>
      </c>
      <c r="AU135" s="257" t="s">
        <v>86</v>
      </c>
      <c r="AV135" s="13" t="s">
        <v>86</v>
      </c>
      <c r="AW135" s="13" t="s">
        <v>38</v>
      </c>
      <c r="AX135" s="13" t="s">
        <v>76</v>
      </c>
      <c r="AY135" s="257" t="s">
        <v>194</v>
      </c>
    </row>
    <row r="136" spans="1:51" s="14" customFormat="1" ht="12">
      <c r="A136" s="14"/>
      <c r="B136" s="258"/>
      <c r="C136" s="259"/>
      <c r="D136" s="242" t="s">
        <v>208</v>
      </c>
      <c r="E136" s="260" t="s">
        <v>21</v>
      </c>
      <c r="F136" s="261" t="s">
        <v>210</v>
      </c>
      <c r="G136" s="259"/>
      <c r="H136" s="262">
        <v>3.198</v>
      </c>
      <c r="I136" s="263"/>
      <c r="J136" s="259"/>
      <c r="K136" s="259"/>
      <c r="L136" s="264"/>
      <c r="M136" s="265"/>
      <c r="N136" s="266"/>
      <c r="O136" s="266"/>
      <c r="P136" s="266"/>
      <c r="Q136" s="266"/>
      <c r="R136" s="266"/>
      <c r="S136" s="266"/>
      <c r="T136" s="267"/>
      <c r="U136" s="14"/>
      <c r="V136" s="14"/>
      <c r="W136" s="14"/>
      <c r="X136" s="14"/>
      <c r="Y136" s="14"/>
      <c r="Z136" s="14"/>
      <c r="AA136" s="14"/>
      <c r="AB136" s="14"/>
      <c r="AC136" s="14"/>
      <c r="AD136" s="14"/>
      <c r="AE136" s="14"/>
      <c r="AT136" s="268" t="s">
        <v>208</v>
      </c>
      <c r="AU136" s="268" t="s">
        <v>86</v>
      </c>
      <c r="AV136" s="14" t="s">
        <v>202</v>
      </c>
      <c r="AW136" s="14" t="s">
        <v>38</v>
      </c>
      <c r="AX136" s="14" t="s">
        <v>84</v>
      </c>
      <c r="AY136" s="268" t="s">
        <v>194</v>
      </c>
    </row>
    <row r="137" spans="1:65" s="2" customFormat="1" ht="16.5" customHeight="1">
      <c r="A137" s="40"/>
      <c r="B137" s="41"/>
      <c r="C137" s="272" t="s">
        <v>248</v>
      </c>
      <c r="D137" s="272" t="s">
        <v>347</v>
      </c>
      <c r="E137" s="273" t="s">
        <v>348</v>
      </c>
      <c r="F137" s="274" t="s">
        <v>349</v>
      </c>
      <c r="G137" s="275" t="s">
        <v>215</v>
      </c>
      <c r="H137" s="276">
        <v>6.396</v>
      </c>
      <c r="I137" s="277"/>
      <c r="J137" s="278">
        <f>ROUND(I137*H137,2)</f>
        <v>0</v>
      </c>
      <c r="K137" s="274" t="s">
        <v>201</v>
      </c>
      <c r="L137" s="279"/>
      <c r="M137" s="280" t="s">
        <v>21</v>
      </c>
      <c r="N137" s="281" t="s">
        <v>47</v>
      </c>
      <c r="O137" s="86"/>
      <c r="P137" s="238">
        <f>O137*H137</f>
        <v>0</v>
      </c>
      <c r="Q137" s="238">
        <v>1</v>
      </c>
      <c r="R137" s="238">
        <f>Q137*H137</f>
        <v>6.396</v>
      </c>
      <c r="S137" s="238">
        <v>0</v>
      </c>
      <c r="T137" s="239">
        <f>S137*H137</f>
        <v>0</v>
      </c>
      <c r="U137" s="40"/>
      <c r="V137" s="40"/>
      <c r="W137" s="40"/>
      <c r="X137" s="40"/>
      <c r="Y137" s="40"/>
      <c r="Z137" s="40"/>
      <c r="AA137" s="40"/>
      <c r="AB137" s="40"/>
      <c r="AC137" s="40"/>
      <c r="AD137" s="40"/>
      <c r="AE137" s="40"/>
      <c r="AR137" s="240" t="s">
        <v>253</v>
      </c>
      <c r="AT137" s="240" t="s">
        <v>347</v>
      </c>
      <c r="AU137" s="240" t="s">
        <v>86</v>
      </c>
      <c r="AY137" s="19" t="s">
        <v>194</v>
      </c>
      <c r="BE137" s="241">
        <f>IF(N137="základní",J137,0)</f>
        <v>0</v>
      </c>
      <c r="BF137" s="241">
        <f>IF(N137="snížená",J137,0)</f>
        <v>0</v>
      </c>
      <c r="BG137" s="241">
        <f>IF(N137="zákl. přenesená",J137,0)</f>
        <v>0</v>
      </c>
      <c r="BH137" s="241">
        <f>IF(N137="sníž. přenesená",J137,0)</f>
        <v>0</v>
      </c>
      <c r="BI137" s="241">
        <f>IF(N137="nulová",J137,0)</f>
        <v>0</v>
      </c>
      <c r="BJ137" s="19" t="s">
        <v>84</v>
      </c>
      <c r="BK137" s="241">
        <f>ROUND(I137*H137,2)</f>
        <v>0</v>
      </c>
      <c r="BL137" s="19" t="s">
        <v>202</v>
      </c>
      <c r="BM137" s="240" t="s">
        <v>350</v>
      </c>
    </row>
    <row r="138" spans="1:47" s="2" customFormat="1" ht="12">
      <c r="A138" s="40"/>
      <c r="B138" s="41"/>
      <c r="C138" s="42"/>
      <c r="D138" s="242" t="s">
        <v>204</v>
      </c>
      <c r="E138" s="42"/>
      <c r="F138" s="243" t="s">
        <v>349</v>
      </c>
      <c r="G138" s="42"/>
      <c r="H138" s="42"/>
      <c r="I138" s="149"/>
      <c r="J138" s="42"/>
      <c r="K138" s="42"/>
      <c r="L138" s="46"/>
      <c r="M138" s="244"/>
      <c r="N138" s="245"/>
      <c r="O138" s="86"/>
      <c r="P138" s="86"/>
      <c r="Q138" s="86"/>
      <c r="R138" s="86"/>
      <c r="S138" s="86"/>
      <c r="T138" s="87"/>
      <c r="U138" s="40"/>
      <c r="V138" s="40"/>
      <c r="W138" s="40"/>
      <c r="X138" s="40"/>
      <c r="Y138" s="40"/>
      <c r="Z138" s="40"/>
      <c r="AA138" s="40"/>
      <c r="AB138" s="40"/>
      <c r="AC138" s="40"/>
      <c r="AD138" s="40"/>
      <c r="AE138" s="40"/>
      <c r="AT138" s="19" t="s">
        <v>204</v>
      </c>
      <c r="AU138" s="19" t="s">
        <v>86</v>
      </c>
    </row>
    <row r="139" spans="1:51" s="13" customFormat="1" ht="12">
      <c r="A139" s="13"/>
      <c r="B139" s="247"/>
      <c r="C139" s="248"/>
      <c r="D139" s="242" t="s">
        <v>208</v>
      </c>
      <c r="E139" s="248"/>
      <c r="F139" s="250" t="s">
        <v>351</v>
      </c>
      <c r="G139" s="248"/>
      <c r="H139" s="251">
        <v>6.396</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208</v>
      </c>
      <c r="AU139" s="257" t="s">
        <v>86</v>
      </c>
      <c r="AV139" s="13" t="s">
        <v>86</v>
      </c>
      <c r="AW139" s="13" t="s">
        <v>4</v>
      </c>
      <c r="AX139" s="13" t="s">
        <v>84</v>
      </c>
      <c r="AY139" s="257" t="s">
        <v>194</v>
      </c>
    </row>
    <row r="140" spans="1:65" s="2" customFormat="1" ht="16.5" customHeight="1">
      <c r="A140" s="40"/>
      <c r="B140" s="41"/>
      <c r="C140" s="229" t="s">
        <v>253</v>
      </c>
      <c r="D140" s="229" t="s">
        <v>197</v>
      </c>
      <c r="E140" s="230" t="s">
        <v>352</v>
      </c>
      <c r="F140" s="231" t="s">
        <v>353</v>
      </c>
      <c r="G140" s="232" t="s">
        <v>354</v>
      </c>
      <c r="H140" s="233">
        <v>124.747</v>
      </c>
      <c r="I140" s="234"/>
      <c r="J140" s="235">
        <f>ROUND(I140*H140,2)</f>
        <v>0</v>
      </c>
      <c r="K140" s="231" t="s">
        <v>201</v>
      </c>
      <c r="L140" s="46"/>
      <c r="M140" s="236" t="s">
        <v>21</v>
      </c>
      <c r="N140" s="237" t="s">
        <v>47</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202</v>
      </c>
      <c r="AT140" s="240" t="s">
        <v>197</v>
      </c>
      <c r="AU140" s="240" t="s">
        <v>86</v>
      </c>
      <c r="AY140" s="19" t="s">
        <v>194</v>
      </c>
      <c r="BE140" s="241">
        <f>IF(N140="základní",J140,0)</f>
        <v>0</v>
      </c>
      <c r="BF140" s="241">
        <f>IF(N140="snížená",J140,0)</f>
        <v>0</v>
      </c>
      <c r="BG140" s="241">
        <f>IF(N140="zákl. přenesená",J140,0)</f>
        <v>0</v>
      </c>
      <c r="BH140" s="241">
        <f>IF(N140="sníž. přenesená",J140,0)</f>
        <v>0</v>
      </c>
      <c r="BI140" s="241">
        <f>IF(N140="nulová",J140,0)</f>
        <v>0</v>
      </c>
      <c r="BJ140" s="19" t="s">
        <v>84</v>
      </c>
      <c r="BK140" s="241">
        <f>ROUND(I140*H140,2)</f>
        <v>0</v>
      </c>
      <c r="BL140" s="19" t="s">
        <v>202</v>
      </c>
      <c r="BM140" s="240" t="s">
        <v>355</v>
      </c>
    </row>
    <row r="141" spans="1:47" s="2" customFormat="1" ht="12">
      <c r="A141" s="40"/>
      <c r="B141" s="41"/>
      <c r="C141" s="42"/>
      <c r="D141" s="242" t="s">
        <v>204</v>
      </c>
      <c r="E141" s="42"/>
      <c r="F141" s="243" t="s">
        <v>356</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204</v>
      </c>
      <c r="AU141" s="19" t="s">
        <v>86</v>
      </c>
    </row>
    <row r="142" spans="1:47" s="2" customFormat="1" ht="12">
      <c r="A142" s="40"/>
      <c r="B142" s="41"/>
      <c r="C142" s="42"/>
      <c r="D142" s="242" t="s">
        <v>206</v>
      </c>
      <c r="E142" s="42"/>
      <c r="F142" s="246" t="s">
        <v>357</v>
      </c>
      <c r="G142" s="42"/>
      <c r="H142" s="42"/>
      <c r="I142" s="149"/>
      <c r="J142" s="42"/>
      <c r="K142" s="42"/>
      <c r="L142" s="46"/>
      <c r="M142" s="244"/>
      <c r="N142" s="245"/>
      <c r="O142" s="86"/>
      <c r="P142" s="86"/>
      <c r="Q142" s="86"/>
      <c r="R142" s="86"/>
      <c r="S142" s="86"/>
      <c r="T142" s="87"/>
      <c r="U142" s="40"/>
      <c r="V142" s="40"/>
      <c r="W142" s="40"/>
      <c r="X142" s="40"/>
      <c r="Y142" s="40"/>
      <c r="Z142" s="40"/>
      <c r="AA142" s="40"/>
      <c r="AB142" s="40"/>
      <c r="AC142" s="40"/>
      <c r="AD142" s="40"/>
      <c r="AE142" s="40"/>
      <c r="AT142" s="19" t="s">
        <v>206</v>
      </c>
      <c r="AU142" s="19" t="s">
        <v>86</v>
      </c>
    </row>
    <row r="143" spans="1:51" s="13" customFormat="1" ht="12">
      <c r="A143" s="13"/>
      <c r="B143" s="247"/>
      <c r="C143" s="248"/>
      <c r="D143" s="242" t="s">
        <v>208</v>
      </c>
      <c r="E143" s="249" t="s">
        <v>21</v>
      </c>
      <c r="F143" s="250" t="s">
        <v>358</v>
      </c>
      <c r="G143" s="248"/>
      <c r="H143" s="251">
        <v>124.747</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4" customFormat="1" ht="12">
      <c r="A144" s="14"/>
      <c r="B144" s="258"/>
      <c r="C144" s="259"/>
      <c r="D144" s="242" t="s">
        <v>208</v>
      </c>
      <c r="E144" s="260" t="s">
        <v>21</v>
      </c>
      <c r="F144" s="261" t="s">
        <v>210</v>
      </c>
      <c r="G144" s="259"/>
      <c r="H144" s="262">
        <v>124.747</v>
      </c>
      <c r="I144" s="263"/>
      <c r="J144" s="259"/>
      <c r="K144" s="259"/>
      <c r="L144" s="264"/>
      <c r="M144" s="265"/>
      <c r="N144" s="266"/>
      <c r="O144" s="266"/>
      <c r="P144" s="266"/>
      <c r="Q144" s="266"/>
      <c r="R144" s="266"/>
      <c r="S144" s="266"/>
      <c r="T144" s="267"/>
      <c r="U144" s="14"/>
      <c r="V144" s="14"/>
      <c r="W144" s="14"/>
      <c r="X144" s="14"/>
      <c r="Y144" s="14"/>
      <c r="Z144" s="14"/>
      <c r="AA144" s="14"/>
      <c r="AB144" s="14"/>
      <c r="AC144" s="14"/>
      <c r="AD144" s="14"/>
      <c r="AE144" s="14"/>
      <c r="AT144" s="268" t="s">
        <v>208</v>
      </c>
      <c r="AU144" s="268" t="s">
        <v>86</v>
      </c>
      <c r="AV144" s="14" t="s">
        <v>202</v>
      </c>
      <c r="AW144" s="14" t="s">
        <v>38</v>
      </c>
      <c r="AX144" s="14" t="s">
        <v>84</v>
      </c>
      <c r="AY144" s="268" t="s">
        <v>194</v>
      </c>
    </row>
    <row r="145" spans="1:63" s="12" customFormat="1" ht="22.8" customHeight="1">
      <c r="A145" s="12"/>
      <c r="B145" s="213"/>
      <c r="C145" s="214"/>
      <c r="D145" s="215" t="s">
        <v>75</v>
      </c>
      <c r="E145" s="227" t="s">
        <v>86</v>
      </c>
      <c r="F145" s="227" t="s">
        <v>359</v>
      </c>
      <c r="G145" s="214"/>
      <c r="H145" s="214"/>
      <c r="I145" s="217"/>
      <c r="J145" s="228">
        <f>BK145</f>
        <v>0</v>
      </c>
      <c r="K145" s="214"/>
      <c r="L145" s="219"/>
      <c r="M145" s="220"/>
      <c r="N145" s="221"/>
      <c r="O145" s="221"/>
      <c r="P145" s="222">
        <f>SUM(P146:P178)</f>
        <v>0</v>
      </c>
      <c r="Q145" s="221"/>
      <c r="R145" s="222">
        <f>SUM(R146:R178)</f>
        <v>121.55814349999999</v>
      </c>
      <c r="S145" s="221"/>
      <c r="T145" s="223">
        <f>SUM(T146:T178)</f>
        <v>0</v>
      </c>
      <c r="U145" s="12"/>
      <c r="V145" s="12"/>
      <c r="W145" s="12"/>
      <c r="X145" s="12"/>
      <c r="Y145" s="12"/>
      <c r="Z145" s="12"/>
      <c r="AA145" s="12"/>
      <c r="AB145" s="12"/>
      <c r="AC145" s="12"/>
      <c r="AD145" s="12"/>
      <c r="AE145" s="12"/>
      <c r="AR145" s="224" t="s">
        <v>84</v>
      </c>
      <c r="AT145" s="225" t="s">
        <v>75</v>
      </c>
      <c r="AU145" s="225" t="s">
        <v>84</v>
      </c>
      <c r="AY145" s="224" t="s">
        <v>194</v>
      </c>
      <c r="BK145" s="226">
        <f>SUM(BK146:BK178)</f>
        <v>0</v>
      </c>
    </row>
    <row r="146" spans="1:65" s="2" customFormat="1" ht="16.5" customHeight="1">
      <c r="A146" s="40"/>
      <c r="B146" s="41"/>
      <c r="C146" s="229" t="s">
        <v>195</v>
      </c>
      <c r="D146" s="229" t="s">
        <v>197</v>
      </c>
      <c r="E146" s="230" t="s">
        <v>360</v>
      </c>
      <c r="F146" s="231" t="s">
        <v>361</v>
      </c>
      <c r="G146" s="232" t="s">
        <v>200</v>
      </c>
      <c r="H146" s="233">
        <v>12.475</v>
      </c>
      <c r="I146" s="234"/>
      <c r="J146" s="235">
        <f>ROUND(I146*H146,2)</f>
        <v>0</v>
      </c>
      <c r="K146" s="231" t="s">
        <v>201</v>
      </c>
      <c r="L146" s="46"/>
      <c r="M146" s="236" t="s">
        <v>21</v>
      </c>
      <c r="N146" s="237" t="s">
        <v>47</v>
      </c>
      <c r="O146" s="86"/>
      <c r="P146" s="238">
        <f>O146*H146</f>
        <v>0</v>
      </c>
      <c r="Q146" s="238">
        <v>1.98</v>
      </c>
      <c r="R146" s="238">
        <f>Q146*H146</f>
        <v>24.700499999999998</v>
      </c>
      <c r="S146" s="238">
        <v>0</v>
      </c>
      <c r="T146" s="239">
        <f>S146*H146</f>
        <v>0</v>
      </c>
      <c r="U146" s="40"/>
      <c r="V146" s="40"/>
      <c r="W146" s="40"/>
      <c r="X146" s="40"/>
      <c r="Y146" s="40"/>
      <c r="Z146" s="40"/>
      <c r="AA146" s="40"/>
      <c r="AB146" s="40"/>
      <c r="AC146" s="40"/>
      <c r="AD146" s="40"/>
      <c r="AE146" s="40"/>
      <c r="AR146" s="240" t="s">
        <v>202</v>
      </c>
      <c r="AT146" s="240" t="s">
        <v>197</v>
      </c>
      <c r="AU146" s="240" t="s">
        <v>86</v>
      </c>
      <c r="AY146" s="19" t="s">
        <v>194</v>
      </c>
      <c r="BE146" s="241">
        <f>IF(N146="základní",J146,0)</f>
        <v>0</v>
      </c>
      <c r="BF146" s="241">
        <f>IF(N146="snížená",J146,0)</f>
        <v>0</v>
      </c>
      <c r="BG146" s="241">
        <f>IF(N146="zákl. přenesená",J146,0)</f>
        <v>0</v>
      </c>
      <c r="BH146" s="241">
        <f>IF(N146="sníž. přenesená",J146,0)</f>
        <v>0</v>
      </c>
      <c r="BI146" s="241">
        <f>IF(N146="nulová",J146,0)</f>
        <v>0</v>
      </c>
      <c r="BJ146" s="19" t="s">
        <v>84</v>
      </c>
      <c r="BK146" s="241">
        <f>ROUND(I146*H146,2)</f>
        <v>0</v>
      </c>
      <c r="BL146" s="19" t="s">
        <v>202</v>
      </c>
      <c r="BM146" s="240" t="s">
        <v>362</v>
      </c>
    </row>
    <row r="147" spans="1:47" s="2" customFormat="1" ht="12">
      <c r="A147" s="40"/>
      <c r="B147" s="41"/>
      <c r="C147" s="42"/>
      <c r="D147" s="242" t="s">
        <v>204</v>
      </c>
      <c r="E147" s="42"/>
      <c r="F147" s="243" t="s">
        <v>363</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204</v>
      </c>
      <c r="AU147" s="19" t="s">
        <v>86</v>
      </c>
    </row>
    <row r="148" spans="1:47" s="2" customFormat="1" ht="12">
      <c r="A148" s="40"/>
      <c r="B148" s="41"/>
      <c r="C148" s="42"/>
      <c r="D148" s="242" t="s">
        <v>206</v>
      </c>
      <c r="E148" s="42"/>
      <c r="F148" s="246" t="s">
        <v>364</v>
      </c>
      <c r="G148" s="42"/>
      <c r="H148" s="42"/>
      <c r="I148" s="149"/>
      <c r="J148" s="42"/>
      <c r="K148" s="42"/>
      <c r="L148" s="46"/>
      <c r="M148" s="244"/>
      <c r="N148" s="245"/>
      <c r="O148" s="86"/>
      <c r="P148" s="86"/>
      <c r="Q148" s="86"/>
      <c r="R148" s="86"/>
      <c r="S148" s="86"/>
      <c r="T148" s="87"/>
      <c r="U148" s="40"/>
      <c r="V148" s="40"/>
      <c r="W148" s="40"/>
      <c r="X148" s="40"/>
      <c r="Y148" s="40"/>
      <c r="Z148" s="40"/>
      <c r="AA148" s="40"/>
      <c r="AB148" s="40"/>
      <c r="AC148" s="40"/>
      <c r="AD148" s="40"/>
      <c r="AE148" s="40"/>
      <c r="AT148" s="19" t="s">
        <v>206</v>
      </c>
      <c r="AU148" s="19" t="s">
        <v>86</v>
      </c>
    </row>
    <row r="149" spans="1:51" s="13" customFormat="1" ht="12">
      <c r="A149" s="13"/>
      <c r="B149" s="247"/>
      <c r="C149" s="248"/>
      <c r="D149" s="242" t="s">
        <v>208</v>
      </c>
      <c r="E149" s="249" t="s">
        <v>21</v>
      </c>
      <c r="F149" s="250" t="s">
        <v>365</v>
      </c>
      <c r="G149" s="248"/>
      <c r="H149" s="251">
        <v>12.475</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208</v>
      </c>
      <c r="AU149" s="257" t="s">
        <v>86</v>
      </c>
      <c r="AV149" s="13" t="s">
        <v>86</v>
      </c>
      <c r="AW149" s="13" t="s">
        <v>38</v>
      </c>
      <c r="AX149" s="13" t="s">
        <v>76</v>
      </c>
      <c r="AY149" s="257" t="s">
        <v>194</v>
      </c>
    </row>
    <row r="150" spans="1:51" s="14" customFormat="1" ht="12">
      <c r="A150" s="14"/>
      <c r="B150" s="258"/>
      <c r="C150" s="259"/>
      <c r="D150" s="242" t="s">
        <v>208</v>
      </c>
      <c r="E150" s="260" t="s">
        <v>21</v>
      </c>
      <c r="F150" s="261" t="s">
        <v>210</v>
      </c>
      <c r="G150" s="259"/>
      <c r="H150" s="262">
        <v>12.475</v>
      </c>
      <c r="I150" s="263"/>
      <c r="J150" s="259"/>
      <c r="K150" s="259"/>
      <c r="L150" s="264"/>
      <c r="M150" s="265"/>
      <c r="N150" s="266"/>
      <c r="O150" s="266"/>
      <c r="P150" s="266"/>
      <c r="Q150" s="266"/>
      <c r="R150" s="266"/>
      <c r="S150" s="266"/>
      <c r="T150" s="267"/>
      <c r="U150" s="14"/>
      <c r="V150" s="14"/>
      <c r="W150" s="14"/>
      <c r="X150" s="14"/>
      <c r="Y150" s="14"/>
      <c r="Z150" s="14"/>
      <c r="AA150" s="14"/>
      <c r="AB150" s="14"/>
      <c r="AC150" s="14"/>
      <c r="AD150" s="14"/>
      <c r="AE150" s="14"/>
      <c r="AT150" s="268" t="s">
        <v>208</v>
      </c>
      <c r="AU150" s="268" t="s">
        <v>86</v>
      </c>
      <c r="AV150" s="14" t="s">
        <v>202</v>
      </c>
      <c r="AW150" s="14" t="s">
        <v>38</v>
      </c>
      <c r="AX150" s="14" t="s">
        <v>84</v>
      </c>
      <c r="AY150" s="268" t="s">
        <v>194</v>
      </c>
    </row>
    <row r="151" spans="1:65" s="2" customFormat="1" ht="16.5" customHeight="1">
      <c r="A151" s="40"/>
      <c r="B151" s="41"/>
      <c r="C151" s="229" t="s">
        <v>265</v>
      </c>
      <c r="D151" s="229" t="s">
        <v>197</v>
      </c>
      <c r="E151" s="230" t="s">
        <v>366</v>
      </c>
      <c r="F151" s="231" t="s">
        <v>367</v>
      </c>
      <c r="G151" s="232" t="s">
        <v>200</v>
      </c>
      <c r="H151" s="233">
        <v>15.004</v>
      </c>
      <c r="I151" s="234"/>
      <c r="J151" s="235">
        <f>ROUND(I151*H151,2)</f>
        <v>0</v>
      </c>
      <c r="K151" s="231" t="s">
        <v>201</v>
      </c>
      <c r="L151" s="46"/>
      <c r="M151" s="236" t="s">
        <v>21</v>
      </c>
      <c r="N151" s="237" t="s">
        <v>47</v>
      </c>
      <c r="O151" s="86"/>
      <c r="P151" s="238">
        <f>O151*H151</f>
        <v>0</v>
      </c>
      <c r="Q151" s="238">
        <v>2.25634</v>
      </c>
      <c r="R151" s="238">
        <f>Q151*H151</f>
        <v>33.85412536</v>
      </c>
      <c r="S151" s="238">
        <v>0</v>
      </c>
      <c r="T151" s="239">
        <f>S151*H151</f>
        <v>0</v>
      </c>
      <c r="U151" s="40"/>
      <c r="V151" s="40"/>
      <c r="W151" s="40"/>
      <c r="X151" s="40"/>
      <c r="Y151" s="40"/>
      <c r="Z151" s="40"/>
      <c r="AA151" s="40"/>
      <c r="AB151" s="40"/>
      <c r="AC151" s="40"/>
      <c r="AD151" s="40"/>
      <c r="AE151" s="40"/>
      <c r="AR151" s="240" t="s">
        <v>202</v>
      </c>
      <c r="AT151" s="240" t="s">
        <v>197</v>
      </c>
      <c r="AU151" s="240" t="s">
        <v>86</v>
      </c>
      <c r="AY151" s="19" t="s">
        <v>194</v>
      </c>
      <c r="BE151" s="241">
        <f>IF(N151="základní",J151,0)</f>
        <v>0</v>
      </c>
      <c r="BF151" s="241">
        <f>IF(N151="snížená",J151,0)</f>
        <v>0</v>
      </c>
      <c r="BG151" s="241">
        <f>IF(N151="zákl. přenesená",J151,0)</f>
        <v>0</v>
      </c>
      <c r="BH151" s="241">
        <f>IF(N151="sníž. přenesená",J151,0)</f>
        <v>0</v>
      </c>
      <c r="BI151" s="241">
        <f>IF(N151="nulová",J151,0)</f>
        <v>0</v>
      </c>
      <c r="BJ151" s="19" t="s">
        <v>84</v>
      </c>
      <c r="BK151" s="241">
        <f>ROUND(I151*H151,2)</f>
        <v>0</v>
      </c>
      <c r="BL151" s="19" t="s">
        <v>202</v>
      </c>
      <c r="BM151" s="240" t="s">
        <v>368</v>
      </c>
    </row>
    <row r="152" spans="1:47" s="2" customFormat="1" ht="12">
      <c r="A152" s="40"/>
      <c r="B152" s="41"/>
      <c r="C152" s="42"/>
      <c r="D152" s="242" t="s">
        <v>204</v>
      </c>
      <c r="E152" s="42"/>
      <c r="F152" s="243" t="s">
        <v>369</v>
      </c>
      <c r="G152" s="42"/>
      <c r="H152" s="42"/>
      <c r="I152" s="149"/>
      <c r="J152" s="42"/>
      <c r="K152" s="42"/>
      <c r="L152" s="46"/>
      <c r="M152" s="244"/>
      <c r="N152" s="245"/>
      <c r="O152" s="86"/>
      <c r="P152" s="86"/>
      <c r="Q152" s="86"/>
      <c r="R152" s="86"/>
      <c r="S152" s="86"/>
      <c r="T152" s="87"/>
      <c r="U152" s="40"/>
      <c r="V152" s="40"/>
      <c r="W152" s="40"/>
      <c r="X152" s="40"/>
      <c r="Y152" s="40"/>
      <c r="Z152" s="40"/>
      <c r="AA152" s="40"/>
      <c r="AB152" s="40"/>
      <c r="AC152" s="40"/>
      <c r="AD152" s="40"/>
      <c r="AE152" s="40"/>
      <c r="AT152" s="19" t="s">
        <v>204</v>
      </c>
      <c r="AU152" s="19" t="s">
        <v>86</v>
      </c>
    </row>
    <row r="153" spans="1:47" s="2" customFormat="1" ht="12">
      <c r="A153" s="40"/>
      <c r="B153" s="41"/>
      <c r="C153" s="42"/>
      <c r="D153" s="242" t="s">
        <v>206</v>
      </c>
      <c r="E153" s="42"/>
      <c r="F153" s="246" t="s">
        <v>370</v>
      </c>
      <c r="G153" s="42"/>
      <c r="H153" s="42"/>
      <c r="I153" s="149"/>
      <c r="J153" s="42"/>
      <c r="K153" s="42"/>
      <c r="L153" s="46"/>
      <c r="M153" s="244"/>
      <c r="N153" s="245"/>
      <c r="O153" s="86"/>
      <c r="P153" s="86"/>
      <c r="Q153" s="86"/>
      <c r="R153" s="86"/>
      <c r="S153" s="86"/>
      <c r="T153" s="87"/>
      <c r="U153" s="40"/>
      <c r="V153" s="40"/>
      <c r="W153" s="40"/>
      <c r="X153" s="40"/>
      <c r="Y153" s="40"/>
      <c r="Z153" s="40"/>
      <c r="AA153" s="40"/>
      <c r="AB153" s="40"/>
      <c r="AC153" s="40"/>
      <c r="AD153" s="40"/>
      <c r="AE153" s="40"/>
      <c r="AT153" s="19" t="s">
        <v>206</v>
      </c>
      <c r="AU153" s="19" t="s">
        <v>86</v>
      </c>
    </row>
    <row r="154" spans="1:51" s="13" customFormat="1" ht="12">
      <c r="A154" s="13"/>
      <c r="B154" s="247"/>
      <c r="C154" s="248"/>
      <c r="D154" s="242" t="s">
        <v>208</v>
      </c>
      <c r="E154" s="249" t="s">
        <v>21</v>
      </c>
      <c r="F154" s="250" t="s">
        <v>371</v>
      </c>
      <c r="G154" s="248"/>
      <c r="H154" s="251">
        <v>9.476</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208</v>
      </c>
      <c r="AU154" s="257" t="s">
        <v>86</v>
      </c>
      <c r="AV154" s="13" t="s">
        <v>86</v>
      </c>
      <c r="AW154" s="13" t="s">
        <v>38</v>
      </c>
      <c r="AX154" s="13" t="s">
        <v>76</v>
      </c>
      <c r="AY154" s="257" t="s">
        <v>194</v>
      </c>
    </row>
    <row r="155" spans="1:51" s="13" customFormat="1" ht="12">
      <c r="A155" s="13"/>
      <c r="B155" s="247"/>
      <c r="C155" s="248"/>
      <c r="D155" s="242" t="s">
        <v>208</v>
      </c>
      <c r="E155" s="249" t="s">
        <v>21</v>
      </c>
      <c r="F155" s="250" t="s">
        <v>372</v>
      </c>
      <c r="G155" s="248"/>
      <c r="H155" s="251">
        <v>1.518</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208</v>
      </c>
      <c r="AU155" s="257" t="s">
        <v>86</v>
      </c>
      <c r="AV155" s="13" t="s">
        <v>86</v>
      </c>
      <c r="AW155" s="13" t="s">
        <v>38</v>
      </c>
      <c r="AX155" s="13" t="s">
        <v>76</v>
      </c>
      <c r="AY155" s="257" t="s">
        <v>194</v>
      </c>
    </row>
    <row r="156" spans="1:51" s="13" customFormat="1" ht="12">
      <c r="A156" s="13"/>
      <c r="B156" s="247"/>
      <c r="C156" s="248"/>
      <c r="D156" s="242" t="s">
        <v>208</v>
      </c>
      <c r="E156" s="249" t="s">
        <v>21</v>
      </c>
      <c r="F156" s="250" t="s">
        <v>321</v>
      </c>
      <c r="G156" s="248"/>
      <c r="H156" s="251">
        <v>4.01</v>
      </c>
      <c r="I156" s="252"/>
      <c r="J156" s="248"/>
      <c r="K156" s="248"/>
      <c r="L156" s="253"/>
      <c r="M156" s="254"/>
      <c r="N156" s="255"/>
      <c r="O156" s="255"/>
      <c r="P156" s="255"/>
      <c r="Q156" s="255"/>
      <c r="R156" s="255"/>
      <c r="S156" s="255"/>
      <c r="T156" s="256"/>
      <c r="U156" s="13"/>
      <c r="V156" s="13"/>
      <c r="W156" s="13"/>
      <c r="X156" s="13"/>
      <c r="Y156" s="13"/>
      <c r="Z156" s="13"/>
      <c r="AA156" s="13"/>
      <c r="AB156" s="13"/>
      <c r="AC156" s="13"/>
      <c r="AD156" s="13"/>
      <c r="AE156" s="13"/>
      <c r="AT156" s="257" t="s">
        <v>208</v>
      </c>
      <c r="AU156" s="257" t="s">
        <v>86</v>
      </c>
      <c r="AV156" s="13" t="s">
        <v>86</v>
      </c>
      <c r="AW156" s="13" t="s">
        <v>38</v>
      </c>
      <c r="AX156" s="13" t="s">
        <v>76</v>
      </c>
      <c r="AY156" s="257" t="s">
        <v>194</v>
      </c>
    </row>
    <row r="157" spans="1:51" s="14" customFormat="1" ht="12">
      <c r="A157" s="14"/>
      <c r="B157" s="258"/>
      <c r="C157" s="259"/>
      <c r="D157" s="242" t="s">
        <v>208</v>
      </c>
      <c r="E157" s="260" t="s">
        <v>21</v>
      </c>
      <c r="F157" s="261" t="s">
        <v>210</v>
      </c>
      <c r="G157" s="259"/>
      <c r="H157" s="262">
        <v>15.004</v>
      </c>
      <c r="I157" s="263"/>
      <c r="J157" s="259"/>
      <c r="K157" s="259"/>
      <c r="L157" s="264"/>
      <c r="M157" s="265"/>
      <c r="N157" s="266"/>
      <c r="O157" s="266"/>
      <c r="P157" s="266"/>
      <c r="Q157" s="266"/>
      <c r="R157" s="266"/>
      <c r="S157" s="266"/>
      <c r="T157" s="267"/>
      <c r="U157" s="14"/>
      <c r="V157" s="14"/>
      <c r="W157" s="14"/>
      <c r="X157" s="14"/>
      <c r="Y157" s="14"/>
      <c r="Z157" s="14"/>
      <c r="AA157" s="14"/>
      <c r="AB157" s="14"/>
      <c r="AC157" s="14"/>
      <c r="AD157" s="14"/>
      <c r="AE157" s="14"/>
      <c r="AT157" s="268" t="s">
        <v>208</v>
      </c>
      <c r="AU157" s="268" t="s">
        <v>86</v>
      </c>
      <c r="AV157" s="14" t="s">
        <v>202</v>
      </c>
      <c r="AW157" s="14" t="s">
        <v>38</v>
      </c>
      <c r="AX157" s="14" t="s">
        <v>84</v>
      </c>
      <c r="AY157" s="268" t="s">
        <v>194</v>
      </c>
    </row>
    <row r="158" spans="1:65" s="2" customFormat="1" ht="16.5" customHeight="1">
      <c r="A158" s="40"/>
      <c r="B158" s="41"/>
      <c r="C158" s="229" t="s">
        <v>274</v>
      </c>
      <c r="D158" s="229" t="s">
        <v>197</v>
      </c>
      <c r="E158" s="230" t="s">
        <v>373</v>
      </c>
      <c r="F158" s="231" t="s">
        <v>374</v>
      </c>
      <c r="G158" s="232" t="s">
        <v>200</v>
      </c>
      <c r="H158" s="233">
        <v>18.712</v>
      </c>
      <c r="I158" s="234"/>
      <c r="J158" s="235">
        <f>ROUND(I158*H158,2)</f>
        <v>0</v>
      </c>
      <c r="K158" s="231" t="s">
        <v>201</v>
      </c>
      <c r="L158" s="46"/>
      <c r="M158" s="236" t="s">
        <v>21</v>
      </c>
      <c r="N158" s="237" t="s">
        <v>47</v>
      </c>
      <c r="O158" s="86"/>
      <c r="P158" s="238">
        <f>O158*H158</f>
        <v>0</v>
      </c>
      <c r="Q158" s="238">
        <v>2.25634</v>
      </c>
      <c r="R158" s="238">
        <f>Q158*H158</f>
        <v>42.220634079999996</v>
      </c>
      <c r="S158" s="238">
        <v>0</v>
      </c>
      <c r="T158" s="239">
        <f>S158*H158</f>
        <v>0</v>
      </c>
      <c r="U158" s="40"/>
      <c r="V158" s="40"/>
      <c r="W158" s="40"/>
      <c r="X158" s="40"/>
      <c r="Y158" s="40"/>
      <c r="Z158" s="40"/>
      <c r="AA158" s="40"/>
      <c r="AB158" s="40"/>
      <c r="AC158" s="40"/>
      <c r="AD158" s="40"/>
      <c r="AE158" s="40"/>
      <c r="AR158" s="240" t="s">
        <v>202</v>
      </c>
      <c r="AT158" s="240" t="s">
        <v>197</v>
      </c>
      <c r="AU158" s="240" t="s">
        <v>86</v>
      </c>
      <c r="AY158" s="19" t="s">
        <v>194</v>
      </c>
      <c r="BE158" s="241">
        <f>IF(N158="základní",J158,0)</f>
        <v>0</v>
      </c>
      <c r="BF158" s="241">
        <f>IF(N158="snížená",J158,0)</f>
        <v>0</v>
      </c>
      <c r="BG158" s="241">
        <f>IF(N158="zákl. přenesená",J158,0)</f>
        <v>0</v>
      </c>
      <c r="BH158" s="241">
        <f>IF(N158="sníž. přenesená",J158,0)</f>
        <v>0</v>
      </c>
      <c r="BI158" s="241">
        <f>IF(N158="nulová",J158,0)</f>
        <v>0</v>
      </c>
      <c r="BJ158" s="19" t="s">
        <v>84</v>
      </c>
      <c r="BK158" s="241">
        <f>ROUND(I158*H158,2)</f>
        <v>0</v>
      </c>
      <c r="BL158" s="19" t="s">
        <v>202</v>
      </c>
      <c r="BM158" s="240" t="s">
        <v>375</v>
      </c>
    </row>
    <row r="159" spans="1:47" s="2" customFormat="1" ht="12">
      <c r="A159" s="40"/>
      <c r="B159" s="41"/>
      <c r="C159" s="42"/>
      <c r="D159" s="242" t="s">
        <v>204</v>
      </c>
      <c r="E159" s="42"/>
      <c r="F159" s="243" t="s">
        <v>376</v>
      </c>
      <c r="G159" s="42"/>
      <c r="H159" s="42"/>
      <c r="I159" s="149"/>
      <c r="J159" s="42"/>
      <c r="K159" s="42"/>
      <c r="L159" s="46"/>
      <c r="M159" s="244"/>
      <c r="N159" s="245"/>
      <c r="O159" s="86"/>
      <c r="P159" s="86"/>
      <c r="Q159" s="86"/>
      <c r="R159" s="86"/>
      <c r="S159" s="86"/>
      <c r="T159" s="87"/>
      <c r="U159" s="40"/>
      <c r="V159" s="40"/>
      <c r="W159" s="40"/>
      <c r="X159" s="40"/>
      <c r="Y159" s="40"/>
      <c r="Z159" s="40"/>
      <c r="AA159" s="40"/>
      <c r="AB159" s="40"/>
      <c r="AC159" s="40"/>
      <c r="AD159" s="40"/>
      <c r="AE159" s="40"/>
      <c r="AT159" s="19" t="s">
        <v>204</v>
      </c>
      <c r="AU159" s="19" t="s">
        <v>86</v>
      </c>
    </row>
    <row r="160" spans="1:47" s="2" customFormat="1" ht="12">
      <c r="A160" s="40"/>
      <c r="B160" s="41"/>
      <c r="C160" s="42"/>
      <c r="D160" s="242" t="s">
        <v>206</v>
      </c>
      <c r="E160" s="42"/>
      <c r="F160" s="246" t="s">
        <v>377</v>
      </c>
      <c r="G160" s="42"/>
      <c r="H160" s="42"/>
      <c r="I160" s="149"/>
      <c r="J160" s="42"/>
      <c r="K160" s="42"/>
      <c r="L160" s="46"/>
      <c r="M160" s="244"/>
      <c r="N160" s="245"/>
      <c r="O160" s="86"/>
      <c r="P160" s="86"/>
      <c r="Q160" s="86"/>
      <c r="R160" s="86"/>
      <c r="S160" s="86"/>
      <c r="T160" s="87"/>
      <c r="U160" s="40"/>
      <c r="V160" s="40"/>
      <c r="W160" s="40"/>
      <c r="X160" s="40"/>
      <c r="Y160" s="40"/>
      <c r="Z160" s="40"/>
      <c r="AA160" s="40"/>
      <c r="AB160" s="40"/>
      <c r="AC160" s="40"/>
      <c r="AD160" s="40"/>
      <c r="AE160" s="40"/>
      <c r="AT160" s="19" t="s">
        <v>206</v>
      </c>
      <c r="AU160" s="19" t="s">
        <v>86</v>
      </c>
    </row>
    <row r="161" spans="1:51" s="13" customFormat="1" ht="12">
      <c r="A161" s="13"/>
      <c r="B161" s="247"/>
      <c r="C161" s="248"/>
      <c r="D161" s="242" t="s">
        <v>208</v>
      </c>
      <c r="E161" s="249" t="s">
        <v>21</v>
      </c>
      <c r="F161" s="250" t="s">
        <v>378</v>
      </c>
      <c r="G161" s="248"/>
      <c r="H161" s="251">
        <v>18.712</v>
      </c>
      <c r="I161" s="252"/>
      <c r="J161" s="248"/>
      <c r="K161" s="248"/>
      <c r="L161" s="253"/>
      <c r="M161" s="254"/>
      <c r="N161" s="255"/>
      <c r="O161" s="255"/>
      <c r="P161" s="255"/>
      <c r="Q161" s="255"/>
      <c r="R161" s="255"/>
      <c r="S161" s="255"/>
      <c r="T161" s="256"/>
      <c r="U161" s="13"/>
      <c r="V161" s="13"/>
      <c r="W161" s="13"/>
      <c r="X161" s="13"/>
      <c r="Y161" s="13"/>
      <c r="Z161" s="13"/>
      <c r="AA161" s="13"/>
      <c r="AB161" s="13"/>
      <c r="AC161" s="13"/>
      <c r="AD161" s="13"/>
      <c r="AE161" s="13"/>
      <c r="AT161" s="257" t="s">
        <v>208</v>
      </c>
      <c r="AU161" s="257" t="s">
        <v>86</v>
      </c>
      <c r="AV161" s="13" t="s">
        <v>86</v>
      </c>
      <c r="AW161" s="13" t="s">
        <v>38</v>
      </c>
      <c r="AX161" s="13" t="s">
        <v>76</v>
      </c>
      <c r="AY161" s="257" t="s">
        <v>194</v>
      </c>
    </row>
    <row r="162" spans="1:51" s="14" customFormat="1" ht="12">
      <c r="A162" s="14"/>
      <c r="B162" s="258"/>
      <c r="C162" s="259"/>
      <c r="D162" s="242" t="s">
        <v>208</v>
      </c>
      <c r="E162" s="260" t="s">
        <v>21</v>
      </c>
      <c r="F162" s="261" t="s">
        <v>210</v>
      </c>
      <c r="G162" s="259"/>
      <c r="H162" s="262">
        <v>18.712</v>
      </c>
      <c r="I162" s="263"/>
      <c r="J162" s="259"/>
      <c r="K162" s="259"/>
      <c r="L162" s="264"/>
      <c r="M162" s="265"/>
      <c r="N162" s="266"/>
      <c r="O162" s="266"/>
      <c r="P162" s="266"/>
      <c r="Q162" s="266"/>
      <c r="R162" s="266"/>
      <c r="S162" s="266"/>
      <c r="T162" s="267"/>
      <c r="U162" s="14"/>
      <c r="V162" s="14"/>
      <c r="W162" s="14"/>
      <c r="X162" s="14"/>
      <c r="Y162" s="14"/>
      <c r="Z162" s="14"/>
      <c r="AA162" s="14"/>
      <c r="AB162" s="14"/>
      <c r="AC162" s="14"/>
      <c r="AD162" s="14"/>
      <c r="AE162" s="14"/>
      <c r="AT162" s="268" t="s">
        <v>208</v>
      </c>
      <c r="AU162" s="268" t="s">
        <v>86</v>
      </c>
      <c r="AV162" s="14" t="s">
        <v>202</v>
      </c>
      <c r="AW162" s="14" t="s">
        <v>38</v>
      </c>
      <c r="AX162" s="14" t="s">
        <v>84</v>
      </c>
      <c r="AY162" s="268" t="s">
        <v>194</v>
      </c>
    </row>
    <row r="163" spans="1:65" s="2" customFormat="1" ht="16.5" customHeight="1">
      <c r="A163" s="40"/>
      <c r="B163" s="41"/>
      <c r="C163" s="229" t="s">
        <v>283</v>
      </c>
      <c r="D163" s="229" t="s">
        <v>197</v>
      </c>
      <c r="E163" s="230" t="s">
        <v>379</v>
      </c>
      <c r="F163" s="231" t="s">
        <v>380</v>
      </c>
      <c r="G163" s="232" t="s">
        <v>215</v>
      </c>
      <c r="H163" s="233">
        <v>0.808</v>
      </c>
      <c r="I163" s="234"/>
      <c r="J163" s="235">
        <f>ROUND(I163*H163,2)</f>
        <v>0</v>
      </c>
      <c r="K163" s="231" t="s">
        <v>201</v>
      </c>
      <c r="L163" s="46"/>
      <c r="M163" s="236" t="s">
        <v>21</v>
      </c>
      <c r="N163" s="237" t="s">
        <v>47</v>
      </c>
      <c r="O163" s="86"/>
      <c r="P163" s="238">
        <f>O163*H163</f>
        <v>0</v>
      </c>
      <c r="Q163" s="238">
        <v>1.06277</v>
      </c>
      <c r="R163" s="238">
        <f>Q163*H163</f>
        <v>0.85871816</v>
      </c>
      <c r="S163" s="238">
        <v>0</v>
      </c>
      <c r="T163" s="239">
        <f>S163*H163</f>
        <v>0</v>
      </c>
      <c r="U163" s="40"/>
      <c r="V163" s="40"/>
      <c r="W163" s="40"/>
      <c r="X163" s="40"/>
      <c r="Y163" s="40"/>
      <c r="Z163" s="40"/>
      <c r="AA163" s="40"/>
      <c r="AB163" s="40"/>
      <c r="AC163" s="40"/>
      <c r="AD163" s="40"/>
      <c r="AE163" s="40"/>
      <c r="AR163" s="240" t="s">
        <v>202</v>
      </c>
      <c r="AT163" s="240" t="s">
        <v>197</v>
      </c>
      <c r="AU163" s="240" t="s">
        <v>86</v>
      </c>
      <c r="AY163" s="19" t="s">
        <v>194</v>
      </c>
      <c r="BE163" s="241">
        <f>IF(N163="základní",J163,0)</f>
        <v>0</v>
      </c>
      <c r="BF163" s="241">
        <f>IF(N163="snížená",J163,0)</f>
        <v>0</v>
      </c>
      <c r="BG163" s="241">
        <f>IF(N163="zákl. přenesená",J163,0)</f>
        <v>0</v>
      </c>
      <c r="BH163" s="241">
        <f>IF(N163="sníž. přenesená",J163,0)</f>
        <v>0</v>
      </c>
      <c r="BI163" s="241">
        <f>IF(N163="nulová",J163,0)</f>
        <v>0</v>
      </c>
      <c r="BJ163" s="19" t="s">
        <v>84</v>
      </c>
      <c r="BK163" s="241">
        <f>ROUND(I163*H163,2)</f>
        <v>0</v>
      </c>
      <c r="BL163" s="19" t="s">
        <v>202</v>
      </c>
      <c r="BM163" s="240" t="s">
        <v>381</v>
      </c>
    </row>
    <row r="164" spans="1:47" s="2" customFormat="1" ht="12">
      <c r="A164" s="40"/>
      <c r="B164" s="41"/>
      <c r="C164" s="42"/>
      <c r="D164" s="242" t="s">
        <v>204</v>
      </c>
      <c r="E164" s="42"/>
      <c r="F164" s="243" t="s">
        <v>382</v>
      </c>
      <c r="G164" s="42"/>
      <c r="H164" s="42"/>
      <c r="I164" s="149"/>
      <c r="J164" s="42"/>
      <c r="K164" s="42"/>
      <c r="L164" s="46"/>
      <c r="M164" s="244"/>
      <c r="N164" s="245"/>
      <c r="O164" s="86"/>
      <c r="P164" s="86"/>
      <c r="Q164" s="86"/>
      <c r="R164" s="86"/>
      <c r="S164" s="86"/>
      <c r="T164" s="87"/>
      <c r="U164" s="40"/>
      <c r="V164" s="40"/>
      <c r="W164" s="40"/>
      <c r="X164" s="40"/>
      <c r="Y164" s="40"/>
      <c r="Z164" s="40"/>
      <c r="AA164" s="40"/>
      <c r="AB164" s="40"/>
      <c r="AC164" s="40"/>
      <c r="AD164" s="40"/>
      <c r="AE164" s="40"/>
      <c r="AT164" s="19" t="s">
        <v>204</v>
      </c>
      <c r="AU164" s="19" t="s">
        <v>86</v>
      </c>
    </row>
    <row r="165" spans="1:47" s="2" customFormat="1" ht="12">
      <c r="A165" s="40"/>
      <c r="B165" s="41"/>
      <c r="C165" s="42"/>
      <c r="D165" s="242" t="s">
        <v>206</v>
      </c>
      <c r="E165" s="42"/>
      <c r="F165" s="246" t="s">
        <v>383</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206</v>
      </c>
      <c r="AU165" s="19" t="s">
        <v>86</v>
      </c>
    </row>
    <row r="166" spans="1:51" s="13" customFormat="1" ht="12">
      <c r="A166" s="13"/>
      <c r="B166" s="247"/>
      <c r="C166" s="248"/>
      <c r="D166" s="242" t="s">
        <v>208</v>
      </c>
      <c r="E166" s="249" t="s">
        <v>21</v>
      </c>
      <c r="F166" s="250" t="s">
        <v>384</v>
      </c>
      <c r="G166" s="248"/>
      <c r="H166" s="251">
        <v>0.808</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208</v>
      </c>
      <c r="AU166" s="257" t="s">
        <v>86</v>
      </c>
      <c r="AV166" s="13" t="s">
        <v>86</v>
      </c>
      <c r="AW166" s="13" t="s">
        <v>38</v>
      </c>
      <c r="AX166" s="13" t="s">
        <v>76</v>
      </c>
      <c r="AY166" s="257" t="s">
        <v>194</v>
      </c>
    </row>
    <row r="167" spans="1:51" s="14" customFormat="1" ht="12">
      <c r="A167" s="14"/>
      <c r="B167" s="258"/>
      <c r="C167" s="259"/>
      <c r="D167" s="242" t="s">
        <v>208</v>
      </c>
      <c r="E167" s="260" t="s">
        <v>21</v>
      </c>
      <c r="F167" s="261" t="s">
        <v>210</v>
      </c>
      <c r="G167" s="259"/>
      <c r="H167" s="262">
        <v>0.808</v>
      </c>
      <c r="I167" s="263"/>
      <c r="J167" s="259"/>
      <c r="K167" s="259"/>
      <c r="L167" s="264"/>
      <c r="M167" s="265"/>
      <c r="N167" s="266"/>
      <c r="O167" s="266"/>
      <c r="P167" s="266"/>
      <c r="Q167" s="266"/>
      <c r="R167" s="266"/>
      <c r="S167" s="266"/>
      <c r="T167" s="267"/>
      <c r="U167" s="14"/>
      <c r="V167" s="14"/>
      <c r="W167" s="14"/>
      <c r="X167" s="14"/>
      <c r="Y167" s="14"/>
      <c r="Z167" s="14"/>
      <c r="AA167" s="14"/>
      <c r="AB167" s="14"/>
      <c r="AC167" s="14"/>
      <c r="AD167" s="14"/>
      <c r="AE167" s="14"/>
      <c r="AT167" s="268" t="s">
        <v>208</v>
      </c>
      <c r="AU167" s="268" t="s">
        <v>86</v>
      </c>
      <c r="AV167" s="14" t="s">
        <v>202</v>
      </c>
      <c r="AW167" s="14" t="s">
        <v>38</v>
      </c>
      <c r="AX167" s="14" t="s">
        <v>84</v>
      </c>
      <c r="AY167" s="268" t="s">
        <v>194</v>
      </c>
    </row>
    <row r="168" spans="1:65" s="2" customFormat="1" ht="16.5" customHeight="1">
      <c r="A168" s="40"/>
      <c r="B168" s="41"/>
      <c r="C168" s="229" t="s">
        <v>385</v>
      </c>
      <c r="D168" s="229" t="s">
        <v>197</v>
      </c>
      <c r="E168" s="230" t="s">
        <v>386</v>
      </c>
      <c r="F168" s="231" t="s">
        <v>387</v>
      </c>
      <c r="G168" s="232" t="s">
        <v>354</v>
      </c>
      <c r="H168" s="233">
        <v>29.246</v>
      </c>
      <c r="I168" s="234"/>
      <c r="J168" s="235">
        <f>ROUND(I168*H168,2)</f>
        <v>0</v>
      </c>
      <c r="K168" s="231" t="s">
        <v>201</v>
      </c>
      <c r="L168" s="46"/>
      <c r="M168" s="236" t="s">
        <v>21</v>
      </c>
      <c r="N168" s="237" t="s">
        <v>47</v>
      </c>
      <c r="O168" s="86"/>
      <c r="P168" s="238">
        <f>O168*H168</f>
        <v>0</v>
      </c>
      <c r="Q168" s="238">
        <v>0.67489</v>
      </c>
      <c r="R168" s="238">
        <f>Q168*H168</f>
        <v>19.73783294</v>
      </c>
      <c r="S168" s="238">
        <v>0</v>
      </c>
      <c r="T168" s="239">
        <f>S168*H168</f>
        <v>0</v>
      </c>
      <c r="U168" s="40"/>
      <c r="V168" s="40"/>
      <c r="W168" s="40"/>
      <c r="X168" s="40"/>
      <c r="Y168" s="40"/>
      <c r="Z168" s="40"/>
      <c r="AA168" s="40"/>
      <c r="AB168" s="40"/>
      <c r="AC168" s="40"/>
      <c r="AD168" s="40"/>
      <c r="AE168" s="40"/>
      <c r="AR168" s="240" t="s">
        <v>202</v>
      </c>
      <c r="AT168" s="240" t="s">
        <v>197</v>
      </c>
      <c r="AU168" s="240" t="s">
        <v>86</v>
      </c>
      <c r="AY168" s="19" t="s">
        <v>194</v>
      </c>
      <c r="BE168" s="241">
        <f>IF(N168="základní",J168,0)</f>
        <v>0</v>
      </c>
      <c r="BF168" s="241">
        <f>IF(N168="snížená",J168,0)</f>
        <v>0</v>
      </c>
      <c r="BG168" s="241">
        <f>IF(N168="zákl. přenesená",J168,0)</f>
        <v>0</v>
      </c>
      <c r="BH168" s="241">
        <f>IF(N168="sníž. přenesená",J168,0)</f>
        <v>0</v>
      </c>
      <c r="BI168" s="241">
        <f>IF(N168="nulová",J168,0)</f>
        <v>0</v>
      </c>
      <c r="BJ168" s="19" t="s">
        <v>84</v>
      </c>
      <c r="BK168" s="241">
        <f>ROUND(I168*H168,2)</f>
        <v>0</v>
      </c>
      <c r="BL168" s="19" t="s">
        <v>202</v>
      </c>
      <c r="BM168" s="240" t="s">
        <v>388</v>
      </c>
    </row>
    <row r="169" spans="1:47" s="2" customFormat="1" ht="12">
      <c r="A169" s="40"/>
      <c r="B169" s="41"/>
      <c r="C169" s="42"/>
      <c r="D169" s="242" t="s">
        <v>204</v>
      </c>
      <c r="E169" s="42"/>
      <c r="F169" s="243" t="s">
        <v>389</v>
      </c>
      <c r="G169" s="42"/>
      <c r="H169" s="42"/>
      <c r="I169" s="149"/>
      <c r="J169" s="42"/>
      <c r="K169" s="42"/>
      <c r="L169" s="46"/>
      <c r="M169" s="244"/>
      <c r="N169" s="245"/>
      <c r="O169" s="86"/>
      <c r="P169" s="86"/>
      <c r="Q169" s="86"/>
      <c r="R169" s="86"/>
      <c r="S169" s="86"/>
      <c r="T169" s="87"/>
      <c r="U169" s="40"/>
      <c r="V169" s="40"/>
      <c r="W169" s="40"/>
      <c r="X169" s="40"/>
      <c r="Y169" s="40"/>
      <c r="Z169" s="40"/>
      <c r="AA169" s="40"/>
      <c r="AB169" s="40"/>
      <c r="AC169" s="40"/>
      <c r="AD169" s="40"/>
      <c r="AE169" s="40"/>
      <c r="AT169" s="19" t="s">
        <v>204</v>
      </c>
      <c r="AU169" s="19" t="s">
        <v>86</v>
      </c>
    </row>
    <row r="170" spans="1:47" s="2" customFormat="1" ht="12">
      <c r="A170" s="40"/>
      <c r="B170" s="41"/>
      <c r="C170" s="42"/>
      <c r="D170" s="242" t="s">
        <v>206</v>
      </c>
      <c r="E170" s="42"/>
      <c r="F170" s="246" t="s">
        <v>390</v>
      </c>
      <c r="G170" s="42"/>
      <c r="H170" s="42"/>
      <c r="I170" s="149"/>
      <c r="J170" s="42"/>
      <c r="K170" s="42"/>
      <c r="L170" s="46"/>
      <c r="M170" s="244"/>
      <c r="N170" s="245"/>
      <c r="O170" s="86"/>
      <c r="P170" s="86"/>
      <c r="Q170" s="86"/>
      <c r="R170" s="86"/>
      <c r="S170" s="86"/>
      <c r="T170" s="87"/>
      <c r="U170" s="40"/>
      <c r="V170" s="40"/>
      <c r="W170" s="40"/>
      <c r="X170" s="40"/>
      <c r="Y170" s="40"/>
      <c r="Z170" s="40"/>
      <c r="AA170" s="40"/>
      <c r="AB170" s="40"/>
      <c r="AC170" s="40"/>
      <c r="AD170" s="40"/>
      <c r="AE170" s="40"/>
      <c r="AT170" s="19" t="s">
        <v>206</v>
      </c>
      <c r="AU170" s="19" t="s">
        <v>86</v>
      </c>
    </row>
    <row r="171" spans="1:51" s="13" customFormat="1" ht="12">
      <c r="A171" s="13"/>
      <c r="B171" s="247"/>
      <c r="C171" s="248"/>
      <c r="D171" s="242" t="s">
        <v>208</v>
      </c>
      <c r="E171" s="249" t="s">
        <v>21</v>
      </c>
      <c r="F171" s="250" t="s">
        <v>391</v>
      </c>
      <c r="G171" s="248"/>
      <c r="H171" s="251">
        <v>24.785</v>
      </c>
      <c r="I171" s="252"/>
      <c r="J171" s="248"/>
      <c r="K171" s="248"/>
      <c r="L171" s="253"/>
      <c r="M171" s="254"/>
      <c r="N171" s="255"/>
      <c r="O171" s="255"/>
      <c r="P171" s="255"/>
      <c r="Q171" s="255"/>
      <c r="R171" s="255"/>
      <c r="S171" s="255"/>
      <c r="T171" s="256"/>
      <c r="U171" s="13"/>
      <c r="V171" s="13"/>
      <c r="W171" s="13"/>
      <c r="X171" s="13"/>
      <c r="Y171" s="13"/>
      <c r="Z171" s="13"/>
      <c r="AA171" s="13"/>
      <c r="AB171" s="13"/>
      <c r="AC171" s="13"/>
      <c r="AD171" s="13"/>
      <c r="AE171" s="13"/>
      <c r="AT171" s="257" t="s">
        <v>208</v>
      </c>
      <c r="AU171" s="257" t="s">
        <v>86</v>
      </c>
      <c r="AV171" s="13" t="s">
        <v>86</v>
      </c>
      <c r="AW171" s="13" t="s">
        <v>38</v>
      </c>
      <c r="AX171" s="13" t="s">
        <v>76</v>
      </c>
      <c r="AY171" s="257" t="s">
        <v>194</v>
      </c>
    </row>
    <row r="172" spans="1:51" s="13" customFormat="1" ht="12">
      <c r="A172" s="13"/>
      <c r="B172" s="247"/>
      <c r="C172" s="248"/>
      <c r="D172" s="242" t="s">
        <v>208</v>
      </c>
      <c r="E172" s="249" t="s">
        <v>21</v>
      </c>
      <c r="F172" s="250" t="s">
        <v>392</v>
      </c>
      <c r="G172" s="248"/>
      <c r="H172" s="251">
        <v>4.461</v>
      </c>
      <c r="I172" s="252"/>
      <c r="J172" s="248"/>
      <c r="K172" s="248"/>
      <c r="L172" s="253"/>
      <c r="M172" s="254"/>
      <c r="N172" s="255"/>
      <c r="O172" s="255"/>
      <c r="P172" s="255"/>
      <c r="Q172" s="255"/>
      <c r="R172" s="255"/>
      <c r="S172" s="255"/>
      <c r="T172" s="256"/>
      <c r="U172" s="13"/>
      <c r="V172" s="13"/>
      <c r="W172" s="13"/>
      <c r="X172" s="13"/>
      <c r="Y172" s="13"/>
      <c r="Z172" s="13"/>
      <c r="AA172" s="13"/>
      <c r="AB172" s="13"/>
      <c r="AC172" s="13"/>
      <c r="AD172" s="13"/>
      <c r="AE172" s="13"/>
      <c r="AT172" s="257" t="s">
        <v>208</v>
      </c>
      <c r="AU172" s="257" t="s">
        <v>86</v>
      </c>
      <c r="AV172" s="13" t="s">
        <v>86</v>
      </c>
      <c r="AW172" s="13" t="s">
        <v>38</v>
      </c>
      <c r="AX172" s="13" t="s">
        <v>76</v>
      </c>
      <c r="AY172" s="257" t="s">
        <v>194</v>
      </c>
    </row>
    <row r="173" spans="1:51" s="14" customFormat="1" ht="12">
      <c r="A173" s="14"/>
      <c r="B173" s="258"/>
      <c r="C173" s="259"/>
      <c r="D173" s="242" t="s">
        <v>208</v>
      </c>
      <c r="E173" s="260" t="s">
        <v>21</v>
      </c>
      <c r="F173" s="261" t="s">
        <v>210</v>
      </c>
      <c r="G173" s="259"/>
      <c r="H173" s="262">
        <v>29.246</v>
      </c>
      <c r="I173" s="263"/>
      <c r="J173" s="259"/>
      <c r="K173" s="259"/>
      <c r="L173" s="264"/>
      <c r="M173" s="265"/>
      <c r="N173" s="266"/>
      <c r="O173" s="266"/>
      <c r="P173" s="266"/>
      <c r="Q173" s="266"/>
      <c r="R173" s="266"/>
      <c r="S173" s="266"/>
      <c r="T173" s="267"/>
      <c r="U173" s="14"/>
      <c r="V173" s="14"/>
      <c r="W173" s="14"/>
      <c r="X173" s="14"/>
      <c r="Y173" s="14"/>
      <c r="Z173" s="14"/>
      <c r="AA173" s="14"/>
      <c r="AB173" s="14"/>
      <c r="AC173" s="14"/>
      <c r="AD173" s="14"/>
      <c r="AE173" s="14"/>
      <c r="AT173" s="268" t="s">
        <v>208</v>
      </c>
      <c r="AU173" s="268" t="s">
        <v>86</v>
      </c>
      <c r="AV173" s="14" t="s">
        <v>202</v>
      </c>
      <c r="AW173" s="14" t="s">
        <v>38</v>
      </c>
      <c r="AX173" s="14" t="s">
        <v>84</v>
      </c>
      <c r="AY173" s="268" t="s">
        <v>194</v>
      </c>
    </row>
    <row r="174" spans="1:65" s="2" customFormat="1" ht="16.5" customHeight="1">
      <c r="A174" s="40"/>
      <c r="B174" s="41"/>
      <c r="C174" s="229" t="s">
        <v>393</v>
      </c>
      <c r="D174" s="229" t="s">
        <v>197</v>
      </c>
      <c r="E174" s="230" t="s">
        <v>394</v>
      </c>
      <c r="F174" s="231" t="s">
        <v>395</v>
      </c>
      <c r="G174" s="232" t="s">
        <v>215</v>
      </c>
      <c r="H174" s="233">
        <v>0.176</v>
      </c>
      <c r="I174" s="234"/>
      <c r="J174" s="235">
        <f>ROUND(I174*H174,2)</f>
        <v>0</v>
      </c>
      <c r="K174" s="231" t="s">
        <v>201</v>
      </c>
      <c r="L174" s="46"/>
      <c r="M174" s="236" t="s">
        <v>21</v>
      </c>
      <c r="N174" s="237" t="s">
        <v>47</v>
      </c>
      <c r="O174" s="86"/>
      <c r="P174" s="238">
        <f>O174*H174</f>
        <v>0</v>
      </c>
      <c r="Q174" s="238">
        <v>1.05871</v>
      </c>
      <c r="R174" s="238">
        <f>Q174*H174</f>
        <v>0.18633296</v>
      </c>
      <c r="S174" s="238">
        <v>0</v>
      </c>
      <c r="T174" s="239">
        <f>S174*H174</f>
        <v>0</v>
      </c>
      <c r="U174" s="40"/>
      <c r="V174" s="40"/>
      <c r="W174" s="40"/>
      <c r="X174" s="40"/>
      <c r="Y174" s="40"/>
      <c r="Z174" s="40"/>
      <c r="AA174" s="40"/>
      <c r="AB174" s="40"/>
      <c r="AC174" s="40"/>
      <c r="AD174" s="40"/>
      <c r="AE174" s="40"/>
      <c r="AR174" s="240" t="s">
        <v>202</v>
      </c>
      <c r="AT174" s="240" t="s">
        <v>197</v>
      </c>
      <c r="AU174" s="240" t="s">
        <v>86</v>
      </c>
      <c r="AY174" s="19" t="s">
        <v>194</v>
      </c>
      <c r="BE174" s="241">
        <f>IF(N174="základní",J174,0)</f>
        <v>0</v>
      </c>
      <c r="BF174" s="241">
        <f>IF(N174="snížená",J174,0)</f>
        <v>0</v>
      </c>
      <c r="BG174" s="241">
        <f>IF(N174="zákl. přenesená",J174,0)</f>
        <v>0</v>
      </c>
      <c r="BH174" s="241">
        <f>IF(N174="sníž. přenesená",J174,0)</f>
        <v>0</v>
      </c>
      <c r="BI174" s="241">
        <f>IF(N174="nulová",J174,0)</f>
        <v>0</v>
      </c>
      <c r="BJ174" s="19" t="s">
        <v>84</v>
      </c>
      <c r="BK174" s="241">
        <f>ROUND(I174*H174,2)</f>
        <v>0</v>
      </c>
      <c r="BL174" s="19" t="s">
        <v>202</v>
      </c>
      <c r="BM174" s="240" t="s">
        <v>396</v>
      </c>
    </row>
    <row r="175" spans="1:47" s="2" customFormat="1" ht="12">
      <c r="A175" s="40"/>
      <c r="B175" s="41"/>
      <c r="C175" s="42"/>
      <c r="D175" s="242" t="s">
        <v>204</v>
      </c>
      <c r="E175" s="42"/>
      <c r="F175" s="243" t="s">
        <v>397</v>
      </c>
      <c r="G175" s="42"/>
      <c r="H175" s="42"/>
      <c r="I175" s="149"/>
      <c r="J175" s="42"/>
      <c r="K175" s="42"/>
      <c r="L175" s="46"/>
      <c r="M175" s="244"/>
      <c r="N175" s="245"/>
      <c r="O175" s="86"/>
      <c r="P175" s="86"/>
      <c r="Q175" s="86"/>
      <c r="R175" s="86"/>
      <c r="S175" s="86"/>
      <c r="T175" s="87"/>
      <c r="U175" s="40"/>
      <c r="V175" s="40"/>
      <c r="W175" s="40"/>
      <c r="X175" s="40"/>
      <c r="Y175" s="40"/>
      <c r="Z175" s="40"/>
      <c r="AA175" s="40"/>
      <c r="AB175" s="40"/>
      <c r="AC175" s="40"/>
      <c r="AD175" s="40"/>
      <c r="AE175" s="40"/>
      <c r="AT175" s="19" t="s">
        <v>204</v>
      </c>
      <c r="AU175" s="19" t="s">
        <v>86</v>
      </c>
    </row>
    <row r="176" spans="1:51" s="13" customFormat="1" ht="12">
      <c r="A176" s="13"/>
      <c r="B176" s="247"/>
      <c r="C176" s="248"/>
      <c r="D176" s="242" t="s">
        <v>208</v>
      </c>
      <c r="E176" s="249" t="s">
        <v>21</v>
      </c>
      <c r="F176" s="250" t="s">
        <v>398</v>
      </c>
      <c r="G176" s="248"/>
      <c r="H176" s="251">
        <v>0.141</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208</v>
      </c>
      <c r="AU176" s="257" t="s">
        <v>86</v>
      </c>
      <c r="AV176" s="13" t="s">
        <v>86</v>
      </c>
      <c r="AW176" s="13" t="s">
        <v>38</v>
      </c>
      <c r="AX176" s="13" t="s">
        <v>76</v>
      </c>
      <c r="AY176" s="257" t="s">
        <v>194</v>
      </c>
    </row>
    <row r="177" spans="1:51" s="13" customFormat="1" ht="12">
      <c r="A177" s="13"/>
      <c r="B177" s="247"/>
      <c r="C177" s="248"/>
      <c r="D177" s="242" t="s">
        <v>208</v>
      </c>
      <c r="E177" s="249" t="s">
        <v>21</v>
      </c>
      <c r="F177" s="250" t="s">
        <v>399</v>
      </c>
      <c r="G177" s="248"/>
      <c r="H177" s="251">
        <v>0.035</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208</v>
      </c>
      <c r="AU177" s="257" t="s">
        <v>86</v>
      </c>
      <c r="AV177" s="13" t="s">
        <v>86</v>
      </c>
      <c r="AW177" s="13" t="s">
        <v>38</v>
      </c>
      <c r="AX177" s="13" t="s">
        <v>76</v>
      </c>
      <c r="AY177" s="257" t="s">
        <v>194</v>
      </c>
    </row>
    <row r="178" spans="1:51" s="14" customFormat="1" ht="12">
      <c r="A178" s="14"/>
      <c r="B178" s="258"/>
      <c r="C178" s="259"/>
      <c r="D178" s="242" t="s">
        <v>208</v>
      </c>
      <c r="E178" s="260" t="s">
        <v>21</v>
      </c>
      <c r="F178" s="261" t="s">
        <v>210</v>
      </c>
      <c r="G178" s="259"/>
      <c r="H178" s="262">
        <v>0.176</v>
      </c>
      <c r="I178" s="263"/>
      <c r="J178" s="259"/>
      <c r="K178" s="259"/>
      <c r="L178" s="264"/>
      <c r="M178" s="265"/>
      <c r="N178" s="266"/>
      <c r="O178" s="266"/>
      <c r="P178" s="266"/>
      <c r="Q178" s="266"/>
      <c r="R178" s="266"/>
      <c r="S178" s="266"/>
      <c r="T178" s="267"/>
      <c r="U178" s="14"/>
      <c r="V178" s="14"/>
      <c r="W178" s="14"/>
      <c r="X178" s="14"/>
      <c r="Y178" s="14"/>
      <c r="Z178" s="14"/>
      <c r="AA178" s="14"/>
      <c r="AB178" s="14"/>
      <c r="AC178" s="14"/>
      <c r="AD178" s="14"/>
      <c r="AE178" s="14"/>
      <c r="AT178" s="268" t="s">
        <v>208</v>
      </c>
      <c r="AU178" s="268" t="s">
        <v>86</v>
      </c>
      <c r="AV178" s="14" t="s">
        <v>202</v>
      </c>
      <c r="AW178" s="14" t="s">
        <v>38</v>
      </c>
      <c r="AX178" s="14" t="s">
        <v>84</v>
      </c>
      <c r="AY178" s="268" t="s">
        <v>194</v>
      </c>
    </row>
    <row r="179" spans="1:63" s="12" customFormat="1" ht="22.8" customHeight="1">
      <c r="A179" s="12"/>
      <c r="B179" s="213"/>
      <c r="C179" s="214"/>
      <c r="D179" s="215" t="s">
        <v>75</v>
      </c>
      <c r="E179" s="227" t="s">
        <v>97</v>
      </c>
      <c r="F179" s="227" t="s">
        <v>400</v>
      </c>
      <c r="G179" s="214"/>
      <c r="H179" s="214"/>
      <c r="I179" s="217"/>
      <c r="J179" s="228">
        <f>BK179</f>
        <v>0</v>
      </c>
      <c r="K179" s="214"/>
      <c r="L179" s="219"/>
      <c r="M179" s="220"/>
      <c r="N179" s="221"/>
      <c r="O179" s="221"/>
      <c r="P179" s="222">
        <f>SUM(P180:P284)</f>
        <v>0</v>
      </c>
      <c r="Q179" s="221"/>
      <c r="R179" s="222">
        <f>SUM(R180:R284)</f>
        <v>69.78396232</v>
      </c>
      <c r="S179" s="221"/>
      <c r="T179" s="223">
        <f>SUM(T180:T284)</f>
        <v>0</v>
      </c>
      <c r="U179" s="12"/>
      <c r="V179" s="12"/>
      <c r="W179" s="12"/>
      <c r="X179" s="12"/>
      <c r="Y179" s="12"/>
      <c r="Z179" s="12"/>
      <c r="AA179" s="12"/>
      <c r="AB179" s="12"/>
      <c r="AC179" s="12"/>
      <c r="AD179" s="12"/>
      <c r="AE179" s="12"/>
      <c r="AR179" s="224" t="s">
        <v>84</v>
      </c>
      <c r="AT179" s="225" t="s">
        <v>75</v>
      </c>
      <c r="AU179" s="225" t="s">
        <v>84</v>
      </c>
      <c r="AY179" s="224" t="s">
        <v>194</v>
      </c>
      <c r="BK179" s="226">
        <f>SUM(BK180:BK284)</f>
        <v>0</v>
      </c>
    </row>
    <row r="180" spans="1:65" s="2" customFormat="1" ht="16.5" customHeight="1">
      <c r="A180" s="40"/>
      <c r="B180" s="41"/>
      <c r="C180" s="229" t="s">
        <v>8</v>
      </c>
      <c r="D180" s="229" t="s">
        <v>197</v>
      </c>
      <c r="E180" s="230" t="s">
        <v>401</v>
      </c>
      <c r="F180" s="231" t="s">
        <v>402</v>
      </c>
      <c r="G180" s="232" t="s">
        <v>354</v>
      </c>
      <c r="H180" s="233">
        <v>82.423</v>
      </c>
      <c r="I180" s="234"/>
      <c r="J180" s="235">
        <f>ROUND(I180*H180,2)</f>
        <v>0</v>
      </c>
      <c r="K180" s="231" t="s">
        <v>201</v>
      </c>
      <c r="L180" s="46"/>
      <c r="M180" s="236" t="s">
        <v>21</v>
      </c>
      <c r="N180" s="237" t="s">
        <v>47</v>
      </c>
      <c r="O180" s="86"/>
      <c r="P180" s="238">
        <f>O180*H180</f>
        <v>0</v>
      </c>
      <c r="Q180" s="238">
        <v>0.26032</v>
      </c>
      <c r="R180" s="238">
        <f>Q180*H180</f>
        <v>21.45635536</v>
      </c>
      <c r="S180" s="238">
        <v>0</v>
      </c>
      <c r="T180" s="239">
        <f>S180*H180</f>
        <v>0</v>
      </c>
      <c r="U180" s="40"/>
      <c r="V180" s="40"/>
      <c r="W180" s="40"/>
      <c r="X180" s="40"/>
      <c r="Y180" s="40"/>
      <c r="Z180" s="40"/>
      <c r="AA180" s="40"/>
      <c r="AB180" s="40"/>
      <c r="AC180" s="40"/>
      <c r="AD180" s="40"/>
      <c r="AE180" s="40"/>
      <c r="AR180" s="240" t="s">
        <v>202</v>
      </c>
      <c r="AT180" s="240" t="s">
        <v>197</v>
      </c>
      <c r="AU180" s="240" t="s">
        <v>86</v>
      </c>
      <c r="AY180" s="19" t="s">
        <v>194</v>
      </c>
      <c r="BE180" s="241">
        <f>IF(N180="základní",J180,0)</f>
        <v>0</v>
      </c>
      <c r="BF180" s="241">
        <f>IF(N180="snížená",J180,0)</f>
        <v>0</v>
      </c>
      <c r="BG180" s="241">
        <f>IF(N180="zákl. přenesená",J180,0)</f>
        <v>0</v>
      </c>
      <c r="BH180" s="241">
        <f>IF(N180="sníž. přenesená",J180,0)</f>
        <v>0</v>
      </c>
      <c r="BI180" s="241">
        <f>IF(N180="nulová",J180,0)</f>
        <v>0</v>
      </c>
      <c r="BJ180" s="19" t="s">
        <v>84</v>
      </c>
      <c r="BK180" s="241">
        <f>ROUND(I180*H180,2)</f>
        <v>0</v>
      </c>
      <c r="BL180" s="19" t="s">
        <v>202</v>
      </c>
      <c r="BM180" s="240" t="s">
        <v>403</v>
      </c>
    </row>
    <row r="181" spans="1:47" s="2" customFormat="1" ht="12">
      <c r="A181" s="40"/>
      <c r="B181" s="41"/>
      <c r="C181" s="42"/>
      <c r="D181" s="242" t="s">
        <v>204</v>
      </c>
      <c r="E181" s="42"/>
      <c r="F181" s="243" t="s">
        <v>404</v>
      </c>
      <c r="G181" s="42"/>
      <c r="H181" s="42"/>
      <c r="I181" s="149"/>
      <c r="J181" s="42"/>
      <c r="K181" s="42"/>
      <c r="L181" s="46"/>
      <c r="M181" s="244"/>
      <c r="N181" s="245"/>
      <c r="O181" s="86"/>
      <c r="P181" s="86"/>
      <c r="Q181" s="86"/>
      <c r="R181" s="86"/>
      <c r="S181" s="86"/>
      <c r="T181" s="87"/>
      <c r="U181" s="40"/>
      <c r="V181" s="40"/>
      <c r="W181" s="40"/>
      <c r="X181" s="40"/>
      <c r="Y181" s="40"/>
      <c r="Z181" s="40"/>
      <c r="AA181" s="40"/>
      <c r="AB181" s="40"/>
      <c r="AC181" s="40"/>
      <c r="AD181" s="40"/>
      <c r="AE181" s="40"/>
      <c r="AT181" s="19" t="s">
        <v>204</v>
      </c>
      <c r="AU181" s="19" t="s">
        <v>86</v>
      </c>
    </row>
    <row r="182" spans="1:47" s="2" customFormat="1" ht="12">
      <c r="A182" s="40"/>
      <c r="B182" s="41"/>
      <c r="C182" s="42"/>
      <c r="D182" s="242" t="s">
        <v>206</v>
      </c>
      <c r="E182" s="42"/>
      <c r="F182" s="246" t="s">
        <v>405</v>
      </c>
      <c r="G182" s="42"/>
      <c r="H182" s="42"/>
      <c r="I182" s="149"/>
      <c r="J182" s="42"/>
      <c r="K182" s="42"/>
      <c r="L182" s="46"/>
      <c r="M182" s="244"/>
      <c r="N182" s="245"/>
      <c r="O182" s="86"/>
      <c r="P182" s="86"/>
      <c r="Q182" s="86"/>
      <c r="R182" s="86"/>
      <c r="S182" s="86"/>
      <c r="T182" s="87"/>
      <c r="U182" s="40"/>
      <c r="V182" s="40"/>
      <c r="W182" s="40"/>
      <c r="X182" s="40"/>
      <c r="Y182" s="40"/>
      <c r="Z182" s="40"/>
      <c r="AA182" s="40"/>
      <c r="AB182" s="40"/>
      <c r="AC182" s="40"/>
      <c r="AD182" s="40"/>
      <c r="AE182" s="40"/>
      <c r="AT182" s="19" t="s">
        <v>206</v>
      </c>
      <c r="AU182" s="19" t="s">
        <v>86</v>
      </c>
    </row>
    <row r="183" spans="1:51" s="13" customFormat="1" ht="12">
      <c r="A183" s="13"/>
      <c r="B183" s="247"/>
      <c r="C183" s="248"/>
      <c r="D183" s="242" t="s">
        <v>208</v>
      </c>
      <c r="E183" s="249" t="s">
        <v>21</v>
      </c>
      <c r="F183" s="250" t="s">
        <v>406</v>
      </c>
      <c r="G183" s="248"/>
      <c r="H183" s="251">
        <v>89.781</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208</v>
      </c>
      <c r="AU183" s="257" t="s">
        <v>86</v>
      </c>
      <c r="AV183" s="13" t="s">
        <v>86</v>
      </c>
      <c r="AW183" s="13" t="s">
        <v>38</v>
      </c>
      <c r="AX183" s="13" t="s">
        <v>76</v>
      </c>
      <c r="AY183" s="257" t="s">
        <v>194</v>
      </c>
    </row>
    <row r="184" spans="1:51" s="13" customFormat="1" ht="12">
      <c r="A184" s="13"/>
      <c r="B184" s="247"/>
      <c r="C184" s="248"/>
      <c r="D184" s="242" t="s">
        <v>208</v>
      </c>
      <c r="E184" s="249" t="s">
        <v>21</v>
      </c>
      <c r="F184" s="250" t="s">
        <v>407</v>
      </c>
      <c r="G184" s="248"/>
      <c r="H184" s="251">
        <v>2.092</v>
      </c>
      <c r="I184" s="252"/>
      <c r="J184" s="248"/>
      <c r="K184" s="248"/>
      <c r="L184" s="253"/>
      <c r="M184" s="254"/>
      <c r="N184" s="255"/>
      <c r="O184" s="255"/>
      <c r="P184" s="255"/>
      <c r="Q184" s="255"/>
      <c r="R184" s="255"/>
      <c r="S184" s="255"/>
      <c r="T184" s="256"/>
      <c r="U184" s="13"/>
      <c r="V184" s="13"/>
      <c r="W184" s="13"/>
      <c r="X184" s="13"/>
      <c r="Y184" s="13"/>
      <c r="Z184" s="13"/>
      <c r="AA184" s="13"/>
      <c r="AB184" s="13"/>
      <c r="AC184" s="13"/>
      <c r="AD184" s="13"/>
      <c r="AE184" s="13"/>
      <c r="AT184" s="257" t="s">
        <v>208</v>
      </c>
      <c r="AU184" s="257" t="s">
        <v>86</v>
      </c>
      <c r="AV184" s="13" t="s">
        <v>86</v>
      </c>
      <c r="AW184" s="13" t="s">
        <v>38</v>
      </c>
      <c r="AX184" s="13" t="s">
        <v>76</v>
      </c>
      <c r="AY184" s="257" t="s">
        <v>194</v>
      </c>
    </row>
    <row r="185" spans="1:51" s="13" customFormat="1" ht="12">
      <c r="A185" s="13"/>
      <c r="B185" s="247"/>
      <c r="C185" s="248"/>
      <c r="D185" s="242" t="s">
        <v>208</v>
      </c>
      <c r="E185" s="249" t="s">
        <v>21</v>
      </c>
      <c r="F185" s="250" t="s">
        <v>408</v>
      </c>
      <c r="G185" s="248"/>
      <c r="H185" s="251">
        <v>-4.95</v>
      </c>
      <c r="I185" s="252"/>
      <c r="J185" s="248"/>
      <c r="K185" s="248"/>
      <c r="L185" s="253"/>
      <c r="M185" s="254"/>
      <c r="N185" s="255"/>
      <c r="O185" s="255"/>
      <c r="P185" s="255"/>
      <c r="Q185" s="255"/>
      <c r="R185" s="255"/>
      <c r="S185" s="255"/>
      <c r="T185" s="256"/>
      <c r="U185" s="13"/>
      <c r="V185" s="13"/>
      <c r="W185" s="13"/>
      <c r="X185" s="13"/>
      <c r="Y185" s="13"/>
      <c r="Z185" s="13"/>
      <c r="AA185" s="13"/>
      <c r="AB185" s="13"/>
      <c r="AC185" s="13"/>
      <c r="AD185" s="13"/>
      <c r="AE185" s="13"/>
      <c r="AT185" s="257" t="s">
        <v>208</v>
      </c>
      <c r="AU185" s="257" t="s">
        <v>86</v>
      </c>
      <c r="AV185" s="13" t="s">
        <v>86</v>
      </c>
      <c r="AW185" s="13" t="s">
        <v>38</v>
      </c>
      <c r="AX185" s="13" t="s">
        <v>76</v>
      </c>
      <c r="AY185" s="257" t="s">
        <v>194</v>
      </c>
    </row>
    <row r="186" spans="1:51" s="13" customFormat="1" ht="12">
      <c r="A186" s="13"/>
      <c r="B186" s="247"/>
      <c r="C186" s="248"/>
      <c r="D186" s="242" t="s">
        <v>208</v>
      </c>
      <c r="E186" s="249" t="s">
        <v>21</v>
      </c>
      <c r="F186" s="250" t="s">
        <v>409</v>
      </c>
      <c r="G186" s="248"/>
      <c r="H186" s="251">
        <v>-4.5</v>
      </c>
      <c r="I186" s="252"/>
      <c r="J186" s="248"/>
      <c r="K186" s="248"/>
      <c r="L186" s="253"/>
      <c r="M186" s="254"/>
      <c r="N186" s="255"/>
      <c r="O186" s="255"/>
      <c r="P186" s="255"/>
      <c r="Q186" s="255"/>
      <c r="R186" s="255"/>
      <c r="S186" s="255"/>
      <c r="T186" s="256"/>
      <c r="U186" s="13"/>
      <c r="V186" s="13"/>
      <c r="W186" s="13"/>
      <c r="X186" s="13"/>
      <c r="Y186" s="13"/>
      <c r="Z186" s="13"/>
      <c r="AA186" s="13"/>
      <c r="AB186" s="13"/>
      <c r="AC186" s="13"/>
      <c r="AD186" s="13"/>
      <c r="AE186" s="13"/>
      <c r="AT186" s="257" t="s">
        <v>208</v>
      </c>
      <c r="AU186" s="257" t="s">
        <v>86</v>
      </c>
      <c r="AV186" s="13" t="s">
        <v>86</v>
      </c>
      <c r="AW186" s="13" t="s">
        <v>38</v>
      </c>
      <c r="AX186" s="13" t="s">
        <v>76</v>
      </c>
      <c r="AY186" s="257" t="s">
        <v>194</v>
      </c>
    </row>
    <row r="187" spans="1:51" s="14" customFormat="1" ht="12">
      <c r="A187" s="14"/>
      <c r="B187" s="258"/>
      <c r="C187" s="259"/>
      <c r="D187" s="242" t="s">
        <v>208</v>
      </c>
      <c r="E187" s="260" t="s">
        <v>21</v>
      </c>
      <c r="F187" s="261" t="s">
        <v>210</v>
      </c>
      <c r="G187" s="259"/>
      <c r="H187" s="262">
        <v>82.423</v>
      </c>
      <c r="I187" s="263"/>
      <c r="J187" s="259"/>
      <c r="K187" s="259"/>
      <c r="L187" s="264"/>
      <c r="M187" s="265"/>
      <c r="N187" s="266"/>
      <c r="O187" s="266"/>
      <c r="P187" s="266"/>
      <c r="Q187" s="266"/>
      <c r="R187" s="266"/>
      <c r="S187" s="266"/>
      <c r="T187" s="267"/>
      <c r="U187" s="14"/>
      <c r="V187" s="14"/>
      <c r="W187" s="14"/>
      <c r="X187" s="14"/>
      <c r="Y187" s="14"/>
      <c r="Z187" s="14"/>
      <c r="AA187" s="14"/>
      <c r="AB187" s="14"/>
      <c r="AC187" s="14"/>
      <c r="AD187" s="14"/>
      <c r="AE187" s="14"/>
      <c r="AT187" s="268" t="s">
        <v>208</v>
      </c>
      <c r="AU187" s="268" t="s">
        <v>86</v>
      </c>
      <c r="AV187" s="14" t="s">
        <v>202</v>
      </c>
      <c r="AW187" s="14" t="s">
        <v>38</v>
      </c>
      <c r="AX187" s="14" t="s">
        <v>84</v>
      </c>
      <c r="AY187" s="268" t="s">
        <v>194</v>
      </c>
    </row>
    <row r="188" spans="1:65" s="2" customFormat="1" ht="21.75" customHeight="1">
      <c r="A188" s="40"/>
      <c r="B188" s="41"/>
      <c r="C188" s="229" t="s">
        <v>245</v>
      </c>
      <c r="D188" s="229" t="s">
        <v>197</v>
      </c>
      <c r="E188" s="230" t="s">
        <v>410</v>
      </c>
      <c r="F188" s="231" t="s">
        <v>411</v>
      </c>
      <c r="G188" s="232" t="s">
        <v>354</v>
      </c>
      <c r="H188" s="233">
        <v>44.38</v>
      </c>
      <c r="I188" s="234"/>
      <c r="J188" s="235">
        <f>ROUND(I188*H188,2)</f>
        <v>0</v>
      </c>
      <c r="K188" s="231" t="s">
        <v>201</v>
      </c>
      <c r="L188" s="46"/>
      <c r="M188" s="236" t="s">
        <v>21</v>
      </c>
      <c r="N188" s="237" t="s">
        <v>47</v>
      </c>
      <c r="O188" s="86"/>
      <c r="P188" s="238">
        <f>O188*H188</f>
        <v>0</v>
      </c>
      <c r="Q188" s="238">
        <v>0.25076</v>
      </c>
      <c r="R188" s="238">
        <f>Q188*H188</f>
        <v>11.1287288</v>
      </c>
      <c r="S188" s="238">
        <v>0</v>
      </c>
      <c r="T188" s="239">
        <f>S188*H188</f>
        <v>0</v>
      </c>
      <c r="U188" s="40"/>
      <c r="V188" s="40"/>
      <c r="W188" s="40"/>
      <c r="X188" s="40"/>
      <c r="Y188" s="40"/>
      <c r="Z188" s="40"/>
      <c r="AA188" s="40"/>
      <c r="AB188" s="40"/>
      <c r="AC188" s="40"/>
      <c r="AD188" s="40"/>
      <c r="AE188" s="40"/>
      <c r="AR188" s="240" t="s">
        <v>202</v>
      </c>
      <c r="AT188" s="240" t="s">
        <v>197</v>
      </c>
      <c r="AU188" s="240" t="s">
        <v>86</v>
      </c>
      <c r="AY188" s="19" t="s">
        <v>194</v>
      </c>
      <c r="BE188" s="241">
        <f>IF(N188="základní",J188,0)</f>
        <v>0</v>
      </c>
      <c r="BF188" s="241">
        <f>IF(N188="snížená",J188,0)</f>
        <v>0</v>
      </c>
      <c r="BG188" s="241">
        <f>IF(N188="zákl. přenesená",J188,0)</f>
        <v>0</v>
      </c>
      <c r="BH188" s="241">
        <f>IF(N188="sníž. přenesená",J188,0)</f>
        <v>0</v>
      </c>
      <c r="BI188" s="241">
        <f>IF(N188="nulová",J188,0)</f>
        <v>0</v>
      </c>
      <c r="BJ188" s="19" t="s">
        <v>84</v>
      </c>
      <c r="BK188" s="241">
        <f>ROUND(I188*H188,2)</f>
        <v>0</v>
      </c>
      <c r="BL188" s="19" t="s">
        <v>202</v>
      </c>
      <c r="BM188" s="240" t="s">
        <v>412</v>
      </c>
    </row>
    <row r="189" spans="1:47" s="2" customFormat="1" ht="12">
      <c r="A189" s="40"/>
      <c r="B189" s="41"/>
      <c r="C189" s="42"/>
      <c r="D189" s="242" t="s">
        <v>204</v>
      </c>
      <c r="E189" s="42"/>
      <c r="F189" s="243" t="s">
        <v>413</v>
      </c>
      <c r="G189" s="42"/>
      <c r="H189" s="42"/>
      <c r="I189" s="149"/>
      <c r="J189" s="42"/>
      <c r="K189" s="42"/>
      <c r="L189" s="46"/>
      <c r="M189" s="244"/>
      <c r="N189" s="245"/>
      <c r="O189" s="86"/>
      <c r="P189" s="86"/>
      <c r="Q189" s="86"/>
      <c r="R189" s="86"/>
      <c r="S189" s="86"/>
      <c r="T189" s="87"/>
      <c r="U189" s="40"/>
      <c r="V189" s="40"/>
      <c r="W189" s="40"/>
      <c r="X189" s="40"/>
      <c r="Y189" s="40"/>
      <c r="Z189" s="40"/>
      <c r="AA189" s="40"/>
      <c r="AB189" s="40"/>
      <c r="AC189" s="40"/>
      <c r="AD189" s="40"/>
      <c r="AE189" s="40"/>
      <c r="AT189" s="19" t="s">
        <v>204</v>
      </c>
      <c r="AU189" s="19" t="s">
        <v>86</v>
      </c>
    </row>
    <row r="190" spans="1:47" s="2" customFormat="1" ht="12">
      <c r="A190" s="40"/>
      <c r="B190" s="41"/>
      <c r="C190" s="42"/>
      <c r="D190" s="242" t="s">
        <v>206</v>
      </c>
      <c r="E190" s="42"/>
      <c r="F190" s="246" t="s">
        <v>414</v>
      </c>
      <c r="G190" s="42"/>
      <c r="H190" s="42"/>
      <c r="I190" s="149"/>
      <c r="J190" s="42"/>
      <c r="K190" s="42"/>
      <c r="L190" s="46"/>
      <c r="M190" s="244"/>
      <c r="N190" s="245"/>
      <c r="O190" s="86"/>
      <c r="P190" s="86"/>
      <c r="Q190" s="86"/>
      <c r="R190" s="86"/>
      <c r="S190" s="86"/>
      <c r="T190" s="87"/>
      <c r="U190" s="40"/>
      <c r="V190" s="40"/>
      <c r="W190" s="40"/>
      <c r="X190" s="40"/>
      <c r="Y190" s="40"/>
      <c r="Z190" s="40"/>
      <c r="AA190" s="40"/>
      <c r="AB190" s="40"/>
      <c r="AC190" s="40"/>
      <c r="AD190" s="40"/>
      <c r="AE190" s="40"/>
      <c r="AT190" s="19" t="s">
        <v>206</v>
      </c>
      <c r="AU190" s="19" t="s">
        <v>86</v>
      </c>
    </row>
    <row r="191" spans="1:51" s="13" customFormat="1" ht="12">
      <c r="A191" s="13"/>
      <c r="B191" s="247"/>
      <c r="C191" s="248"/>
      <c r="D191" s="242" t="s">
        <v>208</v>
      </c>
      <c r="E191" s="249" t="s">
        <v>21</v>
      </c>
      <c r="F191" s="250" t="s">
        <v>415</v>
      </c>
      <c r="G191" s="248"/>
      <c r="H191" s="251">
        <v>29.61</v>
      </c>
      <c r="I191" s="252"/>
      <c r="J191" s="248"/>
      <c r="K191" s="248"/>
      <c r="L191" s="253"/>
      <c r="M191" s="254"/>
      <c r="N191" s="255"/>
      <c r="O191" s="255"/>
      <c r="P191" s="255"/>
      <c r="Q191" s="255"/>
      <c r="R191" s="255"/>
      <c r="S191" s="255"/>
      <c r="T191" s="256"/>
      <c r="U191" s="13"/>
      <c r="V191" s="13"/>
      <c r="W191" s="13"/>
      <c r="X191" s="13"/>
      <c r="Y191" s="13"/>
      <c r="Z191" s="13"/>
      <c r="AA191" s="13"/>
      <c r="AB191" s="13"/>
      <c r="AC191" s="13"/>
      <c r="AD191" s="13"/>
      <c r="AE191" s="13"/>
      <c r="AT191" s="257" t="s">
        <v>208</v>
      </c>
      <c r="AU191" s="257" t="s">
        <v>86</v>
      </c>
      <c r="AV191" s="13" t="s">
        <v>86</v>
      </c>
      <c r="AW191" s="13" t="s">
        <v>38</v>
      </c>
      <c r="AX191" s="13" t="s">
        <v>76</v>
      </c>
      <c r="AY191" s="257" t="s">
        <v>194</v>
      </c>
    </row>
    <row r="192" spans="1:51" s="13" customFormat="1" ht="12">
      <c r="A192" s="13"/>
      <c r="B192" s="247"/>
      <c r="C192" s="248"/>
      <c r="D192" s="242" t="s">
        <v>208</v>
      </c>
      <c r="E192" s="249" t="s">
        <v>21</v>
      </c>
      <c r="F192" s="250" t="s">
        <v>416</v>
      </c>
      <c r="G192" s="248"/>
      <c r="H192" s="251">
        <v>3.701</v>
      </c>
      <c r="I192" s="252"/>
      <c r="J192" s="248"/>
      <c r="K192" s="248"/>
      <c r="L192" s="253"/>
      <c r="M192" s="254"/>
      <c r="N192" s="255"/>
      <c r="O192" s="255"/>
      <c r="P192" s="255"/>
      <c r="Q192" s="255"/>
      <c r="R192" s="255"/>
      <c r="S192" s="255"/>
      <c r="T192" s="256"/>
      <c r="U192" s="13"/>
      <c r="V192" s="13"/>
      <c r="W192" s="13"/>
      <c r="X192" s="13"/>
      <c r="Y192" s="13"/>
      <c r="Z192" s="13"/>
      <c r="AA192" s="13"/>
      <c r="AB192" s="13"/>
      <c r="AC192" s="13"/>
      <c r="AD192" s="13"/>
      <c r="AE192" s="13"/>
      <c r="AT192" s="257" t="s">
        <v>208</v>
      </c>
      <c r="AU192" s="257" t="s">
        <v>86</v>
      </c>
      <c r="AV192" s="13" t="s">
        <v>86</v>
      </c>
      <c r="AW192" s="13" t="s">
        <v>38</v>
      </c>
      <c r="AX192" s="13" t="s">
        <v>76</v>
      </c>
      <c r="AY192" s="257" t="s">
        <v>194</v>
      </c>
    </row>
    <row r="193" spans="1:51" s="13" customFormat="1" ht="12">
      <c r="A193" s="13"/>
      <c r="B193" s="247"/>
      <c r="C193" s="248"/>
      <c r="D193" s="242" t="s">
        <v>208</v>
      </c>
      <c r="E193" s="249" t="s">
        <v>21</v>
      </c>
      <c r="F193" s="250" t="s">
        <v>417</v>
      </c>
      <c r="G193" s="248"/>
      <c r="H193" s="251">
        <v>11.069</v>
      </c>
      <c r="I193" s="252"/>
      <c r="J193" s="248"/>
      <c r="K193" s="248"/>
      <c r="L193" s="253"/>
      <c r="M193" s="254"/>
      <c r="N193" s="255"/>
      <c r="O193" s="255"/>
      <c r="P193" s="255"/>
      <c r="Q193" s="255"/>
      <c r="R193" s="255"/>
      <c r="S193" s="255"/>
      <c r="T193" s="256"/>
      <c r="U193" s="13"/>
      <c r="V193" s="13"/>
      <c r="W193" s="13"/>
      <c r="X193" s="13"/>
      <c r="Y193" s="13"/>
      <c r="Z193" s="13"/>
      <c r="AA193" s="13"/>
      <c r="AB193" s="13"/>
      <c r="AC193" s="13"/>
      <c r="AD193" s="13"/>
      <c r="AE193" s="13"/>
      <c r="AT193" s="257" t="s">
        <v>208</v>
      </c>
      <c r="AU193" s="257" t="s">
        <v>86</v>
      </c>
      <c r="AV193" s="13" t="s">
        <v>86</v>
      </c>
      <c r="AW193" s="13" t="s">
        <v>38</v>
      </c>
      <c r="AX193" s="13" t="s">
        <v>76</v>
      </c>
      <c r="AY193" s="257" t="s">
        <v>194</v>
      </c>
    </row>
    <row r="194" spans="1:51" s="14" customFormat="1" ht="12">
      <c r="A194" s="14"/>
      <c r="B194" s="258"/>
      <c r="C194" s="259"/>
      <c r="D194" s="242" t="s">
        <v>208</v>
      </c>
      <c r="E194" s="260" t="s">
        <v>21</v>
      </c>
      <c r="F194" s="261" t="s">
        <v>210</v>
      </c>
      <c r="G194" s="259"/>
      <c r="H194" s="262">
        <v>44.38</v>
      </c>
      <c r="I194" s="263"/>
      <c r="J194" s="259"/>
      <c r="K194" s="259"/>
      <c r="L194" s="264"/>
      <c r="M194" s="265"/>
      <c r="N194" s="266"/>
      <c r="O194" s="266"/>
      <c r="P194" s="266"/>
      <c r="Q194" s="266"/>
      <c r="R194" s="266"/>
      <c r="S194" s="266"/>
      <c r="T194" s="267"/>
      <c r="U194" s="14"/>
      <c r="V194" s="14"/>
      <c r="W194" s="14"/>
      <c r="X194" s="14"/>
      <c r="Y194" s="14"/>
      <c r="Z194" s="14"/>
      <c r="AA194" s="14"/>
      <c r="AB194" s="14"/>
      <c r="AC194" s="14"/>
      <c r="AD194" s="14"/>
      <c r="AE194" s="14"/>
      <c r="AT194" s="268" t="s">
        <v>208</v>
      </c>
      <c r="AU194" s="268" t="s">
        <v>86</v>
      </c>
      <c r="AV194" s="14" t="s">
        <v>202</v>
      </c>
      <c r="AW194" s="14" t="s">
        <v>38</v>
      </c>
      <c r="AX194" s="14" t="s">
        <v>84</v>
      </c>
      <c r="AY194" s="268" t="s">
        <v>194</v>
      </c>
    </row>
    <row r="195" spans="1:65" s="2" customFormat="1" ht="21.75" customHeight="1">
      <c r="A195" s="40"/>
      <c r="B195" s="41"/>
      <c r="C195" s="229" t="s">
        <v>418</v>
      </c>
      <c r="D195" s="229" t="s">
        <v>197</v>
      </c>
      <c r="E195" s="230" t="s">
        <v>419</v>
      </c>
      <c r="F195" s="231" t="s">
        <v>420</v>
      </c>
      <c r="G195" s="232" t="s">
        <v>354</v>
      </c>
      <c r="H195" s="233">
        <v>93.889</v>
      </c>
      <c r="I195" s="234"/>
      <c r="J195" s="235">
        <f>ROUND(I195*H195,2)</f>
        <v>0</v>
      </c>
      <c r="K195" s="231" t="s">
        <v>201</v>
      </c>
      <c r="L195" s="46"/>
      <c r="M195" s="236" t="s">
        <v>21</v>
      </c>
      <c r="N195" s="237" t="s">
        <v>47</v>
      </c>
      <c r="O195" s="86"/>
      <c r="P195" s="238">
        <f>O195*H195</f>
        <v>0</v>
      </c>
      <c r="Q195" s="238">
        <v>0.25137</v>
      </c>
      <c r="R195" s="238">
        <f>Q195*H195</f>
        <v>23.600877929999996</v>
      </c>
      <c r="S195" s="238">
        <v>0</v>
      </c>
      <c r="T195" s="239">
        <f>S195*H195</f>
        <v>0</v>
      </c>
      <c r="U195" s="40"/>
      <c r="V195" s="40"/>
      <c r="W195" s="40"/>
      <c r="X195" s="40"/>
      <c r="Y195" s="40"/>
      <c r="Z195" s="40"/>
      <c r="AA195" s="40"/>
      <c r="AB195" s="40"/>
      <c r="AC195" s="40"/>
      <c r="AD195" s="40"/>
      <c r="AE195" s="40"/>
      <c r="AR195" s="240" t="s">
        <v>202</v>
      </c>
      <c r="AT195" s="240" t="s">
        <v>197</v>
      </c>
      <c r="AU195" s="240" t="s">
        <v>86</v>
      </c>
      <c r="AY195" s="19" t="s">
        <v>194</v>
      </c>
      <c r="BE195" s="241">
        <f>IF(N195="základní",J195,0)</f>
        <v>0</v>
      </c>
      <c r="BF195" s="241">
        <f>IF(N195="snížená",J195,0)</f>
        <v>0</v>
      </c>
      <c r="BG195" s="241">
        <f>IF(N195="zákl. přenesená",J195,0)</f>
        <v>0</v>
      </c>
      <c r="BH195" s="241">
        <f>IF(N195="sníž. přenesená",J195,0)</f>
        <v>0</v>
      </c>
      <c r="BI195" s="241">
        <f>IF(N195="nulová",J195,0)</f>
        <v>0</v>
      </c>
      <c r="BJ195" s="19" t="s">
        <v>84</v>
      </c>
      <c r="BK195" s="241">
        <f>ROUND(I195*H195,2)</f>
        <v>0</v>
      </c>
      <c r="BL195" s="19" t="s">
        <v>202</v>
      </c>
      <c r="BM195" s="240" t="s">
        <v>421</v>
      </c>
    </row>
    <row r="196" spans="1:47" s="2" customFormat="1" ht="12">
      <c r="A196" s="40"/>
      <c r="B196" s="41"/>
      <c r="C196" s="42"/>
      <c r="D196" s="242" t="s">
        <v>204</v>
      </c>
      <c r="E196" s="42"/>
      <c r="F196" s="243" t="s">
        <v>422</v>
      </c>
      <c r="G196" s="42"/>
      <c r="H196" s="42"/>
      <c r="I196" s="149"/>
      <c r="J196" s="42"/>
      <c r="K196" s="42"/>
      <c r="L196" s="46"/>
      <c r="M196" s="244"/>
      <c r="N196" s="245"/>
      <c r="O196" s="86"/>
      <c r="P196" s="86"/>
      <c r="Q196" s="86"/>
      <c r="R196" s="86"/>
      <c r="S196" s="86"/>
      <c r="T196" s="87"/>
      <c r="U196" s="40"/>
      <c r="V196" s="40"/>
      <c r="W196" s="40"/>
      <c r="X196" s="40"/>
      <c r="Y196" s="40"/>
      <c r="Z196" s="40"/>
      <c r="AA196" s="40"/>
      <c r="AB196" s="40"/>
      <c r="AC196" s="40"/>
      <c r="AD196" s="40"/>
      <c r="AE196" s="40"/>
      <c r="AT196" s="19" t="s">
        <v>204</v>
      </c>
      <c r="AU196" s="19" t="s">
        <v>86</v>
      </c>
    </row>
    <row r="197" spans="1:47" s="2" customFormat="1" ht="12">
      <c r="A197" s="40"/>
      <c r="B197" s="41"/>
      <c r="C197" s="42"/>
      <c r="D197" s="242" t="s">
        <v>206</v>
      </c>
      <c r="E197" s="42"/>
      <c r="F197" s="246" t="s">
        <v>414</v>
      </c>
      <c r="G197" s="42"/>
      <c r="H197" s="42"/>
      <c r="I197" s="149"/>
      <c r="J197" s="42"/>
      <c r="K197" s="42"/>
      <c r="L197" s="46"/>
      <c r="M197" s="244"/>
      <c r="N197" s="245"/>
      <c r="O197" s="86"/>
      <c r="P197" s="86"/>
      <c r="Q197" s="86"/>
      <c r="R197" s="86"/>
      <c r="S197" s="86"/>
      <c r="T197" s="87"/>
      <c r="U197" s="40"/>
      <c r="V197" s="40"/>
      <c r="W197" s="40"/>
      <c r="X197" s="40"/>
      <c r="Y197" s="40"/>
      <c r="Z197" s="40"/>
      <c r="AA197" s="40"/>
      <c r="AB197" s="40"/>
      <c r="AC197" s="40"/>
      <c r="AD197" s="40"/>
      <c r="AE197" s="40"/>
      <c r="AT197" s="19" t="s">
        <v>206</v>
      </c>
      <c r="AU197" s="19" t="s">
        <v>86</v>
      </c>
    </row>
    <row r="198" spans="1:51" s="13" customFormat="1" ht="12">
      <c r="A198" s="13"/>
      <c r="B198" s="247"/>
      <c r="C198" s="248"/>
      <c r="D198" s="242" t="s">
        <v>208</v>
      </c>
      <c r="E198" s="249" t="s">
        <v>21</v>
      </c>
      <c r="F198" s="250" t="s">
        <v>423</v>
      </c>
      <c r="G198" s="248"/>
      <c r="H198" s="251">
        <v>127.514</v>
      </c>
      <c r="I198" s="252"/>
      <c r="J198" s="248"/>
      <c r="K198" s="248"/>
      <c r="L198" s="253"/>
      <c r="M198" s="254"/>
      <c r="N198" s="255"/>
      <c r="O198" s="255"/>
      <c r="P198" s="255"/>
      <c r="Q198" s="255"/>
      <c r="R198" s="255"/>
      <c r="S198" s="255"/>
      <c r="T198" s="256"/>
      <c r="U198" s="13"/>
      <c r="V198" s="13"/>
      <c r="W198" s="13"/>
      <c r="X198" s="13"/>
      <c r="Y198" s="13"/>
      <c r="Z198" s="13"/>
      <c r="AA198" s="13"/>
      <c r="AB198" s="13"/>
      <c r="AC198" s="13"/>
      <c r="AD198" s="13"/>
      <c r="AE198" s="13"/>
      <c r="AT198" s="257" t="s">
        <v>208</v>
      </c>
      <c r="AU198" s="257" t="s">
        <v>86</v>
      </c>
      <c r="AV198" s="13" t="s">
        <v>86</v>
      </c>
      <c r="AW198" s="13" t="s">
        <v>38</v>
      </c>
      <c r="AX198" s="13" t="s">
        <v>76</v>
      </c>
      <c r="AY198" s="257" t="s">
        <v>194</v>
      </c>
    </row>
    <row r="199" spans="1:51" s="13" customFormat="1" ht="12">
      <c r="A199" s="13"/>
      <c r="B199" s="247"/>
      <c r="C199" s="248"/>
      <c r="D199" s="242" t="s">
        <v>208</v>
      </c>
      <c r="E199" s="249" t="s">
        <v>21</v>
      </c>
      <c r="F199" s="250" t="s">
        <v>424</v>
      </c>
      <c r="G199" s="248"/>
      <c r="H199" s="251">
        <v>-6</v>
      </c>
      <c r="I199" s="252"/>
      <c r="J199" s="248"/>
      <c r="K199" s="248"/>
      <c r="L199" s="253"/>
      <c r="M199" s="254"/>
      <c r="N199" s="255"/>
      <c r="O199" s="255"/>
      <c r="P199" s="255"/>
      <c r="Q199" s="255"/>
      <c r="R199" s="255"/>
      <c r="S199" s="255"/>
      <c r="T199" s="256"/>
      <c r="U199" s="13"/>
      <c r="V199" s="13"/>
      <c r="W199" s="13"/>
      <c r="X199" s="13"/>
      <c r="Y199" s="13"/>
      <c r="Z199" s="13"/>
      <c r="AA199" s="13"/>
      <c r="AB199" s="13"/>
      <c r="AC199" s="13"/>
      <c r="AD199" s="13"/>
      <c r="AE199" s="13"/>
      <c r="AT199" s="257" t="s">
        <v>208</v>
      </c>
      <c r="AU199" s="257" t="s">
        <v>86</v>
      </c>
      <c r="AV199" s="13" t="s">
        <v>86</v>
      </c>
      <c r="AW199" s="13" t="s">
        <v>38</v>
      </c>
      <c r="AX199" s="13" t="s">
        <v>76</v>
      </c>
      <c r="AY199" s="257" t="s">
        <v>194</v>
      </c>
    </row>
    <row r="200" spans="1:51" s="13" customFormat="1" ht="12">
      <c r="A200" s="13"/>
      <c r="B200" s="247"/>
      <c r="C200" s="248"/>
      <c r="D200" s="242" t="s">
        <v>208</v>
      </c>
      <c r="E200" s="249" t="s">
        <v>21</v>
      </c>
      <c r="F200" s="250" t="s">
        <v>425</v>
      </c>
      <c r="G200" s="248"/>
      <c r="H200" s="251">
        <v>-1.125</v>
      </c>
      <c r="I200" s="252"/>
      <c r="J200" s="248"/>
      <c r="K200" s="248"/>
      <c r="L200" s="253"/>
      <c r="M200" s="254"/>
      <c r="N200" s="255"/>
      <c r="O200" s="255"/>
      <c r="P200" s="255"/>
      <c r="Q200" s="255"/>
      <c r="R200" s="255"/>
      <c r="S200" s="255"/>
      <c r="T200" s="256"/>
      <c r="U200" s="13"/>
      <c r="V200" s="13"/>
      <c r="W200" s="13"/>
      <c r="X200" s="13"/>
      <c r="Y200" s="13"/>
      <c r="Z200" s="13"/>
      <c r="AA200" s="13"/>
      <c r="AB200" s="13"/>
      <c r="AC200" s="13"/>
      <c r="AD200" s="13"/>
      <c r="AE200" s="13"/>
      <c r="AT200" s="257" t="s">
        <v>208</v>
      </c>
      <c r="AU200" s="257" t="s">
        <v>86</v>
      </c>
      <c r="AV200" s="13" t="s">
        <v>86</v>
      </c>
      <c r="AW200" s="13" t="s">
        <v>38</v>
      </c>
      <c r="AX200" s="13" t="s">
        <v>76</v>
      </c>
      <c r="AY200" s="257" t="s">
        <v>194</v>
      </c>
    </row>
    <row r="201" spans="1:51" s="13" customFormat="1" ht="12">
      <c r="A201" s="13"/>
      <c r="B201" s="247"/>
      <c r="C201" s="248"/>
      <c r="D201" s="242" t="s">
        <v>208</v>
      </c>
      <c r="E201" s="249" t="s">
        <v>21</v>
      </c>
      <c r="F201" s="250" t="s">
        <v>426</v>
      </c>
      <c r="G201" s="248"/>
      <c r="H201" s="251">
        <v>-0.75</v>
      </c>
      <c r="I201" s="252"/>
      <c r="J201" s="248"/>
      <c r="K201" s="248"/>
      <c r="L201" s="253"/>
      <c r="M201" s="254"/>
      <c r="N201" s="255"/>
      <c r="O201" s="255"/>
      <c r="P201" s="255"/>
      <c r="Q201" s="255"/>
      <c r="R201" s="255"/>
      <c r="S201" s="255"/>
      <c r="T201" s="256"/>
      <c r="U201" s="13"/>
      <c r="V201" s="13"/>
      <c r="W201" s="13"/>
      <c r="X201" s="13"/>
      <c r="Y201" s="13"/>
      <c r="Z201" s="13"/>
      <c r="AA201" s="13"/>
      <c r="AB201" s="13"/>
      <c r="AC201" s="13"/>
      <c r="AD201" s="13"/>
      <c r="AE201" s="13"/>
      <c r="AT201" s="257" t="s">
        <v>208</v>
      </c>
      <c r="AU201" s="257" t="s">
        <v>86</v>
      </c>
      <c r="AV201" s="13" t="s">
        <v>86</v>
      </c>
      <c r="AW201" s="13" t="s">
        <v>38</v>
      </c>
      <c r="AX201" s="13" t="s">
        <v>76</v>
      </c>
      <c r="AY201" s="257" t="s">
        <v>194</v>
      </c>
    </row>
    <row r="202" spans="1:51" s="13" customFormat="1" ht="12">
      <c r="A202" s="13"/>
      <c r="B202" s="247"/>
      <c r="C202" s="248"/>
      <c r="D202" s="242" t="s">
        <v>208</v>
      </c>
      <c r="E202" s="249" t="s">
        <v>21</v>
      </c>
      <c r="F202" s="250" t="s">
        <v>427</v>
      </c>
      <c r="G202" s="248"/>
      <c r="H202" s="251">
        <v>-1.875</v>
      </c>
      <c r="I202" s="252"/>
      <c r="J202" s="248"/>
      <c r="K202" s="248"/>
      <c r="L202" s="253"/>
      <c r="M202" s="254"/>
      <c r="N202" s="255"/>
      <c r="O202" s="255"/>
      <c r="P202" s="255"/>
      <c r="Q202" s="255"/>
      <c r="R202" s="255"/>
      <c r="S202" s="255"/>
      <c r="T202" s="256"/>
      <c r="U202" s="13"/>
      <c r="V202" s="13"/>
      <c r="W202" s="13"/>
      <c r="X202" s="13"/>
      <c r="Y202" s="13"/>
      <c r="Z202" s="13"/>
      <c r="AA202" s="13"/>
      <c r="AB202" s="13"/>
      <c r="AC202" s="13"/>
      <c r="AD202" s="13"/>
      <c r="AE202" s="13"/>
      <c r="AT202" s="257" t="s">
        <v>208</v>
      </c>
      <c r="AU202" s="257" t="s">
        <v>86</v>
      </c>
      <c r="AV202" s="13" t="s">
        <v>86</v>
      </c>
      <c r="AW202" s="13" t="s">
        <v>38</v>
      </c>
      <c r="AX202" s="13" t="s">
        <v>76</v>
      </c>
      <c r="AY202" s="257" t="s">
        <v>194</v>
      </c>
    </row>
    <row r="203" spans="1:51" s="13" customFormat="1" ht="12">
      <c r="A203" s="13"/>
      <c r="B203" s="247"/>
      <c r="C203" s="248"/>
      <c r="D203" s="242" t="s">
        <v>208</v>
      </c>
      <c r="E203" s="249" t="s">
        <v>21</v>
      </c>
      <c r="F203" s="250" t="s">
        <v>428</v>
      </c>
      <c r="G203" s="248"/>
      <c r="H203" s="251">
        <v>-4.125</v>
      </c>
      <c r="I203" s="252"/>
      <c r="J203" s="248"/>
      <c r="K203" s="248"/>
      <c r="L203" s="253"/>
      <c r="M203" s="254"/>
      <c r="N203" s="255"/>
      <c r="O203" s="255"/>
      <c r="P203" s="255"/>
      <c r="Q203" s="255"/>
      <c r="R203" s="255"/>
      <c r="S203" s="255"/>
      <c r="T203" s="256"/>
      <c r="U203" s="13"/>
      <c r="V203" s="13"/>
      <c r="W203" s="13"/>
      <c r="X203" s="13"/>
      <c r="Y203" s="13"/>
      <c r="Z203" s="13"/>
      <c r="AA203" s="13"/>
      <c r="AB203" s="13"/>
      <c r="AC203" s="13"/>
      <c r="AD203" s="13"/>
      <c r="AE203" s="13"/>
      <c r="AT203" s="257" t="s">
        <v>208</v>
      </c>
      <c r="AU203" s="257" t="s">
        <v>86</v>
      </c>
      <c r="AV203" s="13" t="s">
        <v>86</v>
      </c>
      <c r="AW203" s="13" t="s">
        <v>38</v>
      </c>
      <c r="AX203" s="13" t="s">
        <v>76</v>
      </c>
      <c r="AY203" s="257" t="s">
        <v>194</v>
      </c>
    </row>
    <row r="204" spans="1:51" s="13" customFormat="1" ht="12">
      <c r="A204" s="13"/>
      <c r="B204" s="247"/>
      <c r="C204" s="248"/>
      <c r="D204" s="242" t="s">
        <v>208</v>
      </c>
      <c r="E204" s="249" t="s">
        <v>21</v>
      </c>
      <c r="F204" s="250" t="s">
        <v>429</v>
      </c>
      <c r="G204" s="248"/>
      <c r="H204" s="251">
        <v>-13.75</v>
      </c>
      <c r="I204" s="252"/>
      <c r="J204" s="248"/>
      <c r="K204" s="248"/>
      <c r="L204" s="253"/>
      <c r="M204" s="254"/>
      <c r="N204" s="255"/>
      <c r="O204" s="255"/>
      <c r="P204" s="255"/>
      <c r="Q204" s="255"/>
      <c r="R204" s="255"/>
      <c r="S204" s="255"/>
      <c r="T204" s="256"/>
      <c r="U204" s="13"/>
      <c r="V204" s="13"/>
      <c r="W204" s="13"/>
      <c r="X204" s="13"/>
      <c r="Y204" s="13"/>
      <c r="Z204" s="13"/>
      <c r="AA204" s="13"/>
      <c r="AB204" s="13"/>
      <c r="AC204" s="13"/>
      <c r="AD204" s="13"/>
      <c r="AE204" s="13"/>
      <c r="AT204" s="257" t="s">
        <v>208</v>
      </c>
      <c r="AU204" s="257" t="s">
        <v>86</v>
      </c>
      <c r="AV204" s="13" t="s">
        <v>86</v>
      </c>
      <c r="AW204" s="13" t="s">
        <v>38</v>
      </c>
      <c r="AX204" s="13" t="s">
        <v>76</v>
      </c>
      <c r="AY204" s="257" t="s">
        <v>194</v>
      </c>
    </row>
    <row r="205" spans="1:51" s="15" customFormat="1" ht="12">
      <c r="A205" s="15"/>
      <c r="B205" s="282"/>
      <c r="C205" s="283"/>
      <c r="D205" s="242" t="s">
        <v>208</v>
      </c>
      <c r="E205" s="284" t="s">
        <v>21</v>
      </c>
      <c r="F205" s="285" t="s">
        <v>430</v>
      </c>
      <c r="G205" s="283"/>
      <c r="H205" s="286">
        <v>99.889</v>
      </c>
      <c r="I205" s="287"/>
      <c r="J205" s="283"/>
      <c r="K205" s="283"/>
      <c r="L205" s="288"/>
      <c r="M205" s="289"/>
      <c r="N205" s="290"/>
      <c r="O205" s="290"/>
      <c r="P205" s="290"/>
      <c r="Q205" s="290"/>
      <c r="R205" s="290"/>
      <c r="S205" s="290"/>
      <c r="T205" s="291"/>
      <c r="U205" s="15"/>
      <c r="V205" s="15"/>
      <c r="W205" s="15"/>
      <c r="X205" s="15"/>
      <c r="Y205" s="15"/>
      <c r="Z205" s="15"/>
      <c r="AA205" s="15"/>
      <c r="AB205" s="15"/>
      <c r="AC205" s="15"/>
      <c r="AD205" s="15"/>
      <c r="AE205" s="15"/>
      <c r="AT205" s="292" t="s">
        <v>208</v>
      </c>
      <c r="AU205" s="292" t="s">
        <v>86</v>
      </c>
      <c r="AV205" s="15" t="s">
        <v>97</v>
      </c>
      <c r="AW205" s="15" t="s">
        <v>38</v>
      </c>
      <c r="AX205" s="15" t="s">
        <v>76</v>
      </c>
      <c r="AY205" s="292" t="s">
        <v>194</v>
      </c>
    </row>
    <row r="206" spans="1:51" s="13" customFormat="1" ht="12">
      <c r="A206" s="13"/>
      <c r="B206" s="247"/>
      <c r="C206" s="248"/>
      <c r="D206" s="242" t="s">
        <v>208</v>
      </c>
      <c r="E206" s="249" t="s">
        <v>21</v>
      </c>
      <c r="F206" s="250" t="s">
        <v>431</v>
      </c>
      <c r="G206" s="248"/>
      <c r="H206" s="251">
        <v>-2.5</v>
      </c>
      <c r="I206" s="252"/>
      <c r="J206" s="248"/>
      <c r="K206" s="248"/>
      <c r="L206" s="253"/>
      <c r="M206" s="254"/>
      <c r="N206" s="255"/>
      <c r="O206" s="255"/>
      <c r="P206" s="255"/>
      <c r="Q206" s="255"/>
      <c r="R206" s="255"/>
      <c r="S206" s="255"/>
      <c r="T206" s="256"/>
      <c r="U206" s="13"/>
      <c r="V206" s="13"/>
      <c r="W206" s="13"/>
      <c r="X206" s="13"/>
      <c r="Y206" s="13"/>
      <c r="Z206" s="13"/>
      <c r="AA206" s="13"/>
      <c r="AB206" s="13"/>
      <c r="AC206" s="13"/>
      <c r="AD206" s="13"/>
      <c r="AE206" s="13"/>
      <c r="AT206" s="257" t="s">
        <v>208</v>
      </c>
      <c r="AU206" s="257" t="s">
        <v>86</v>
      </c>
      <c r="AV206" s="13" t="s">
        <v>86</v>
      </c>
      <c r="AW206" s="13" t="s">
        <v>38</v>
      </c>
      <c r="AX206" s="13" t="s">
        <v>76</v>
      </c>
      <c r="AY206" s="257" t="s">
        <v>194</v>
      </c>
    </row>
    <row r="207" spans="1:51" s="13" customFormat="1" ht="12">
      <c r="A207" s="13"/>
      <c r="B207" s="247"/>
      <c r="C207" s="248"/>
      <c r="D207" s="242" t="s">
        <v>208</v>
      </c>
      <c r="E207" s="249" t="s">
        <v>21</v>
      </c>
      <c r="F207" s="250" t="s">
        <v>432</v>
      </c>
      <c r="G207" s="248"/>
      <c r="H207" s="251">
        <v>-1</v>
      </c>
      <c r="I207" s="252"/>
      <c r="J207" s="248"/>
      <c r="K207" s="248"/>
      <c r="L207" s="253"/>
      <c r="M207" s="254"/>
      <c r="N207" s="255"/>
      <c r="O207" s="255"/>
      <c r="P207" s="255"/>
      <c r="Q207" s="255"/>
      <c r="R207" s="255"/>
      <c r="S207" s="255"/>
      <c r="T207" s="256"/>
      <c r="U207" s="13"/>
      <c r="V207" s="13"/>
      <c r="W207" s="13"/>
      <c r="X207" s="13"/>
      <c r="Y207" s="13"/>
      <c r="Z207" s="13"/>
      <c r="AA207" s="13"/>
      <c r="AB207" s="13"/>
      <c r="AC207" s="13"/>
      <c r="AD207" s="13"/>
      <c r="AE207" s="13"/>
      <c r="AT207" s="257" t="s">
        <v>208</v>
      </c>
      <c r="AU207" s="257" t="s">
        <v>86</v>
      </c>
      <c r="AV207" s="13" t="s">
        <v>86</v>
      </c>
      <c r="AW207" s="13" t="s">
        <v>38</v>
      </c>
      <c r="AX207" s="13" t="s">
        <v>76</v>
      </c>
      <c r="AY207" s="257" t="s">
        <v>194</v>
      </c>
    </row>
    <row r="208" spans="1:51" s="13" customFormat="1" ht="12">
      <c r="A208" s="13"/>
      <c r="B208" s="247"/>
      <c r="C208" s="248"/>
      <c r="D208" s="242" t="s">
        <v>208</v>
      </c>
      <c r="E208" s="249" t="s">
        <v>21</v>
      </c>
      <c r="F208" s="250" t="s">
        <v>433</v>
      </c>
      <c r="G208" s="248"/>
      <c r="H208" s="251">
        <v>-0.375</v>
      </c>
      <c r="I208" s="252"/>
      <c r="J208" s="248"/>
      <c r="K208" s="248"/>
      <c r="L208" s="253"/>
      <c r="M208" s="254"/>
      <c r="N208" s="255"/>
      <c r="O208" s="255"/>
      <c r="P208" s="255"/>
      <c r="Q208" s="255"/>
      <c r="R208" s="255"/>
      <c r="S208" s="255"/>
      <c r="T208" s="256"/>
      <c r="U208" s="13"/>
      <c r="V208" s="13"/>
      <c r="W208" s="13"/>
      <c r="X208" s="13"/>
      <c r="Y208" s="13"/>
      <c r="Z208" s="13"/>
      <c r="AA208" s="13"/>
      <c r="AB208" s="13"/>
      <c r="AC208" s="13"/>
      <c r="AD208" s="13"/>
      <c r="AE208" s="13"/>
      <c r="AT208" s="257" t="s">
        <v>208</v>
      </c>
      <c r="AU208" s="257" t="s">
        <v>86</v>
      </c>
      <c r="AV208" s="13" t="s">
        <v>86</v>
      </c>
      <c r="AW208" s="13" t="s">
        <v>38</v>
      </c>
      <c r="AX208" s="13" t="s">
        <v>76</v>
      </c>
      <c r="AY208" s="257" t="s">
        <v>194</v>
      </c>
    </row>
    <row r="209" spans="1:51" s="13" customFormat="1" ht="12">
      <c r="A209" s="13"/>
      <c r="B209" s="247"/>
      <c r="C209" s="248"/>
      <c r="D209" s="242" t="s">
        <v>208</v>
      </c>
      <c r="E209" s="249" t="s">
        <v>21</v>
      </c>
      <c r="F209" s="250" t="s">
        <v>434</v>
      </c>
      <c r="G209" s="248"/>
      <c r="H209" s="251">
        <v>-0.75</v>
      </c>
      <c r="I209" s="252"/>
      <c r="J209" s="248"/>
      <c r="K209" s="248"/>
      <c r="L209" s="253"/>
      <c r="M209" s="254"/>
      <c r="N209" s="255"/>
      <c r="O209" s="255"/>
      <c r="P209" s="255"/>
      <c r="Q209" s="255"/>
      <c r="R209" s="255"/>
      <c r="S209" s="255"/>
      <c r="T209" s="256"/>
      <c r="U209" s="13"/>
      <c r="V209" s="13"/>
      <c r="W209" s="13"/>
      <c r="X209" s="13"/>
      <c r="Y209" s="13"/>
      <c r="Z209" s="13"/>
      <c r="AA209" s="13"/>
      <c r="AB209" s="13"/>
      <c r="AC209" s="13"/>
      <c r="AD209" s="13"/>
      <c r="AE209" s="13"/>
      <c r="AT209" s="257" t="s">
        <v>208</v>
      </c>
      <c r="AU209" s="257" t="s">
        <v>86</v>
      </c>
      <c r="AV209" s="13" t="s">
        <v>86</v>
      </c>
      <c r="AW209" s="13" t="s">
        <v>38</v>
      </c>
      <c r="AX209" s="13" t="s">
        <v>76</v>
      </c>
      <c r="AY209" s="257" t="s">
        <v>194</v>
      </c>
    </row>
    <row r="210" spans="1:51" s="13" customFormat="1" ht="12">
      <c r="A210" s="13"/>
      <c r="B210" s="247"/>
      <c r="C210" s="248"/>
      <c r="D210" s="242" t="s">
        <v>208</v>
      </c>
      <c r="E210" s="249" t="s">
        <v>21</v>
      </c>
      <c r="F210" s="250" t="s">
        <v>435</v>
      </c>
      <c r="G210" s="248"/>
      <c r="H210" s="251">
        <v>-1.375</v>
      </c>
      <c r="I210" s="252"/>
      <c r="J210" s="248"/>
      <c r="K210" s="248"/>
      <c r="L210" s="253"/>
      <c r="M210" s="254"/>
      <c r="N210" s="255"/>
      <c r="O210" s="255"/>
      <c r="P210" s="255"/>
      <c r="Q210" s="255"/>
      <c r="R210" s="255"/>
      <c r="S210" s="255"/>
      <c r="T210" s="256"/>
      <c r="U210" s="13"/>
      <c r="V210" s="13"/>
      <c r="W210" s="13"/>
      <c r="X210" s="13"/>
      <c r="Y210" s="13"/>
      <c r="Z210" s="13"/>
      <c r="AA210" s="13"/>
      <c r="AB210" s="13"/>
      <c r="AC210" s="13"/>
      <c r="AD210" s="13"/>
      <c r="AE210" s="13"/>
      <c r="AT210" s="257" t="s">
        <v>208</v>
      </c>
      <c r="AU210" s="257" t="s">
        <v>86</v>
      </c>
      <c r="AV210" s="13" t="s">
        <v>86</v>
      </c>
      <c r="AW210" s="13" t="s">
        <v>38</v>
      </c>
      <c r="AX210" s="13" t="s">
        <v>76</v>
      </c>
      <c r="AY210" s="257" t="s">
        <v>194</v>
      </c>
    </row>
    <row r="211" spans="1:51" s="14" customFormat="1" ht="12">
      <c r="A211" s="14"/>
      <c r="B211" s="258"/>
      <c r="C211" s="259"/>
      <c r="D211" s="242" t="s">
        <v>208</v>
      </c>
      <c r="E211" s="260" t="s">
        <v>21</v>
      </c>
      <c r="F211" s="261" t="s">
        <v>210</v>
      </c>
      <c r="G211" s="259"/>
      <c r="H211" s="262">
        <v>93.889</v>
      </c>
      <c r="I211" s="263"/>
      <c r="J211" s="259"/>
      <c r="K211" s="259"/>
      <c r="L211" s="264"/>
      <c r="M211" s="265"/>
      <c r="N211" s="266"/>
      <c r="O211" s="266"/>
      <c r="P211" s="266"/>
      <c r="Q211" s="266"/>
      <c r="R211" s="266"/>
      <c r="S211" s="266"/>
      <c r="T211" s="267"/>
      <c r="U211" s="14"/>
      <c r="V211" s="14"/>
      <c r="W211" s="14"/>
      <c r="X211" s="14"/>
      <c r="Y211" s="14"/>
      <c r="Z211" s="14"/>
      <c r="AA211" s="14"/>
      <c r="AB211" s="14"/>
      <c r="AC211" s="14"/>
      <c r="AD211" s="14"/>
      <c r="AE211" s="14"/>
      <c r="AT211" s="268" t="s">
        <v>208</v>
      </c>
      <c r="AU211" s="268" t="s">
        <v>86</v>
      </c>
      <c r="AV211" s="14" t="s">
        <v>202</v>
      </c>
      <c r="AW211" s="14" t="s">
        <v>38</v>
      </c>
      <c r="AX211" s="14" t="s">
        <v>84</v>
      </c>
      <c r="AY211" s="268" t="s">
        <v>194</v>
      </c>
    </row>
    <row r="212" spans="1:65" s="2" customFormat="1" ht="16.5" customHeight="1">
      <c r="A212" s="40"/>
      <c r="B212" s="41"/>
      <c r="C212" s="229" t="s">
        <v>436</v>
      </c>
      <c r="D212" s="229" t="s">
        <v>197</v>
      </c>
      <c r="E212" s="230" t="s">
        <v>437</v>
      </c>
      <c r="F212" s="231" t="s">
        <v>438</v>
      </c>
      <c r="G212" s="232" t="s">
        <v>268</v>
      </c>
      <c r="H212" s="233">
        <v>8</v>
      </c>
      <c r="I212" s="234"/>
      <c r="J212" s="235">
        <f>ROUND(I212*H212,2)</f>
        <v>0</v>
      </c>
      <c r="K212" s="231" t="s">
        <v>201</v>
      </c>
      <c r="L212" s="46"/>
      <c r="M212" s="236" t="s">
        <v>21</v>
      </c>
      <c r="N212" s="237" t="s">
        <v>47</v>
      </c>
      <c r="O212" s="86"/>
      <c r="P212" s="238">
        <f>O212*H212</f>
        <v>0</v>
      </c>
      <c r="Q212" s="238">
        <v>0.04555</v>
      </c>
      <c r="R212" s="238">
        <f>Q212*H212</f>
        <v>0.3644</v>
      </c>
      <c r="S212" s="238">
        <v>0</v>
      </c>
      <c r="T212" s="239">
        <f>S212*H212</f>
        <v>0</v>
      </c>
      <c r="U212" s="40"/>
      <c r="V212" s="40"/>
      <c r="W212" s="40"/>
      <c r="X212" s="40"/>
      <c r="Y212" s="40"/>
      <c r="Z212" s="40"/>
      <c r="AA212" s="40"/>
      <c r="AB212" s="40"/>
      <c r="AC212" s="40"/>
      <c r="AD212" s="40"/>
      <c r="AE212" s="40"/>
      <c r="AR212" s="240" t="s">
        <v>202</v>
      </c>
      <c r="AT212" s="240" t="s">
        <v>197</v>
      </c>
      <c r="AU212" s="240" t="s">
        <v>86</v>
      </c>
      <c r="AY212" s="19" t="s">
        <v>194</v>
      </c>
      <c r="BE212" s="241">
        <f>IF(N212="základní",J212,0)</f>
        <v>0</v>
      </c>
      <c r="BF212" s="241">
        <f>IF(N212="snížená",J212,0)</f>
        <v>0</v>
      </c>
      <c r="BG212" s="241">
        <f>IF(N212="zákl. přenesená",J212,0)</f>
        <v>0</v>
      </c>
      <c r="BH212" s="241">
        <f>IF(N212="sníž. přenesená",J212,0)</f>
        <v>0</v>
      </c>
      <c r="BI212" s="241">
        <f>IF(N212="nulová",J212,0)</f>
        <v>0</v>
      </c>
      <c r="BJ212" s="19" t="s">
        <v>84</v>
      </c>
      <c r="BK212" s="241">
        <f>ROUND(I212*H212,2)</f>
        <v>0</v>
      </c>
      <c r="BL212" s="19" t="s">
        <v>202</v>
      </c>
      <c r="BM212" s="240" t="s">
        <v>439</v>
      </c>
    </row>
    <row r="213" spans="1:47" s="2" customFormat="1" ht="12">
      <c r="A213" s="40"/>
      <c r="B213" s="41"/>
      <c r="C213" s="42"/>
      <c r="D213" s="242" t="s">
        <v>204</v>
      </c>
      <c r="E213" s="42"/>
      <c r="F213" s="243" t="s">
        <v>440</v>
      </c>
      <c r="G213" s="42"/>
      <c r="H213" s="42"/>
      <c r="I213" s="149"/>
      <c r="J213" s="42"/>
      <c r="K213" s="42"/>
      <c r="L213" s="46"/>
      <c r="M213" s="244"/>
      <c r="N213" s="245"/>
      <c r="O213" s="86"/>
      <c r="P213" s="86"/>
      <c r="Q213" s="86"/>
      <c r="R213" s="86"/>
      <c r="S213" s="86"/>
      <c r="T213" s="87"/>
      <c r="U213" s="40"/>
      <c r="V213" s="40"/>
      <c r="W213" s="40"/>
      <c r="X213" s="40"/>
      <c r="Y213" s="40"/>
      <c r="Z213" s="40"/>
      <c r="AA213" s="40"/>
      <c r="AB213" s="40"/>
      <c r="AC213" s="40"/>
      <c r="AD213" s="40"/>
      <c r="AE213" s="40"/>
      <c r="AT213" s="19" t="s">
        <v>204</v>
      </c>
      <c r="AU213" s="19" t="s">
        <v>86</v>
      </c>
    </row>
    <row r="214" spans="1:47" s="2" customFormat="1" ht="12">
      <c r="A214" s="40"/>
      <c r="B214" s="41"/>
      <c r="C214" s="42"/>
      <c r="D214" s="242" t="s">
        <v>206</v>
      </c>
      <c r="E214" s="42"/>
      <c r="F214" s="246" t="s">
        <v>441</v>
      </c>
      <c r="G214" s="42"/>
      <c r="H214" s="42"/>
      <c r="I214" s="149"/>
      <c r="J214" s="42"/>
      <c r="K214" s="42"/>
      <c r="L214" s="46"/>
      <c r="M214" s="244"/>
      <c r="N214" s="245"/>
      <c r="O214" s="86"/>
      <c r="P214" s="86"/>
      <c r="Q214" s="86"/>
      <c r="R214" s="86"/>
      <c r="S214" s="86"/>
      <c r="T214" s="87"/>
      <c r="U214" s="40"/>
      <c r="V214" s="40"/>
      <c r="W214" s="40"/>
      <c r="X214" s="40"/>
      <c r="Y214" s="40"/>
      <c r="Z214" s="40"/>
      <c r="AA214" s="40"/>
      <c r="AB214" s="40"/>
      <c r="AC214" s="40"/>
      <c r="AD214" s="40"/>
      <c r="AE214" s="40"/>
      <c r="AT214" s="19" t="s">
        <v>206</v>
      </c>
      <c r="AU214" s="19" t="s">
        <v>86</v>
      </c>
    </row>
    <row r="215" spans="1:51" s="13" customFormat="1" ht="12">
      <c r="A215" s="13"/>
      <c r="B215" s="247"/>
      <c r="C215" s="248"/>
      <c r="D215" s="242" t="s">
        <v>208</v>
      </c>
      <c r="E215" s="249" t="s">
        <v>21</v>
      </c>
      <c r="F215" s="250" t="s">
        <v>442</v>
      </c>
      <c r="G215" s="248"/>
      <c r="H215" s="251">
        <v>8</v>
      </c>
      <c r="I215" s="252"/>
      <c r="J215" s="248"/>
      <c r="K215" s="248"/>
      <c r="L215" s="253"/>
      <c r="M215" s="254"/>
      <c r="N215" s="255"/>
      <c r="O215" s="255"/>
      <c r="P215" s="255"/>
      <c r="Q215" s="255"/>
      <c r="R215" s="255"/>
      <c r="S215" s="255"/>
      <c r="T215" s="256"/>
      <c r="U215" s="13"/>
      <c r="V215" s="13"/>
      <c r="W215" s="13"/>
      <c r="X215" s="13"/>
      <c r="Y215" s="13"/>
      <c r="Z215" s="13"/>
      <c r="AA215" s="13"/>
      <c r="AB215" s="13"/>
      <c r="AC215" s="13"/>
      <c r="AD215" s="13"/>
      <c r="AE215" s="13"/>
      <c r="AT215" s="257" t="s">
        <v>208</v>
      </c>
      <c r="AU215" s="257" t="s">
        <v>86</v>
      </c>
      <c r="AV215" s="13" t="s">
        <v>86</v>
      </c>
      <c r="AW215" s="13" t="s">
        <v>38</v>
      </c>
      <c r="AX215" s="13" t="s">
        <v>76</v>
      </c>
      <c r="AY215" s="257" t="s">
        <v>194</v>
      </c>
    </row>
    <row r="216" spans="1:51" s="14" customFormat="1" ht="12">
      <c r="A216" s="14"/>
      <c r="B216" s="258"/>
      <c r="C216" s="259"/>
      <c r="D216" s="242" t="s">
        <v>208</v>
      </c>
      <c r="E216" s="260" t="s">
        <v>21</v>
      </c>
      <c r="F216" s="261" t="s">
        <v>210</v>
      </c>
      <c r="G216" s="259"/>
      <c r="H216" s="262">
        <v>8</v>
      </c>
      <c r="I216" s="263"/>
      <c r="J216" s="259"/>
      <c r="K216" s="259"/>
      <c r="L216" s="264"/>
      <c r="M216" s="265"/>
      <c r="N216" s="266"/>
      <c r="O216" s="266"/>
      <c r="P216" s="266"/>
      <c r="Q216" s="266"/>
      <c r="R216" s="266"/>
      <c r="S216" s="266"/>
      <c r="T216" s="267"/>
      <c r="U216" s="14"/>
      <c r="V216" s="14"/>
      <c r="W216" s="14"/>
      <c r="X216" s="14"/>
      <c r="Y216" s="14"/>
      <c r="Z216" s="14"/>
      <c r="AA216" s="14"/>
      <c r="AB216" s="14"/>
      <c r="AC216" s="14"/>
      <c r="AD216" s="14"/>
      <c r="AE216" s="14"/>
      <c r="AT216" s="268" t="s">
        <v>208</v>
      </c>
      <c r="AU216" s="268" t="s">
        <v>86</v>
      </c>
      <c r="AV216" s="14" t="s">
        <v>202</v>
      </c>
      <c r="AW216" s="14" t="s">
        <v>38</v>
      </c>
      <c r="AX216" s="14" t="s">
        <v>84</v>
      </c>
      <c r="AY216" s="268" t="s">
        <v>194</v>
      </c>
    </row>
    <row r="217" spans="1:65" s="2" customFormat="1" ht="16.5" customHeight="1">
      <c r="A217" s="40"/>
      <c r="B217" s="41"/>
      <c r="C217" s="229" t="s">
        <v>443</v>
      </c>
      <c r="D217" s="229" t="s">
        <v>197</v>
      </c>
      <c r="E217" s="230" t="s">
        <v>444</v>
      </c>
      <c r="F217" s="231" t="s">
        <v>445</v>
      </c>
      <c r="G217" s="232" t="s">
        <v>268</v>
      </c>
      <c r="H217" s="233">
        <v>12</v>
      </c>
      <c r="I217" s="234"/>
      <c r="J217" s="235">
        <f>ROUND(I217*H217,2)</f>
        <v>0</v>
      </c>
      <c r="K217" s="231" t="s">
        <v>201</v>
      </c>
      <c r="L217" s="46"/>
      <c r="M217" s="236" t="s">
        <v>21</v>
      </c>
      <c r="N217" s="237" t="s">
        <v>47</v>
      </c>
      <c r="O217" s="86"/>
      <c r="P217" s="238">
        <f>O217*H217</f>
        <v>0</v>
      </c>
      <c r="Q217" s="238">
        <v>0.05455</v>
      </c>
      <c r="R217" s="238">
        <f>Q217*H217</f>
        <v>0.6546000000000001</v>
      </c>
      <c r="S217" s="238">
        <v>0</v>
      </c>
      <c r="T217" s="239">
        <f>S217*H217</f>
        <v>0</v>
      </c>
      <c r="U217" s="40"/>
      <c r="V217" s="40"/>
      <c r="W217" s="40"/>
      <c r="X217" s="40"/>
      <c r="Y217" s="40"/>
      <c r="Z217" s="40"/>
      <c r="AA217" s="40"/>
      <c r="AB217" s="40"/>
      <c r="AC217" s="40"/>
      <c r="AD217" s="40"/>
      <c r="AE217" s="40"/>
      <c r="AR217" s="240" t="s">
        <v>202</v>
      </c>
      <c r="AT217" s="240" t="s">
        <v>197</v>
      </c>
      <c r="AU217" s="240" t="s">
        <v>86</v>
      </c>
      <c r="AY217" s="19" t="s">
        <v>194</v>
      </c>
      <c r="BE217" s="241">
        <f>IF(N217="základní",J217,0)</f>
        <v>0</v>
      </c>
      <c r="BF217" s="241">
        <f>IF(N217="snížená",J217,0)</f>
        <v>0</v>
      </c>
      <c r="BG217" s="241">
        <f>IF(N217="zákl. přenesená",J217,0)</f>
        <v>0</v>
      </c>
      <c r="BH217" s="241">
        <f>IF(N217="sníž. přenesená",J217,0)</f>
        <v>0</v>
      </c>
      <c r="BI217" s="241">
        <f>IF(N217="nulová",J217,0)</f>
        <v>0</v>
      </c>
      <c r="BJ217" s="19" t="s">
        <v>84</v>
      </c>
      <c r="BK217" s="241">
        <f>ROUND(I217*H217,2)</f>
        <v>0</v>
      </c>
      <c r="BL217" s="19" t="s">
        <v>202</v>
      </c>
      <c r="BM217" s="240" t="s">
        <v>446</v>
      </c>
    </row>
    <row r="218" spans="1:47" s="2" customFormat="1" ht="12">
      <c r="A218" s="40"/>
      <c r="B218" s="41"/>
      <c r="C218" s="42"/>
      <c r="D218" s="242" t="s">
        <v>204</v>
      </c>
      <c r="E218" s="42"/>
      <c r="F218" s="243" t="s">
        <v>447</v>
      </c>
      <c r="G218" s="42"/>
      <c r="H218" s="42"/>
      <c r="I218" s="149"/>
      <c r="J218" s="42"/>
      <c r="K218" s="42"/>
      <c r="L218" s="46"/>
      <c r="M218" s="244"/>
      <c r="N218" s="245"/>
      <c r="O218" s="86"/>
      <c r="P218" s="86"/>
      <c r="Q218" s="86"/>
      <c r="R218" s="86"/>
      <c r="S218" s="86"/>
      <c r="T218" s="87"/>
      <c r="U218" s="40"/>
      <c r="V218" s="40"/>
      <c r="W218" s="40"/>
      <c r="X218" s="40"/>
      <c r="Y218" s="40"/>
      <c r="Z218" s="40"/>
      <c r="AA218" s="40"/>
      <c r="AB218" s="40"/>
      <c r="AC218" s="40"/>
      <c r="AD218" s="40"/>
      <c r="AE218" s="40"/>
      <c r="AT218" s="19" t="s">
        <v>204</v>
      </c>
      <c r="AU218" s="19" t="s">
        <v>86</v>
      </c>
    </row>
    <row r="219" spans="1:47" s="2" customFormat="1" ht="12">
      <c r="A219" s="40"/>
      <c r="B219" s="41"/>
      <c r="C219" s="42"/>
      <c r="D219" s="242" t="s">
        <v>206</v>
      </c>
      <c r="E219" s="42"/>
      <c r="F219" s="246" t="s">
        <v>441</v>
      </c>
      <c r="G219" s="42"/>
      <c r="H219" s="42"/>
      <c r="I219" s="149"/>
      <c r="J219" s="42"/>
      <c r="K219" s="42"/>
      <c r="L219" s="46"/>
      <c r="M219" s="244"/>
      <c r="N219" s="245"/>
      <c r="O219" s="86"/>
      <c r="P219" s="86"/>
      <c r="Q219" s="86"/>
      <c r="R219" s="86"/>
      <c r="S219" s="86"/>
      <c r="T219" s="87"/>
      <c r="U219" s="40"/>
      <c r="V219" s="40"/>
      <c r="W219" s="40"/>
      <c r="X219" s="40"/>
      <c r="Y219" s="40"/>
      <c r="Z219" s="40"/>
      <c r="AA219" s="40"/>
      <c r="AB219" s="40"/>
      <c r="AC219" s="40"/>
      <c r="AD219" s="40"/>
      <c r="AE219" s="40"/>
      <c r="AT219" s="19" t="s">
        <v>206</v>
      </c>
      <c r="AU219" s="19" t="s">
        <v>86</v>
      </c>
    </row>
    <row r="220" spans="1:51" s="13" customFormat="1" ht="12">
      <c r="A220" s="13"/>
      <c r="B220" s="247"/>
      <c r="C220" s="248"/>
      <c r="D220" s="242" t="s">
        <v>208</v>
      </c>
      <c r="E220" s="249" t="s">
        <v>21</v>
      </c>
      <c r="F220" s="250" t="s">
        <v>448</v>
      </c>
      <c r="G220" s="248"/>
      <c r="H220" s="251">
        <v>4</v>
      </c>
      <c r="I220" s="252"/>
      <c r="J220" s="248"/>
      <c r="K220" s="248"/>
      <c r="L220" s="253"/>
      <c r="M220" s="254"/>
      <c r="N220" s="255"/>
      <c r="O220" s="255"/>
      <c r="P220" s="255"/>
      <c r="Q220" s="255"/>
      <c r="R220" s="255"/>
      <c r="S220" s="255"/>
      <c r="T220" s="256"/>
      <c r="U220" s="13"/>
      <c r="V220" s="13"/>
      <c r="W220" s="13"/>
      <c r="X220" s="13"/>
      <c r="Y220" s="13"/>
      <c r="Z220" s="13"/>
      <c r="AA220" s="13"/>
      <c r="AB220" s="13"/>
      <c r="AC220" s="13"/>
      <c r="AD220" s="13"/>
      <c r="AE220" s="13"/>
      <c r="AT220" s="257" t="s">
        <v>208</v>
      </c>
      <c r="AU220" s="257" t="s">
        <v>86</v>
      </c>
      <c r="AV220" s="13" t="s">
        <v>86</v>
      </c>
      <c r="AW220" s="13" t="s">
        <v>38</v>
      </c>
      <c r="AX220" s="13" t="s">
        <v>76</v>
      </c>
      <c r="AY220" s="257" t="s">
        <v>194</v>
      </c>
    </row>
    <row r="221" spans="1:51" s="13" customFormat="1" ht="12">
      <c r="A221" s="13"/>
      <c r="B221" s="247"/>
      <c r="C221" s="248"/>
      <c r="D221" s="242" t="s">
        <v>208</v>
      </c>
      <c r="E221" s="249" t="s">
        <v>21</v>
      </c>
      <c r="F221" s="250" t="s">
        <v>449</v>
      </c>
      <c r="G221" s="248"/>
      <c r="H221" s="251">
        <v>8</v>
      </c>
      <c r="I221" s="252"/>
      <c r="J221" s="248"/>
      <c r="K221" s="248"/>
      <c r="L221" s="253"/>
      <c r="M221" s="254"/>
      <c r="N221" s="255"/>
      <c r="O221" s="255"/>
      <c r="P221" s="255"/>
      <c r="Q221" s="255"/>
      <c r="R221" s="255"/>
      <c r="S221" s="255"/>
      <c r="T221" s="256"/>
      <c r="U221" s="13"/>
      <c r="V221" s="13"/>
      <c r="W221" s="13"/>
      <c r="X221" s="13"/>
      <c r="Y221" s="13"/>
      <c r="Z221" s="13"/>
      <c r="AA221" s="13"/>
      <c r="AB221" s="13"/>
      <c r="AC221" s="13"/>
      <c r="AD221" s="13"/>
      <c r="AE221" s="13"/>
      <c r="AT221" s="257" t="s">
        <v>208</v>
      </c>
      <c r="AU221" s="257" t="s">
        <v>86</v>
      </c>
      <c r="AV221" s="13" t="s">
        <v>86</v>
      </c>
      <c r="AW221" s="13" t="s">
        <v>38</v>
      </c>
      <c r="AX221" s="13" t="s">
        <v>76</v>
      </c>
      <c r="AY221" s="257" t="s">
        <v>194</v>
      </c>
    </row>
    <row r="222" spans="1:51" s="14" customFormat="1" ht="12">
      <c r="A222" s="14"/>
      <c r="B222" s="258"/>
      <c r="C222" s="259"/>
      <c r="D222" s="242" t="s">
        <v>208</v>
      </c>
      <c r="E222" s="260" t="s">
        <v>21</v>
      </c>
      <c r="F222" s="261" t="s">
        <v>210</v>
      </c>
      <c r="G222" s="259"/>
      <c r="H222" s="262">
        <v>12</v>
      </c>
      <c r="I222" s="263"/>
      <c r="J222" s="259"/>
      <c r="K222" s="259"/>
      <c r="L222" s="264"/>
      <c r="M222" s="265"/>
      <c r="N222" s="266"/>
      <c r="O222" s="266"/>
      <c r="P222" s="266"/>
      <c r="Q222" s="266"/>
      <c r="R222" s="266"/>
      <c r="S222" s="266"/>
      <c r="T222" s="267"/>
      <c r="U222" s="14"/>
      <c r="V222" s="14"/>
      <c r="W222" s="14"/>
      <c r="X222" s="14"/>
      <c r="Y222" s="14"/>
      <c r="Z222" s="14"/>
      <c r="AA222" s="14"/>
      <c r="AB222" s="14"/>
      <c r="AC222" s="14"/>
      <c r="AD222" s="14"/>
      <c r="AE222" s="14"/>
      <c r="AT222" s="268" t="s">
        <v>208</v>
      </c>
      <c r="AU222" s="268" t="s">
        <v>86</v>
      </c>
      <c r="AV222" s="14" t="s">
        <v>202</v>
      </c>
      <c r="AW222" s="14" t="s">
        <v>38</v>
      </c>
      <c r="AX222" s="14" t="s">
        <v>84</v>
      </c>
      <c r="AY222" s="268" t="s">
        <v>194</v>
      </c>
    </row>
    <row r="223" spans="1:65" s="2" customFormat="1" ht="16.5" customHeight="1">
      <c r="A223" s="40"/>
      <c r="B223" s="41"/>
      <c r="C223" s="229" t="s">
        <v>450</v>
      </c>
      <c r="D223" s="229" t="s">
        <v>197</v>
      </c>
      <c r="E223" s="230" t="s">
        <v>451</v>
      </c>
      <c r="F223" s="231" t="s">
        <v>452</v>
      </c>
      <c r="G223" s="232" t="s">
        <v>268</v>
      </c>
      <c r="H223" s="233">
        <v>8</v>
      </c>
      <c r="I223" s="234"/>
      <c r="J223" s="235">
        <f>ROUND(I223*H223,2)</f>
        <v>0</v>
      </c>
      <c r="K223" s="231" t="s">
        <v>201</v>
      </c>
      <c r="L223" s="46"/>
      <c r="M223" s="236" t="s">
        <v>21</v>
      </c>
      <c r="N223" s="237" t="s">
        <v>47</v>
      </c>
      <c r="O223" s="86"/>
      <c r="P223" s="238">
        <f>O223*H223</f>
        <v>0</v>
      </c>
      <c r="Q223" s="238">
        <v>0.07285</v>
      </c>
      <c r="R223" s="238">
        <f>Q223*H223</f>
        <v>0.5828</v>
      </c>
      <c r="S223" s="238">
        <v>0</v>
      </c>
      <c r="T223" s="239">
        <f>S223*H223</f>
        <v>0</v>
      </c>
      <c r="U223" s="40"/>
      <c r="V223" s="40"/>
      <c r="W223" s="40"/>
      <c r="X223" s="40"/>
      <c r="Y223" s="40"/>
      <c r="Z223" s="40"/>
      <c r="AA223" s="40"/>
      <c r="AB223" s="40"/>
      <c r="AC223" s="40"/>
      <c r="AD223" s="40"/>
      <c r="AE223" s="40"/>
      <c r="AR223" s="240" t="s">
        <v>202</v>
      </c>
      <c r="AT223" s="240" t="s">
        <v>197</v>
      </c>
      <c r="AU223" s="240" t="s">
        <v>86</v>
      </c>
      <c r="AY223" s="19" t="s">
        <v>194</v>
      </c>
      <c r="BE223" s="241">
        <f>IF(N223="základní",J223,0)</f>
        <v>0</v>
      </c>
      <c r="BF223" s="241">
        <f>IF(N223="snížená",J223,0)</f>
        <v>0</v>
      </c>
      <c r="BG223" s="241">
        <f>IF(N223="zákl. přenesená",J223,0)</f>
        <v>0</v>
      </c>
      <c r="BH223" s="241">
        <f>IF(N223="sníž. přenesená",J223,0)</f>
        <v>0</v>
      </c>
      <c r="BI223" s="241">
        <f>IF(N223="nulová",J223,0)</f>
        <v>0</v>
      </c>
      <c r="BJ223" s="19" t="s">
        <v>84</v>
      </c>
      <c r="BK223" s="241">
        <f>ROUND(I223*H223,2)</f>
        <v>0</v>
      </c>
      <c r="BL223" s="19" t="s">
        <v>202</v>
      </c>
      <c r="BM223" s="240" t="s">
        <v>453</v>
      </c>
    </row>
    <row r="224" spans="1:47" s="2" customFormat="1" ht="12">
      <c r="A224" s="40"/>
      <c r="B224" s="41"/>
      <c r="C224" s="42"/>
      <c r="D224" s="242" t="s">
        <v>204</v>
      </c>
      <c r="E224" s="42"/>
      <c r="F224" s="243" t="s">
        <v>454</v>
      </c>
      <c r="G224" s="42"/>
      <c r="H224" s="42"/>
      <c r="I224" s="149"/>
      <c r="J224" s="42"/>
      <c r="K224" s="42"/>
      <c r="L224" s="46"/>
      <c r="M224" s="244"/>
      <c r="N224" s="245"/>
      <c r="O224" s="86"/>
      <c r="P224" s="86"/>
      <c r="Q224" s="86"/>
      <c r="R224" s="86"/>
      <c r="S224" s="86"/>
      <c r="T224" s="87"/>
      <c r="U224" s="40"/>
      <c r="V224" s="40"/>
      <c r="W224" s="40"/>
      <c r="X224" s="40"/>
      <c r="Y224" s="40"/>
      <c r="Z224" s="40"/>
      <c r="AA224" s="40"/>
      <c r="AB224" s="40"/>
      <c r="AC224" s="40"/>
      <c r="AD224" s="40"/>
      <c r="AE224" s="40"/>
      <c r="AT224" s="19" t="s">
        <v>204</v>
      </c>
      <c r="AU224" s="19" t="s">
        <v>86</v>
      </c>
    </row>
    <row r="225" spans="1:47" s="2" customFormat="1" ht="12">
      <c r="A225" s="40"/>
      <c r="B225" s="41"/>
      <c r="C225" s="42"/>
      <c r="D225" s="242" t="s">
        <v>206</v>
      </c>
      <c r="E225" s="42"/>
      <c r="F225" s="246" t="s">
        <v>441</v>
      </c>
      <c r="G225" s="42"/>
      <c r="H225" s="42"/>
      <c r="I225" s="149"/>
      <c r="J225" s="42"/>
      <c r="K225" s="42"/>
      <c r="L225" s="46"/>
      <c r="M225" s="244"/>
      <c r="N225" s="245"/>
      <c r="O225" s="86"/>
      <c r="P225" s="86"/>
      <c r="Q225" s="86"/>
      <c r="R225" s="86"/>
      <c r="S225" s="86"/>
      <c r="T225" s="87"/>
      <c r="U225" s="40"/>
      <c r="V225" s="40"/>
      <c r="W225" s="40"/>
      <c r="X225" s="40"/>
      <c r="Y225" s="40"/>
      <c r="Z225" s="40"/>
      <c r="AA225" s="40"/>
      <c r="AB225" s="40"/>
      <c r="AC225" s="40"/>
      <c r="AD225" s="40"/>
      <c r="AE225" s="40"/>
      <c r="AT225" s="19" t="s">
        <v>206</v>
      </c>
      <c r="AU225" s="19" t="s">
        <v>86</v>
      </c>
    </row>
    <row r="226" spans="1:51" s="13" customFormat="1" ht="12">
      <c r="A226" s="13"/>
      <c r="B226" s="247"/>
      <c r="C226" s="248"/>
      <c r="D226" s="242" t="s">
        <v>208</v>
      </c>
      <c r="E226" s="249" t="s">
        <v>21</v>
      </c>
      <c r="F226" s="250" t="s">
        <v>455</v>
      </c>
      <c r="G226" s="248"/>
      <c r="H226" s="251">
        <v>8</v>
      </c>
      <c r="I226" s="252"/>
      <c r="J226" s="248"/>
      <c r="K226" s="248"/>
      <c r="L226" s="253"/>
      <c r="M226" s="254"/>
      <c r="N226" s="255"/>
      <c r="O226" s="255"/>
      <c r="P226" s="255"/>
      <c r="Q226" s="255"/>
      <c r="R226" s="255"/>
      <c r="S226" s="255"/>
      <c r="T226" s="256"/>
      <c r="U226" s="13"/>
      <c r="V226" s="13"/>
      <c r="W226" s="13"/>
      <c r="X226" s="13"/>
      <c r="Y226" s="13"/>
      <c r="Z226" s="13"/>
      <c r="AA226" s="13"/>
      <c r="AB226" s="13"/>
      <c r="AC226" s="13"/>
      <c r="AD226" s="13"/>
      <c r="AE226" s="13"/>
      <c r="AT226" s="257" t="s">
        <v>208</v>
      </c>
      <c r="AU226" s="257" t="s">
        <v>86</v>
      </c>
      <c r="AV226" s="13" t="s">
        <v>86</v>
      </c>
      <c r="AW226" s="13" t="s">
        <v>38</v>
      </c>
      <c r="AX226" s="13" t="s">
        <v>76</v>
      </c>
      <c r="AY226" s="257" t="s">
        <v>194</v>
      </c>
    </row>
    <row r="227" spans="1:51" s="14" customFormat="1" ht="12">
      <c r="A227" s="14"/>
      <c r="B227" s="258"/>
      <c r="C227" s="259"/>
      <c r="D227" s="242" t="s">
        <v>208</v>
      </c>
      <c r="E227" s="260" t="s">
        <v>21</v>
      </c>
      <c r="F227" s="261" t="s">
        <v>210</v>
      </c>
      <c r="G227" s="259"/>
      <c r="H227" s="262">
        <v>8</v>
      </c>
      <c r="I227" s="263"/>
      <c r="J227" s="259"/>
      <c r="K227" s="259"/>
      <c r="L227" s="264"/>
      <c r="M227" s="265"/>
      <c r="N227" s="266"/>
      <c r="O227" s="266"/>
      <c r="P227" s="266"/>
      <c r="Q227" s="266"/>
      <c r="R227" s="266"/>
      <c r="S227" s="266"/>
      <c r="T227" s="267"/>
      <c r="U227" s="14"/>
      <c r="V227" s="14"/>
      <c r="W227" s="14"/>
      <c r="X227" s="14"/>
      <c r="Y227" s="14"/>
      <c r="Z227" s="14"/>
      <c r="AA227" s="14"/>
      <c r="AB227" s="14"/>
      <c r="AC227" s="14"/>
      <c r="AD227" s="14"/>
      <c r="AE227" s="14"/>
      <c r="AT227" s="268" t="s">
        <v>208</v>
      </c>
      <c r="AU227" s="268" t="s">
        <v>86</v>
      </c>
      <c r="AV227" s="14" t="s">
        <v>202</v>
      </c>
      <c r="AW227" s="14" t="s">
        <v>38</v>
      </c>
      <c r="AX227" s="14" t="s">
        <v>84</v>
      </c>
      <c r="AY227" s="268" t="s">
        <v>194</v>
      </c>
    </row>
    <row r="228" spans="1:65" s="2" customFormat="1" ht="16.5" customHeight="1">
      <c r="A228" s="40"/>
      <c r="B228" s="41"/>
      <c r="C228" s="229" t="s">
        <v>7</v>
      </c>
      <c r="D228" s="229" t="s">
        <v>197</v>
      </c>
      <c r="E228" s="230" t="s">
        <v>456</v>
      </c>
      <c r="F228" s="231" t="s">
        <v>457</v>
      </c>
      <c r="G228" s="232" t="s">
        <v>268</v>
      </c>
      <c r="H228" s="233">
        <v>4</v>
      </c>
      <c r="I228" s="234"/>
      <c r="J228" s="235">
        <f>ROUND(I228*H228,2)</f>
        <v>0</v>
      </c>
      <c r="K228" s="231" t="s">
        <v>201</v>
      </c>
      <c r="L228" s="46"/>
      <c r="M228" s="236" t="s">
        <v>21</v>
      </c>
      <c r="N228" s="237" t="s">
        <v>47</v>
      </c>
      <c r="O228" s="86"/>
      <c r="P228" s="238">
        <f>O228*H228</f>
        <v>0</v>
      </c>
      <c r="Q228" s="238">
        <v>0.09105</v>
      </c>
      <c r="R228" s="238">
        <f>Q228*H228</f>
        <v>0.3642</v>
      </c>
      <c r="S228" s="238">
        <v>0</v>
      </c>
      <c r="T228" s="239">
        <f>S228*H228</f>
        <v>0</v>
      </c>
      <c r="U228" s="40"/>
      <c r="V228" s="40"/>
      <c r="W228" s="40"/>
      <c r="X228" s="40"/>
      <c r="Y228" s="40"/>
      <c r="Z228" s="40"/>
      <c r="AA228" s="40"/>
      <c r="AB228" s="40"/>
      <c r="AC228" s="40"/>
      <c r="AD228" s="40"/>
      <c r="AE228" s="40"/>
      <c r="AR228" s="240" t="s">
        <v>202</v>
      </c>
      <c r="AT228" s="240" t="s">
        <v>197</v>
      </c>
      <c r="AU228" s="240" t="s">
        <v>86</v>
      </c>
      <c r="AY228" s="19" t="s">
        <v>194</v>
      </c>
      <c r="BE228" s="241">
        <f>IF(N228="základní",J228,0)</f>
        <v>0</v>
      </c>
      <c r="BF228" s="241">
        <f>IF(N228="snížená",J228,0)</f>
        <v>0</v>
      </c>
      <c r="BG228" s="241">
        <f>IF(N228="zákl. přenesená",J228,0)</f>
        <v>0</v>
      </c>
      <c r="BH228" s="241">
        <f>IF(N228="sníž. přenesená",J228,0)</f>
        <v>0</v>
      </c>
      <c r="BI228" s="241">
        <f>IF(N228="nulová",J228,0)</f>
        <v>0</v>
      </c>
      <c r="BJ228" s="19" t="s">
        <v>84</v>
      </c>
      <c r="BK228" s="241">
        <f>ROUND(I228*H228,2)</f>
        <v>0</v>
      </c>
      <c r="BL228" s="19" t="s">
        <v>202</v>
      </c>
      <c r="BM228" s="240" t="s">
        <v>458</v>
      </c>
    </row>
    <row r="229" spans="1:47" s="2" customFormat="1" ht="12">
      <c r="A229" s="40"/>
      <c r="B229" s="41"/>
      <c r="C229" s="42"/>
      <c r="D229" s="242" t="s">
        <v>204</v>
      </c>
      <c r="E229" s="42"/>
      <c r="F229" s="243" t="s">
        <v>459</v>
      </c>
      <c r="G229" s="42"/>
      <c r="H229" s="42"/>
      <c r="I229" s="149"/>
      <c r="J229" s="42"/>
      <c r="K229" s="42"/>
      <c r="L229" s="46"/>
      <c r="M229" s="244"/>
      <c r="N229" s="245"/>
      <c r="O229" s="86"/>
      <c r="P229" s="86"/>
      <c r="Q229" s="86"/>
      <c r="R229" s="86"/>
      <c r="S229" s="86"/>
      <c r="T229" s="87"/>
      <c r="U229" s="40"/>
      <c r="V229" s="40"/>
      <c r="W229" s="40"/>
      <c r="X229" s="40"/>
      <c r="Y229" s="40"/>
      <c r="Z229" s="40"/>
      <c r="AA229" s="40"/>
      <c r="AB229" s="40"/>
      <c r="AC229" s="40"/>
      <c r="AD229" s="40"/>
      <c r="AE229" s="40"/>
      <c r="AT229" s="19" t="s">
        <v>204</v>
      </c>
      <c r="AU229" s="19" t="s">
        <v>86</v>
      </c>
    </row>
    <row r="230" spans="1:47" s="2" customFormat="1" ht="12">
      <c r="A230" s="40"/>
      <c r="B230" s="41"/>
      <c r="C230" s="42"/>
      <c r="D230" s="242" t="s">
        <v>206</v>
      </c>
      <c r="E230" s="42"/>
      <c r="F230" s="246" t="s">
        <v>441</v>
      </c>
      <c r="G230" s="42"/>
      <c r="H230" s="42"/>
      <c r="I230" s="149"/>
      <c r="J230" s="42"/>
      <c r="K230" s="42"/>
      <c r="L230" s="46"/>
      <c r="M230" s="244"/>
      <c r="N230" s="245"/>
      <c r="O230" s="86"/>
      <c r="P230" s="86"/>
      <c r="Q230" s="86"/>
      <c r="R230" s="86"/>
      <c r="S230" s="86"/>
      <c r="T230" s="87"/>
      <c r="U230" s="40"/>
      <c r="V230" s="40"/>
      <c r="W230" s="40"/>
      <c r="X230" s="40"/>
      <c r="Y230" s="40"/>
      <c r="Z230" s="40"/>
      <c r="AA230" s="40"/>
      <c r="AB230" s="40"/>
      <c r="AC230" s="40"/>
      <c r="AD230" s="40"/>
      <c r="AE230" s="40"/>
      <c r="AT230" s="19" t="s">
        <v>206</v>
      </c>
      <c r="AU230" s="19" t="s">
        <v>86</v>
      </c>
    </row>
    <row r="231" spans="1:51" s="13" customFormat="1" ht="12">
      <c r="A231" s="13"/>
      <c r="B231" s="247"/>
      <c r="C231" s="248"/>
      <c r="D231" s="242" t="s">
        <v>208</v>
      </c>
      <c r="E231" s="249" t="s">
        <v>21</v>
      </c>
      <c r="F231" s="250" t="s">
        <v>460</v>
      </c>
      <c r="G231" s="248"/>
      <c r="H231" s="251">
        <v>4</v>
      </c>
      <c r="I231" s="252"/>
      <c r="J231" s="248"/>
      <c r="K231" s="248"/>
      <c r="L231" s="253"/>
      <c r="M231" s="254"/>
      <c r="N231" s="255"/>
      <c r="O231" s="255"/>
      <c r="P231" s="255"/>
      <c r="Q231" s="255"/>
      <c r="R231" s="255"/>
      <c r="S231" s="255"/>
      <c r="T231" s="256"/>
      <c r="U231" s="13"/>
      <c r="V231" s="13"/>
      <c r="W231" s="13"/>
      <c r="X231" s="13"/>
      <c r="Y231" s="13"/>
      <c r="Z231" s="13"/>
      <c r="AA231" s="13"/>
      <c r="AB231" s="13"/>
      <c r="AC231" s="13"/>
      <c r="AD231" s="13"/>
      <c r="AE231" s="13"/>
      <c r="AT231" s="257" t="s">
        <v>208</v>
      </c>
      <c r="AU231" s="257" t="s">
        <v>86</v>
      </c>
      <c r="AV231" s="13" t="s">
        <v>86</v>
      </c>
      <c r="AW231" s="13" t="s">
        <v>38</v>
      </c>
      <c r="AX231" s="13" t="s">
        <v>76</v>
      </c>
      <c r="AY231" s="257" t="s">
        <v>194</v>
      </c>
    </row>
    <row r="232" spans="1:51" s="14" customFormat="1" ht="12">
      <c r="A232" s="14"/>
      <c r="B232" s="258"/>
      <c r="C232" s="259"/>
      <c r="D232" s="242" t="s">
        <v>208</v>
      </c>
      <c r="E232" s="260" t="s">
        <v>21</v>
      </c>
      <c r="F232" s="261" t="s">
        <v>210</v>
      </c>
      <c r="G232" s="259"/>
      <c r="H232" s="262">
        <v>4</v>
      </c>
      <c r="I232" s="263"/>
      <c r="J232" s="259"/>
      <c r="K232" s="259"/>
      <c r="L232" s="264"/>
      <c r="M232" s="265"/>
      <c r="N232" s="266"/>
      <c r="O232" s="266"/>
      <c r="P232" s="266"/>
      <c r="Q232" s="266"/>
      <c r="R232" s="266"/>
      <c r="S232" s="266"/>
      <c r="T232" s="267"/>
      <c r="U232" s="14"/>
      <c r="V232" s="14"/>
      <c r="W232" s="14"/>
      <c r="X232" s="14"/>
      <c r="Y232" s="14"/>
      <c r="Z232" s="14"/>
      <c r="AA232" s="14"/>
      <c r="AB232" s="14"/>
      <c r="AC232" s="14"/>
      <c r="AD232" s="14"/>
      <c r="AE232" s="14"/>
      <c r="AT232" s="268" t="s">
        <v>208</v>
      </c>
      <c r="AU232" s="268" t="s">
        <v>86</v>
      </c>
      <c r="AV232" s="14" t="s">
        <v>202</v>
      </c>
      <c r="AW232" s="14" t="s">
        <v>38</v>
      </c>
      <c r="AX232" s="14" t="s">
        <v>84</v>
      </c>
      <c r="AY232" s="268" t="s">
        <v>194</v>
      </c>
    </row>
    <row r="233" spans="1:65" s="2" customFormat="1" ht="16.5" customHeight="1">
      <c r="A233" s="40"/>
      <c r="B233" s="41"/>
      <c r="C233" s="229" t="s">
        <v>461</v>
      </c>
      <c r="D233" s="229" t="s">
        <v>197</v>
      </c>
      <c r="E233" s="230" t="s">
        <v>462</v>
      </c>
      <c r="F233" s="231" t="s">
        <v>463</v>
      </c>
      <c r="G233" s="232" t="s">
        <v>268</v>
      </c>
      <c r="H233" s="233">
        <v>4</v>
      </c>
      <c r="I233" s="234"/>
      <c r="J233" s="235">
        <f>ROUND(I233*H233,2)</f>
        <v>0</v>
      </c>
      <c r="K233" s="231" t="s">
        <v>201</v>
      </c>
      <c r="L233" s="46"/>
      <c r="M233" s="236" t="s">
        <v>21</v>
      </c>
      <c r="N233" s="237" t="s">
        <v>47</v>
      </c>
      <c r="O233" s="86"/>
      <c r="P233" s="238">
        <f>O233*H233</f>
        <v>0</v>
      </c>
      <c r="Q233" s="238">
        <v>0.10905</v>
      </c>
      <c r="R233" s="238">
        <f>Q233*H233</f>
        <v>0.4362</v>
      </c>
      <c r="S233" s="238">
        <v>0</v>
      </c>
      <c r="T233" s="239">
        <f>S233*H233</f>
        <v>0</v>
      </c>
      <c r="U233" s="40"/>
      <c r="V233" s="40"/>
      <c r="W233" s="40"/>
      <c r="X233" s="40"/>
      <c r="Y233" s="40"/>
      <c r="Z233" s="40"/>
      <c r="AA233" s="40"/>
      <c r="AB233" s="40"/>
      <c r="AC233" s="40"/>
      <c r="AD233" s="40"/>
      <c r="AE233" s="40"/>
      <c r="AR233" s="240" t="s">
        <v>202</v>
      </c>
      <c r="AT233" s="240" t="s">
        <v>197</v>
      </c>
      <c r="AU233" s="240" t="s">
        <v>86</v>
      </c>
      <c r="AY233" s="19" t="s">
        <v>194</v>
      </c>
      <c r="BE233" s="241">
        <f>IF(N233="základní",J233,0)</f>
        <v>0</v>
      </c>
      <c r="BF233" s="241">
        <f>IF(N233="snížená",J233,0)</f>
        <v>0</v>
      </c>
      <c r="BG233" s="241">
        <f>IF(N233="zákl. přenesená",J233,0)</f>
        <v>0</v>
      </c>
      <c r="BH233" s="241">
        <f>IF(N233="sníž. přenesená",J233,0)</f>
        <v>0</v>
      </c>
      <c r="BI233" s="241">
        <f>IF(N233="nulová",J233,0)</f>
        <v>0</v>
      </c>
      <c r="BJ233" s="19" t="s">
        <v>84</v>
      </c>
      <c r="BK233" s="241">
        <f>ROUND(I233*H233,2)</f>
        <v>0</v>
      </c>
      <c r="BL233" s="19" t="s">
        <v>202</v>
      </c>
      <c r="BM233" s="240" t="s">
        <v>464</v>
      </c>
    </row>
    <row r="234" spans="1:47" s="2" customFormat="1" ht="12">
      <c r="A234" s="40"/>
      <c r="B234" s="41"/>
      <c r="C234" s="42"/>
      <c r="D234" s="242" t="s">
        <v>204</v>
      </c>
      <c r="E234" s="42"/>
      <c r="F234" s="243" t="s">
        <v>465</v>
      </c>
      <c r="G234" s="42"/>
      <c r="H234" s="42"/>
      <c r="I234" s="149"/>
      <c r="J234" s="42"/>
      <c r="K234" s="42"/>
      <c r="L234" s="46"/>
      <c r="M234" s="244"/>
      <c r="N234" s="245"/>
      <c r="O234" s="86"/>
      <c r="P234" s="86"/>
      <c r="Q234" s="86"/>
      <c r="R234" s="86"/>
      <c r="S234" s="86"/>
      <c r="T234" s="87"/>
      <c r="U234" s="40"/>
      <c r="V234" s="40"/>
      <c r="W234" s="40"/>
      <c r="X234" s="40"/>
      <c r="Y234" s="40"/>
      <c r="Z234" s="40"/>
      <c r="AA234" s="40"/>
      <c r="AB234" s="40"/>
      <c r="AC234" s="40"/>
      <c r="AD234" s="40"/>
      <c r="AE234" s="40"/>
      <c r="AT234" s="19" t="s">
        <v>204</v>
      </c>
      <c r="AU234" s="19" t="s">
        <v>86</v>
      </c>
    </row>
    <row r="235" spans="1:47" s="2" customFormat="1" ht="12">
      <c r="A235" s="40"/>
      <c r="B235" s="41"/>
      <c r="C235" s="42"/>
      <c r="D235" s="242" t="s">
        <v>206</v>
      </c>
      <c r="E235" s="42"/>
      <c r="F235" s="246" t="s">
        <v>441</v>
      </c>
      <c r="G235" s="42"/>
      <c r="H235" s="42"/>
      <c r="I235" s="149"/>
      <c r="J235" s="42"/>
      <c r="K235" s="42"/>
      <c r="L235" s="46"/>
      <c r="M235" s="244"/>
      <c r="N235" s="245"/>
      <c r="O235" s="86"/>
      <c r="P235" s="86"/>
      <c r="Q235" s="86"/>
      <c r="R235" s="86"/>
      <c r="S235" s="86"/>
      <c r="T235" s="87"/>
      <c r="U235" s="40"/>
      <c r="V235" s="40"/>
      <c r="W235" s="40"/>
      <c r="X235" s="40"/>
      <c r="Y235" s="40"/>
      <c r="Z235" s="40"/>
      <c r="AA235" s="40"/>
      <c r="AB235" s="40"/>
      <c r="AC235" s="40"/>
      <c r="AD235" s="40"/>
      <c r="AE235" s="40"/>
      <c r="AT235" s="19" t="s">
        <v>206</v>
      </c>
      <c r="AU235" s="19" t="s">
        <v>86</v>
      </c>
    </row>
    <row r="236" spans="1:51" s="13" customFormat="1" ht="12">
      <c r="A236" s="13"/>
      <c r="B236" s="247"/>
      <c r="C236" s="248"/>
      <c r="D236" s="242" t="s">
        <v>208</v>
      </c>
      <c r="E236" s="249" t="s">
        <v>21</v>
      </c>
      <c r="F236" s="250" t="s">
        <v>466</v>
      </c>
      <c r="G236" s="248"/>
      <c r="H236" s="251">
        <v>4</v>
      </c>
      <c r="I236" s="252"/>
      <c r="J236" s="248"/>
      <c r="K236" s="248"/>
      <c r="L236" s="253"/>
      <c r="M236" s="254"/>
      <c r="N236" s="255"/>
      <c r="O236" s="255"/>
      <c r="P236" s="255"/>
      <c r="Q236" s="255"/>
      <c r="R236" s="255"/>
      <c r="S236" s="255"/>
      <c r="T236" s="256"/>
      <c r="U236" s="13"/>
      <c r="V236" s="13"/>
      <c r="W236" s="13"/>
      <c r="X236" s="13"/>
      <c r="Y236" s="13"/>
      <c r="Z236" s="13"/>
      <c r="AA236" s="13"/>
      <c r="AB236" s="13"/>
      <c r="AC236" s="13"/>
      <c r="AD236" s="13"/>
      <c r="AE236" s="13"/>
      <c r="AT236" s="257" t="s">
        <v>208</v>
      </c>
      <c r="AU236" s="257" t="s">
        <v>86</v>
      </c>
      <c r="AV236" s="13" t="s">
        <v>86</v>
      </c>
      <c r="AW236" s="13" t="s">
        <v>38</v>
      </c>
      <c r="AX236" s="13" t="s">
        <v>76</v>
      </c>
      <c r="AY236" s="257" t="s">
        <v>194</v>
      </c>
    </row>
    <row r="237" spans="1:51" s="14" customFormat="1" ht="12">
      <c r="A237" s="14"/>
      <c r="B237" s="258"/>
      <c r="C237" s="259"/>
      <c r="D237" s="242" t="s">
        <v>208</v>
      </c>
      <c r="E237" s="260" t="s">
        <v>21</v>
      </c>
      <c r="F237" s="261" t="s">
        <v>210</v>
      </c>
      <c r="G237" s="259"/>
      <c r="H237" s="262">
        <v>4</v>
      </c>
      <c r="I237" s="263"/>
      <c r="J237" s="259"/>
      <c r="K237" s="259"/>
      <c r="L237" s="264"/>
      <c r="M237" s="265"/>
      <c r="N237" s="266"/>
      <c r="O237" s="266"/>
      <c r="P237" s="266"/>
      <c r="Q237" s="266"/>
      <c r="R237" s="266"/>
      <c r="S237" s="266"/>
      <c r="T237" s="267"/>
      <c r="U237" s="14"/>
      <c r="V237" s="14"/>
      <c r="W237" s="14"/>
      <c r="X237" s="14"/>
      <c r="Y237" s="14"/>
      <c r="Z237" s="14"/>
      <c r="AA237" s="14"/>
      <c r="AB237" s="14"/>
      <c r="AC237" s="14"/>
      <c r="AD237" s="14"/>
      <c r="AE237" s="14"/>
      <c r="AT237" s="268" t="s">
        <v>208</v>
      </c>
      <c r="AU237" s="268" t="s">
        <v>86</v>
      </c>
      <c r="AV237" s="14" t="s">
        <v>202</v>
      </c>
      <c r="AW237" s="14" t="s">
        <v>38</v>
      </c>
      <c r="AX237" s="14" t="s">
        <v>84</v>
      </c>
      <c r="AY237" s="268" t="s">
        <v>194</v>
      </c>
    </row>
    <row r="238" spans="1:65" s="2" customFormat="1" ht="16.5" customHeight="1">
      <c r="A238" s="40"/>
      <c r="B238" s="41"/>
      <c r="C238" s="229" t="s">
        <v>467</v>
      </c>
      <c r="D238" s="229" t="s">
        <v>197</v>
      </c>
      <c r="E238" s="230" t="s">
        <v>468</v>
      </c>
      <c r="F238" s="231" t="s">
        <v>469</v>
      </c>
      <c r="G238" s="232" t="s">
        <v>215</v>
      </c>
      <c r="H238" s="233">
        <v>0.338</v>
      </c>
      <c r="I238" s="234"/>
      <c r="J238" s="235">
        <f>ROUND(I238*H238,2)</f>
        <v>0</v>
      </c>
      <c r="K238" s="231" t="s">
        <v>201</v>
      </c>
      <c r="L238" s="46"/>
      <c r="M238" s="236" t="s">
        <v>21</v>
      </c>
      <c r="N238" s="237" t="s">
        <v>47</v>
      </c>
      <c r="O238" s="86"/>
      <c r="P238" s="238">
        <f>O238*H238</f>
        <v>0</v>
      </c>
      <c r="Q238" s="238">
        <v>0.01221</v>
      </c>
      <c r="R238" s="238">
        <f>Q238*H238</f>
        <v>0.004126980000000001</v>
      </c>
      <c r="S238" s="238">
        <v>0</v>
      </c>
      <c r="T238" s="239">
        <f>S238*H238</f>
        <v>0</v>
      </c>
      <c r="U238" s="40"/>
      <c r="V238" s="40"/>
      <c r="W238" s="40"/>
      <c r="X238" s="40"/>
      <c r="Y238" s="40"/>
      <c r="Z238" s="40"/>
      <c r="AA238" s="40"/>
      <c r="AB238" s="40"/>
      <c r="AC238" s="40"/>
      <c r="AD238" s="40"/>
      <c r="AE238" s="40"/>
      <c r="AR238" s="240" t="s">
        <v>202</v>
      </c>
      <c r="AT238" s="240" t="s">
        <v>197</v>
      </c>
      <c r="AU238" s="240" t="s">
        <v>86</v>
      </c>
      <c r="AY238" s="19" t="s">
        <v>194</v>
      </c>
      <c r="BE238" s="241">
        <f>IF(N238="základní",J238,0)</f>
        <v>0</v>
      </c>
      <c r="BF238" s="241">
        <f>IF(N238="snížená",J238,0)</f>
        <v>0</v>
      </c>
      <c r="BG238" s="241">
        <f>IF(N238="zákl. přenesená",J238,0)</f>
        <v>0</v>
      </c>
      <c r="BH238" s="241">
        <f>IF(N238="sníž. přenesená",J238,0)</f>
        <v>0</v>
      </c>
      <c r="BI238" s="241">
        <f>IF(N238="nulová",J238,0)</f>
        <v>0</v>
      </c>
      <c r="BJ238" s="19" t="s">
        <v>84</v>
      </c>
      <c r="BK238" s="241">
        <f>ROUND(I238*H238,2)</f>
        <v>0</v>
      </c>
      <c r="BL238" s="19" t="s">
        <v>202</v>
      </c>
      <c r="BM238" s="240" t="s">
        <v>470</v>
      </c>
    </row>
    <row r="239" spans="1:47" s="2" customFormat="1" ht="12">
      <c r="A239" s="40"/>
      <c r="B239" s="41"/>
      <c r="C239" s="42"/>
      <c r="D239" s="242" t="s">
        <v>204</v>
      </c>
      <c r="E239" s="42"/>
      <c r="F239" s="243" t="s">
        <v>471</v>
      </c>
      <c r="G239" s="42"/>
      <c r="H239" s="42"/>
      <c r="I239" s="149"/>
      <c r="J239" s="42"/>
      <c r="K239" s="42"/>
      <c r="L239" s="46"/>
      <c r="M239" s="244"/>
      <c r="N239" s="245"/>
      <c r="O239" s="86"/>
      <c r="P239" s="86"/>
      <c r="Q239" s="86"/>
      <c r="R239" s="86"/>
      <c r="S239" s="86"/>
      <c r="T239" s="87"/>
      <c r="U239" s="40"/>
      <c r="V239" s="40"/>
      <c r="W239" s="40"/>
      <c r="X239" s="40"/>
      <c r="Y239" s="40"/>
      <c r="Z239" s="40"/>
      <c r="AA239" s="40"/>
      <c r="AB239" s="40"/>
      <c r="AC239" s="40"/>
      <c r="AD239" s="40"/>
      <c r="AE239" s="40"/>
      <c r="AT239" s="19" t="s">
        <v>204</v>
      </c>
      <c r="AU239" s="19" t="s">
        <v>86</v>
      </c>
    </row>
    <row r="240" spans="1:47" s="2" customFormat="1" ht="12">
      <c r="A240" s="40"/>
      <c r="B240" s="41"/>
      <c r="C240" s="42"/>
      <c r="D240" s="242" t="s">
        <v>206</v>
      </c>
      <c r="E240" s="42"/>
      <c r="F240" s="246" t="s">
        <v>472</v>
      </c>
      <c r="G240" s="42"/>
      <c r="H240" s="42"/>
      <c r="I240" s="149"/>
      <c r="J240" s="42"/>
      <c r="K240" s="42"/>
      <c r="L240" s="46"/>
      <c r="M240" s="244"/>
      <c r="N240" s="245"/>
      <c r="O240" s="86"/>
      <c r="P240" s="86"/>
      <c r="Q240" s="86"/>
      <c r="R240" s="86"/>
      <c r="S240" s="86"/>
      <c r="T240" s="87"/>
      <c r="U240" s="40"/>
      <c r="V240" s="40"/>
      <c r="W240" s="40"/>
      <c r="X240" s="40"/>
      <c r="Y240" s="40"/>
      <c r="Z240" s="40"/>
      <c r="AA240" s="40"/>
      <c r="AB240" s="40"/>
      <c r="AC240" s="40"/>
      <c r="AD240" s="40"/>
      <c r="AE240" s="40"/>
      <c r="AT240" s="19" t="s">
        <v>206</v>
      </c>
      <c r="AU240" s="19" t="s">
        <v>86</v>
      </c>
    </row>
    <row r="241" spans="1:51" s="13" customFormat="1" ht="12">
      <c r="A241" s="13"/>
      <c r="B241" s="247"/>
      <c r="C241" s="248"/>
      <c r="D241" s="242" t="s">
        <v>208</v>
      </c>
      <c r="E241" s="249" t="s">
        <v>21</v>
      </c>
      <c r="F241" s="250" t="s">
        <v>473</v>
      </c>
      <c r="G241" s="248"/>
      <c r="H241" s="251">
        <v>0.338</v>
      </c>
      <c r="I241" s="252"/>
      <c r="J241" s="248"/>
      <c r="K241" s="248"/>
      <c r="L241" s="253"/>
      <c r="M241" s="254"/>
      <c r="N241" s="255"/>
      <c r="O241" s="255"/>
      <c r="P241" s="255"/>
      <c r="Q241" s="255"/>
      <c r="R241" s="255"/>
      <c r="S241" s="255"/>
      <c r="T241" s="256"/>
      <c r="U241" s="13"/>
      <c r="V241" s="13"/>
      <c r="W241" s="13"/>
      <c r="X241" s="13"/>
      <c r="Y241" s="13"/>
      <c r="Z241" s="13"/>
      <c r="AA241" s="13"/>
      <c r="AB241" s="13"/>
      <c r="AC241" s="13"/>
      <c r="AD241" s="13"/>
      <c r="AE241" s="13"/>
      <c r="AT241" s="257" t="s">
        <v>208</v>
      </c>
      <c r="AU241" s="257" t="s">
        <v>86</v>
      </c>
      <c r="AV241" s="13" t="s">
        <v>86</v>
      </c>
      <c r="AW241" s="13" t="s">
        <v>38</v>
      </c>
      <c r="AX241" s="13" t="s">
        <v>76</v>
      </c>
      <c r="AY241" s="257" t="s">
        <v>194</v>
      </c>
    </row>
    <row r="242" spans="1:51" s="14" customFormat="1" ht="12">
      <c r="A242" s="14"/>
      <c r="B242" s="258"/>
      <c r="C242" s="259"/>
      <c r="D242" s="242" t="s">
        <v>208</v>
      </c>
      <c r="E242" s="260" t="s">
        <v>21</v>
      </c>
      <c r="F242" s="261" t="s">
        <v>210</v>
      </c>
      <c r="G242" s="259"/>
      <c r="H242" s="262">
        <v>0.338</v>
      </c>
      <c r="I242" s="263"/>
      <c r="J242" s="259"/>
      <c r="K242" s="259"/>
      <c r="L242" s="264"/>
      <c r="M242" s="265"/>
      <c r="N242" s="266"/>
      <c r="O242" s="266"/>
      <c r="P242" s="266"/>
      <c r="Q242" s="266"/>
      <c r="R242" s="266"/>
      <c r="S242" s="266"/>
      <c r="T242" s="267"/>
      <c r="U242" s="14"/>
      <c r="V242" s="14"/>
      <c r="W242" s="14"/>
      <c r="X242" s="14"/>
      <c r="Y242" s="14"/>
      <c r="Z242" s="14"/>
      <c r="AA242" s="14"/>
      <c r="AB242" s="14"/>
      <c r="AC242" s="14"/>
      <c r="AD242" s="14"/>
      <c r="AE242" s="14"/>
      <c r="AT242" s="268" t="s">
        <v>208</v>
      </c>
      <c r="AU242" s="268" t="s">
        <v>86</v>
      </c>
      <c r="AV242" s="14" t="s">
        <v>202</v>
      </c>
      <c r="AW242" s="14" t="s">
        <v>38</v>
      </c>
      <c r="AX242" s="14" t="s">
        <v>84</v>
      </c>
      <c r="AY242" s="268" t="s">
        <v>194</v>
      </c>
    </row>
    <row r="243" spans="1:65" s="2" customFormat="1" ht="16.5" customHeight="1">
      <c r="A243" s="40"/>
      <c r="B243" s="41"/>
      <c r="C243" s="272" t="s">
        <v>474</v>
      </c>
      <c r="D243" s="272" t="s">
        <v>347</v>
      </c>
      <c r="E243" s="273" t="s">
        <v>475</v>
      </c>
      <c r="F243" s="274" t="s">
        <v>476</v>
      </c>
      <c r="G243" s="275" t="s">
        <v>215</v>
      </c>
      <c r="H243" s="276">
        <v>0.338</v>
      </c>
      <c r="I243" s="277"/>
      <c r="J243" s="278">
        <f>ROUND(I243*H243,2)</f>
        <v>0</v>
      </c>
      <c r="K243" s="274" t="s">
        <v>201</v>
      </c>
      <c r="L243" s="279"/>
      <c r="M243" s="280" t="s">
        <v>21</v>
      </c>
      <c r="N243" s="281" t="s">
        <v>47</v>
      </c>
      <c r="O243" s="86"/>
      <c r="P243" s="238">
        <f>O243*H243</f>
        <v>0</v>
      </c>
      <c r="Q243" s="238">
        <v>1</v>
      </c>
      <c r="R243" s="238">
        <f>Q243*H243</f>
        <v>0.338</v>
      </c>
      <c r="S243" s="238">
        <v>0</v>
      </c>
      <c r="T243" s="239">
        <f>S243*H243</f>
        <v>0</v>
      </c>
      <c r="U243" s="40"/>
      <c r="V243" s="40"/>
      <c r="W243" s="40"/>
      <c r="X243" s="40"/>
      <c r="Y243" s="40"/>
      <c r="Z243" s="40"/>
      <c r="AA243" s="40"/>
      <c r="AB243" s="40"/>
      <c r="AC243" s="40"/>
      <c r="AD243" s="40"/>
      <c r="AE243" s="40"/>
      <c r="AR243" s="240" t="s">
        <v>253</v>
      </c>
      <c r="AT243" s="240" t="s">
        <v>347</v>
      </c>
      <c r="AU243" s="240" t="s">
        <v>86</v>
      </c>
      <c r="AY243" s="19" t="s">
        <v>194</v>
      </c>
      <c r="BE243" s="241">
        <f>IF(N243="základní",J243,0)</f>
        <v>0</v>
      </c>
      <c r="BF243" s="241">
        <f>IF(N243="snížená",J243,0)</f>
        <v>0</v>
      </c>
      <c r="BG243" s="241">
        <f>IF(N243="zákl. přenesená",J243,0)</f>
        <v>0</v>
      </c>
      <c r="BH243" s="241">
        <f>IF(N243="sníž. přenesená",J243,0)</f>
        <v>0</v>
      </c>
      <c r="BI243" s="241">
        <f>IF(N243="nulová",J243,0)</f>
        <v>0</v>
      </c>
      <c r="BJ243" s="19" t="s">
        <v>84</v>
      </c>
      <c r="BK243" s="241">
        <f>ROUND(I243*H243,2)</f>
        <v>0</v>
      </c>
      <c r="BL243" s="19" t="s">
        <v>202</v>
      </c>
      <c r="BM243" s="240" t="s">
        <v>477</v>
      </c>
    </row>
    <row r="244" spans="1:47" s="2" customFormat="1" ht="12">
      <c r="A244" s="40"/>
      <c r="B244" s="41"/>
      <c r="C244" s="42"/>
      <c r="D244" s="242" t="s">
        <v>204</v>
      </c>
      <c r="E244" s="42"/>
      <c r="F244" s="243" t="s">
        <v>476</v>
      </c>
      <c r="G244" s="42"/>
      <c r="H244" s="42"/>
      <c r="I244" s="149"/>
      <c r="J244" s="42"/>
      <c r="K244" s="42"/>
      <c r="L244" s="46"/>
      <c r="M244" s="244"/>
      <c r="N244" s="245"/>
      <c r="O244" s="86"/>
      <c r="P244" s="86"/>
      <c r="Q244" s="86"/>
      <c r="R244" s="86"/>
      <c r="S244" s="86"/>
      <c r="T244" s="87"/>
      <c r="U244" s="40"/>
      <c r="V244" s="40"/>
      <c r="W244" s="40"/>
      <c r="X244" s="40"/>
      <c r="Y244" s="40"/>
      <c r="Z244" s="40"/>
      <c r="AA244" s="40"/>
      <c r="AB244" s="40"/>
      <c r="AC244" s="40"/>
      <c r="AD244" s="40"/>
      <c r="AE244" s="40"/>
      <c r="AT244" s="19" t="s">
        <v>204</v>
      </c>
      <c r="AU244" s="19" t="s">
        <v>86</v>
      </c>
    </row>
    <row r="245" spans="1:65" s="2" customFormat="1" ht="16.5" customHeight="1">
      <c r="A245" s="40"/>
      <c r="B245" s="41"/>
      <c r="C245" s="229" t="s">
        <v>478</v>
      </c>
      <c r="D245" s="229" t="s">
        <v>197</v>
      </c>
      <c r="E245" s="230" t="s">
        <v>479</v>
      </c>
      <c r="F245" s="231" t="s">
        <v>480</v>
      </c>
      <c r="G245" s="232" t="s">
        <v>481</v>
      </c>
      <c r="H245" s="233">
        <v>18.5</v>
      </c>
      <c r="I245" s="234"/>
      <c r="J245" s="235">
        <f>ROUND(I245*H245,2)</f>
        <v>0</v>
      </c>
      <c r="K245" s="231" t="s">
        <v>201</v>
      </c>
      <c r="L245" s="46"/>
      <c r="M245" s="236" t="s">
        <v>21</v>
      </c>
      <c r="N245" s="237" t="s">
        <v>47</v>
      </c>
      <c r="O245" s="86"/>
      <c r="P245" s="238">
        <f>O245*H245</f>
        <v>0</v>
      </c>
      <c r="Q245" s="238">
        <v>0.00034</v>
      </c>
      <c r="R245" s="238">
        <f>Q245*H245</f>
        <v>0.0062900000000000005</v>
      </c>
      <c r="S245" s="238">
        <v>0</v>
      </c>
      <c r="T245" s="239">
        <f>S245*H245</f>
        <v>0</v>
      </c>
      <c r="U245" s="40"/>
      <c r="V245" s="40"/>
      <c r="W245" s="40"/>
      <c r="X245" s="40"/>
      <c r="Y245" s="40"/>
      <c r="Z245" s="40"/>
      <c r="AA245" s="40"/>
      <c r="AB245" s="40"/>
      <c r="AC245" s="40"/>
      <c r="AD245" s="40"/>
      <c r="AE245" s="40"/>
      <c r="AR245" s="240" t="s">
        <v>202</v>
      </c>
      <c r="AT245" s="240" t="s">
        <v>197</v>
      </c>
      <c r="AU245" s="240" t="s">
        <v>86</v>
      </c>
      <c r="AY245" s="19" t="s">
        <v>194</v>
      </c>
      <c r="BE245" s="241">
        <f>IF(N245="základní",J245,0)</f>
        <v>0</v>
      </c>
      <c r="BF245" s="241">
        <f>IF(N245="snížená",J245,0)</f>
        <v>0</v>
      </c>
      <c r="BG245" s="241">
        <f>IF(N245="zákl. přenesená",J245,0)</f>
        <v>0</v>
      </c>
      <c r="BH245" s="241">
        <f>IF(N245="sníž. přenesená",J245,0)</f>
        <v>0</v>
      </c>
      <c r="BI245" s="241">
        <f>IF(N245="nulová",J245,0)</f>
        <v>0</v>
      </c>
      <c r="BJ245" s="19" t="s">
        <v>84</v>
      </c>
      <c r="BK245" s="241">
        <f>ROUND(I245*H245,2)</f>
        <v>0</v>
      </c>
      <c r="BL245" s="19" t="s">
        <v>202</v>
      </c>
      <c r="BM245" s="240" t="s">
        <v>482</v>
      </c>
    </row>
    <row r="246" spans="1:47" s="2" customFormat="1" ht="12">
      <c r="A246" s="40"/>
      <c r="B246" s="41"/>
      <c r="C246" s="42"/>
      <c r="D246" s="242" t="s">
        <v>204</v>
      </c>
      <c r="E246" s="42"/>
      <c r="F246" s="243" t="s">
        <v>483</v>
      </c>
      <c r="G246" s="42"/>
      <c r="H246" s="42"/>
      <c r="I246" s="149"/>
      <c r="J246" s="42"/>
      <c r="K246" s="42"/>
      <c r="L246" s="46"/>
      <c r="M246" s="244"/>
      <c r="N246" s="245"/>
      <c r="O246" s="86"/>
      <c r="P246" s="86"/>
      <c r="Q246" s="86"/>
      <c r="R246" s="86"/>
      <c r="S246" s="86"/>
      <c r="T246" s="87"/>
      <c r="U246" s="40"/>
      <c r="V246" s="40"/>
      <c r="W246" s="40"/>
      <c r="X246" s="40"/>
      <c r="Y246" s="40"/>
      <c r="Z246" s="40"/>
      <c r="AA246" s="40"/>
      <c r="AB246" s="40"/>
      <c r="AC246" s="40"/>
      <c r="AD246" s="40"/>
      <c r="AE246" s="40"/>
      <c r="AT246" s="19" t="s">
        <v>204</v>
      </c>
      <c r="AU246" s="19" t="s">
        <v>86</v>
      </c>
    </row>
    <row r="247" spans="1:51" s="13" customFormat="1" ht="12">
      <c r="A247" s="13"/>
      <c r="B247" s="247"/>
      <c r="C247" s="248"/>
      <c r="D247" s="242" t="s">
        <v>208</v>
      </c>
      <c r="E247" s="249" t="s">
        <v>21</v>
      </c>
      <c r="F247" s="250" t="s">
        <v>484</v>
      </c>
      <c r="G247" s="248"/>
      <c r="H247" s="251">
        <v>18.5</v>
      </c>
      <c r="I247" s="252"/>
      <c r="J247" s="248"/>
      <c r="K247" s="248"/>
      <c r="L247" s="253"/>
      <c r="M247" s="254"/>
      <c r="N247" s="255"/>
      <c r="O247" s="255"/>
      <c r="P247" s="255"/>
      <c r="Q247" s="255"/>
      <c r="R247" s="255"/>
      <c r="S247" s="255"/>
      <c r="T247" s="256"/>
      <c r="U247" s="13"/>
      <c r="V247" s="13"/>
      <c r="W247" s="13"/>
      <c r="X247" s="13"/>
      <c r="Y247" s="13"/>
      <c r="Z247" s="13"/>
      <c r="AA247" s="13"/>
      <c r="AB247" s="13"/>
      <c r="AC247" s="13"/>
      <c r="AD247" s="13"/>
      <c r="AE247" s="13"/>
      <c r="AT247" s="257" t="s">
        <v>208</v>
      </c>
      <c r="AU247" s="257" t="s">
        <v>86</v>
      </c>
      <c r="AV247" s="13" t="s">
        <v>86</v>
      </c>
      <c r="AW247" s="13" t="s">
        <v>38</v>
      </c>
      <c r="AX247" s="13" t="s">
        <v>76</v>
      </c>
      <c r="AY247" s="257" t="s">
        <v>194</v>
      </c>
    </row>
    <row r="248" spans="1:51" s="14" customFormat="1" ht="12">
      <c r="A248" s="14"/>
      <c r="B248" s="258"/>
      <c r="C248" s="259"/>
      <c r="D248" s="242" t="s">
        <v>208</v>
      </c>
      <c r="E248" s="260" t="s">
        <v>21</v>
      </c>
      <c r="F248" s="261" t="s">
        <v>210</v>
      </c>
      <c r="G248" s="259"/>
      <c r="H248" s="262">
        <v>18.5</v>
      </c>
      <c r="I248" s="263"/>
      <c r="J248" s="259"/>
      <c r="K248" s="259"/>
      <c r="L248" s="264"/>
      <c r="M248" s="265"/>
      <c r="N248" s="266"/>
      <c r="O248" s="266"/>
      <c r="P248" s="266"/>
      <c r="Q248" s="266"/>
      <c r="R248" s="266"/>
      <c r="S248" s="266"/>
      <c r="T248" s="267"/>
      <c r="U248" s="14"/>
      <c r="V248" s="14"/>
      <c r="W248" s="14"/>
      <c r="X248" s="14"/>
      <c r="Y248" s="14"/>
      <c r="Z248" s="14"/>
      <c r="AA248" s="14"/>
      <c r="AB248" s="14"/>
      <c r="AC248" s="14"/>
      <c r="AD248" s="14"/>
      <c r="AE248" s="14"/>
      <c r="AT248" s="268" t="s">
        <v>208</v>
      </c>
      <c r="AU248" s="268" t="s">
        <v>86</v>
      </c>
      <c r="AV248" s="14" t="s">
        <v>202</v>
      </c>
      <c r="AW248" s="14" t="s">
        <v>38</v>
      </c>
      <c r="AX248" s="14" t="s">
        <v>84</v>
      </c>
      <c r="AY248" s="268" t="s">
        <v>194</v>
      </c>
    </row>
    <row r="249" spans="1:65" s="2" customFormat="1" ht="16.5" customHeight="1">
      <c r="A249" s="40"/>
      <c r="B249" s="41"/>
      <c r="C249" s="229" t="s">
        <v>485</v>
      </c>
      <c r="D249" s="229" t="s">
        <v>197</v>
      </c>
      <c r="E249" s="230" t="s">
        <v>486</v>
      </c>
      <c r="F249" s="231" t="s">
        <v>487</v>
      </c>
      <c r="G249" s="232" t="s">
        <v>481</v>
      </c>
      <c r="H249" s="233">
        <v>4.125</v>
      </c>
      <c r="I249" s="234"/>
      <c r="J249" s="235">
        <f>ROUND(I249*H249,2)</f>
        <v>0</v>
      </c>
      <c r="K249" s="231" t="s">
        <v>201</v>
      </c>
      <c r="L249" s="46"/>
      <c r="M249" s="236" t="s">
        <v>21</v>
      </c>
      <c r="N249" s="237" t="s">
        <v>47</v>
      </c>
      <c r="O249" s="86"/>
      <c r="P249" s="238">
        <f>O249*H249</f>
        <v>0</v>
      </c>
      <c r="Q249" s="238">
        <v>0.00075</v>
      </c>
      <c r="R249" s="238">
        <f>Q249*H249</f>
        <v>0.00309375</v>
      </c>
      <c r="S249" s="238">
        <v>0</v>
      </c>
      <c r="T249" s="239">
        <f>S249*H249</f>
        <v>0</v>
      </c>
      <c r="U249" s="40"/>
      <c r="V249" s="40"/>
      <c r="W249" s="40"/>
      <c r="X249" s="40"/>
      <c r="Y249" s="40"/>
      <c r="Z249" s="40"/>
      <c r="AA249" s="40"/>
      <c r="AB249" s="40"/>
      <c r="AC249" s="40"/>
      <c r="AD249" s="40"/>
      <c r="AE249" s="40"/>
      <c r="AR249" s="240" t="s">
        <v>202</v>
      </c>
      <c r="AT249" s="240" t="s">
        <v>197</v>
      </c>
      <c r="AU249" s="240" t="s">
        <v>86</v>
      </c>
      <c r="AY249" s="19" t="s">
        <v>194</v>
      </c>
      <c r="BE249" s="241">
        <f>IF(N249="základní",J249,0)</f>
        <v>0</v>
      </c>
      <c r="BF249" s="241">
        <f>IF(N249="snížená",J249,0)</f>
        <v>0</v>
      </c>
      <c r="BG249" s="241">
        <f>IF(N249="zákl. přenesená",J249,0)</f>
        <v>0</v>
      </c>
      <c r="BH249" s="241">
        <f>IF(N249="sníž. přenesená",J249,0)</f>
        <v>0</v>
      </c>
      <c r="BI249" s="241">
        <f>IF(N249="nulová",J249,0)</f>
        <v>0</v>
      </c>
      <c r="BJ249" s="19" t="s">
        <v>84</v>
      </c>
      <c r="BK249" s="241">
        <f>ROUND(I249*H249,2)</f>
        <v>0</v>
      </c>
      <c r="BL249" s="19" t="s">
        <v>202</v>
      </c>
      <c r="BM249" s="240" t="s">
        <v>488</v>
      </c>
    </row>
    <row r="250" spans="1:47" s="2" customFormat="1" ht="12">
      <c r="A250" s="40"/>
      <c r="B250" s="41"/>
      <c r="C250" s="42"/>
      <c r="D250" s="242" t="s">
        <v>204</v>
      </c>
      <c r="E250" s="42"/>
      <c r="F250" s="243" t="s">
        <v>489</v>
      </c>
      <c r="G250" s="42"/>
      <c r="H250" s="42"/>
      <c r="I250" s="149"/>
      <c r="J250" s="42"/>
      <c r="K250" s="42"/>
      <c r="L250" s="46"/>
      <c r="M250" s="244"/>
      <c r="N250" s="245"/>
      <c r="O250" s="86"/>
      <c r="P250" s="86"/>
      <c r="Q250" s="86"/>
      <c r="R250" s="86"/>
      <c r="S250" s="86"/>
      <c r="T250" s="87"/>
      <c r="U250" s="40"/>
      <c r="V250" s="40"/>
      <c r="W250" s="40"/>
      <c r="X250" s="40"/>
      <c r="Y250" s="40"/>
      <c r="Z250" s="40"/>
      <c r="AA250" s="40"/>
      <c r="AB250" s="40"/>
      <c r="AC250" s="40"/>
      <c r="AD250" s="40"/>
      <c r="AE250" s="40"/>
      <c r="AT250" s="19" t="s">
        <v>204</v>
      </c>
      <c r="AU250" s="19" t="s">
        <v>86</v>
      </c>
    </row>
    <row r="251" spans="1:51" s="13" customFormat="1" ht="12">
      <c r="A251" s="13"/>
      <c r="B251" s="247"/>
      <c r="C251" s="248"/>
      <c r="D251" s="242" t="s">
        <v>208</v>
      </c>
      <c r="E251" s="249" t="s">
        <v>21</v>
      </c>
      <c r="F251" s="250" t="s">
        <v>490</v>
      </c>
      <c r="G251" s="248"/>
      <c r="H251" s="251">
        <v>4.125</v>
      </c>
      <c r="I251" s="252"/>
      <c r="J251" s="248"/>
      <c r="K251" s="248"/>
      <c r="L251" s="253"/>
      <c r="M251" s="254"/>
      <c r="N251" s="255"/>
      <c r="O251" s="255"/>
      <c r="P251" s="255"/>
      <c r="Q251" s="255"/>
      <c r="R251" s="255"/>
      <c r="S251" s="255"/>
      <c r="T251" s="256"/>
      <c r="U251" s="13"/>
      <c r="V251" s="13"/>
      <c r="W251" s="13"/>
      <c r="X251" s="13"/>
      <c r="Y251" s="13"/>
      <c r="Z251" s="13"/>
      <c r="AA251" s="13"/>
      <c r="AB251" s="13"/>
      <c r="AC251" s="13"/>
      <c r="AD251" s="13"/>
      <c r="AE251" s="13"/>
      <c r="AT251" s="257" t="s">
        <v>208</v>
      </c>
      <c r="AU251" s="257" t="s">
        <v>86</v>
      </c>
      <c r="AV251" s="13" t="s">
        <v>86</v>
      </c>
      <c r="AW251" s="13" t="s">
        <v>38</v>
      </c>
      <c r="AX251" s="13" t="s">
        <v>76</v>
      </c>
      <c r="AY251" s="257" t="s">
        <v>194</v>
      </c>
    </row>
    <row r="252" spans="1:51" s="14" customFormat="1" ht="12">
      <c r="A252" s="14"/>
      <c r="B252" s="258"/>
      <c r="C252" s="259"/>
      <c r="D252" s="242" t="s">
        <v>208</v>
      </c>
      <c r="E252" s="260" t="s">
        <v>21</v>
      </c>
      <c r="F252" s="261" t="s">
        <v>210</v>
      </c>
      <c r="G252" s="259"/>
      <c r="H252" s="262">
        <v>4.125</v>
      </c>
      <c r="I252" s="263"/>
      <c r="J252" s="259"/>
      <c r="K252" s="259"/>
      <c r="L252" s="264"/>
      <c r="M252" s="265"/>
      <c r="N252" s="266"/>
      <c r="O252" s="266"/>
      <c r="P252" s="266"/>
      <c r="Q252" s="266"/>
      <c r="R252" s="266"/>
      <c r="S252" s="266"/>
      <c r="T252" s="267"/>
      <c r="U252" s="14"/>
      <c r="V252" s="14"/>
      <c r="W252" s="14"/>
      <c r="X252" s="14"/>
      <c r="Y252" s="14"/>
      <c r="Z252" s="14"/>
      <c r="AA252" s="14"/>
      <c r="AB252" s="14"/>
      <c r="AC252" s="14"/>
      <c r="AD252" s="14"/>
      <c r="AE252" s="14"/>
      <c r="AT252" s="268" t="s">
        <v>208</v>
      </c>
      <c r="AU252" s="268" t="s">
        <v>86</v>
      </c>
      <c r="AV252" s="14" t="s">
        <v>202</v>
      </c>
      <c r="AW252" s="14" t="s">
        <v>38</v>
      </c>
      <c r="AX252" s="14" t="s">
        <v>84</v>
      </c>
      <c r="AY252" s="268" t="s">
        <v>194</v>
      </c>
    </row>
    <row r="253" spans="1:65" s="2" customFormat="1" ht="16.5" customHeight="1">
      <c r="A253" s="40"/>
      <c r="B253" s="41"/>
      <c r="C253" s="229" t="s">
        <v>491</v>
      </c>
      <c r="D253" s="229" t="s">
        <v>197</v>
      </c>
      <c r="E253" s="230" t="s">
        <v>492</v>
      </c>
      <c r="F253" s="231" t="s">
        <v>493</v>
      </c>
      <c r="G253" s="232" t="s">
        <v>354</v>
      </c>
      <c r="H253" s="233">
        <v>1.375</v>
      </c>
      <c r="I253" s="234"/>
      <c r="J253" s="235">
        <f>ROUND(I253*H253,2)</f>
        <v>0</v>
      </c>
      <c r="K253" s="231" t="s">
        <v>201</v>
      </c>
      <c r="L253" s="46"/>
      <c r="M253" s="236" t="s">
        <v>21</v>
      </c>
      <c r="N253" s="237" t="s">
        <v>47</v>
      </c>
      <c r="O253" s="86"/>
      <c r="P253" s="238">
        <f>O253*H253</f>
        <v>0</v>
      </c>
      <c r="Q253" s="238">
        <v>0.1733</v>
      </c>
      <c r="R253" s="238">
        <f>Q253*H253</f>
        <v>0.2382875</v>
      </c>
      <c r="S253" s="238">
        <v>0</v>
      </c>
      <c r="T253" s="239">
        <f>S253*H253</f>
        <v>0</v>
      </c>
      <c r="U253" s="40"/>
      <c r="V253" s="40"/>
      <c r="W253" s="40"/>
      <c r="X253" s="40"/>
      <c r="Y253" s="40"/>
      <c r="Z253" s="40"/>
      <c r="AA253" s="40"/>
      <c r="AB253" s="40"/>
      <c r="AC253" s="40"/>
      <c r="AD253" s="40"/>
      <c r="AE253" s="40"/>
      <c r="AR253" s="240" t="s">
        <v>202</v>
      </c>
      <c r="AT253" s="240" t="s">
        <v>197</v>
      </c>
      <c r="AU253" s="240" t="s">
        <v>86</v>
      </c>
      <c r="AY253" s="19" t="s">
        <v>194</v>
      </c>
      <c r="BE253" s="241">
        <f>IF(N253="základní",J253,0)</f>
        <v>0</v>
      </c>
      <c r="BF253" s="241">
        <f>IF(N253="snížená",J253,0)</f>
        <v>0</v>
      </c>
      <c r="BG253" s="241">
        <f>IF(N253="zákl. přenesená",J253,0)</f>
        <v>0</v>
      </c>
      <c r="BH253" s="241">
        <f>IF(N253="sníž. přenesená",J253,0)</f>
        <v>0</v>
      </c>
      <c r="BI253" s="241">
        <f>IF(N253="nulová",J253,0)</f>
        <v>0</v>
      </c>
      <c r="BJ253" s="19" t="s">
        <v>84</v>
      </c>
      <c r="BK253" s="241">
        <f>ROUND(I253*H253,2)</f>
        <v>0</v>
      </c>
      <c r="BL253" s="19" t="s">
        <v>202</v>
      </c>
      <c r="BM253" s="240" t="s">
        <v>494</v>
      </c>
    </row>
    <row r="254" spans="1:47" s="2" customFormat="1" ht="12">
      <c r="A254" s="40"/>
      <c r="B254" s="41"/>
      <c r="C254" s="42"/>
      <c r="D254" s="242" t="s">
        <v>204</v>
      </c>
      <c r="E254" s="42"/>
      <c r="F254" s="243" t="s">
        <v>495</v>
      </c>
      <c r="G254" s="42"/>
      <c r="H254" s="42"/>
      <c r="I254" s="149"/>
      <c r="J254" s="42"/>
      <c r="K254" s="42"/>
      <c r="L254" s="46"/>
      <c r="M254" s="244"/>
      <c r="N254" s="245"/>
      <c r="O254" s="86"/>
      <c r="P254" s="86"/>
      <c r="Q254" s="86"/>
      <c r="R254" s="86"/>
      <c r="S254" s="86"/>
      <c r="T254" s="87"/>
      <c r="U254" s="40"/>
      <c r="V254" s="40"/>
      <c r="W254" s="40"/>
      <c r="X254" s="40"/>
      <c r="Y254" s="40"/>
      <c r="Z254" s="40"/>
      <c r="AA254" s="40"/>
      <c r="AB254" s="40"/>
      <c r="AC254" s="40"/>
      <c r="AD254" s="40"/>
      <c r="AE254" s="40"/>
      <c r="AT254" s="19" t="s">
        <v>204</v>
      </c>
      <c r="AU254" s="19" t="s">
        <v>86</v>
      </c>
    </row>
    <row r="255" spans="1:51" s="13" customFormat="1" ht="12">
      <c r="A255" s="13"/>
      <c r="B255" s="247"/>
      <c r="C255" s="248"/>
      <c r="D255" s="242" t="s">
        <v>208</v>
      </c>
      <c r="E255" s="249" t="s">
        <v>21</v>
      </c>
      <c r="F255" s="250" t="s">
        <v>496</v>
      </c>
      <c r="G255" s="248"/>
      <c r="H255" s="251">
        <v>1.375</v>
      </c>
      <c r="I255" s="252"/>
      <c r="J255" s="248"/>
      <c r="K255" s="248"/>
      <c r="L255" s="253"/>
      <c r="M255" s="254"/>
      <c r="N255" s="255"/>
      <c r="O255" s="255"/>
      <c r="P255" s="255"/>
      <c r="Q255" s="255"/>
      <c r="R255" s="255"/>
      <c r="S255" s="255"/>
      <c r="T255" s="256"/>
      <c r="U255" s="13"/>
      <c r="V255" s="13"/>
      <c r="W255" s="13"/>
      <c r="X255" s="13"/>
      <c r="Y255" s="13"/>
      <c r="Z255" s="13"/>
      <c r="AA255" s="13"/>
      <c r="AB255" s="13"/>
      <c r="AC255" s="13"/>
      <c r="AD255" s="13"/>
      <c r="AE255" s="13"/>
      <c r="AT255" s="257" t="s">
        <v>208</v>
      </c>
      <c r="AU255" s="257" t="s">
        <v>86</v>
      </c>
      <c r="AV255" s="13" t="s">
        <v>86</v>
      </c>
      <c r="AW255" s="13" t="s">
        <v>38</v>
      </c>
      <c r="AX255" s="13" t="s">
        <v>76</v>
      </c>
      <c r="AY255" s="257" t="s">
        <v>194</v>
      </c>
    </row>
    <row r="256" spans="1:51" s="14" customFormat="1" ht="12">
      <c r="A256" s="14"/>
      <c r="B256" s="258"/>
      <c r="C256" s="259"/>
      <c r="D256" s="242" t="s">
        <v>208</v>
      </c>
      <c r="E256" s="260" t="s">
        <v>21</v>
      </c>
      <c r="F256" s="261" t="s">
        <v>210</v>
      </c>
      <c r="G256" s="259"/>
      <c r="H256" s="262">
        <v>1.375</v>
      </c>
      <c r="I256" s="263"/>
      <c r="J256" s="259"/>
      <c r="K256" s="259"/>
      <c r="L256" s="264"/>
      <c r="M256" s="265"/>
      <c r="N256" s="266"/>
      <c r="O256" s="266"/>
      <c r="P256" s="266"/>
      <c r="Q256" s="266"/>
      <c r="R256" s="266"/>
      <c r="S256" s="266"/>
      <c r="T256" s="267"/>
      <c r="U256" s="14"/>
      <c r="V256" s="14"/>
      <c r="W256" s="14"/>
      <c r="X256" s="14"/>
      <c r="Y256" s="14"/>
      <c r="Z256" s="14"/>
      <c r="AA256" s="14"/>
      <c r="AB256" s="14"/>
      <c r="AC256" s="14"/>
      <c r="AD256" s="14"/>
      <c r="AE256" s="14"/>
      <c r="AT256" s="268" t="s">
        <v>208</v>
      </c>
      <c r="AU256" s="268" t="s">
        <v>86</v>
      </c>
      <c r="AV256" s="14" t="s">
        <v>202</v>
      </c>
      <c r="AW256" s="14" t="s">
        <v>38</v>
      </c>
      <c r="AX256" s="14" t="s">
        <v>84</v>
      </c>
      <c r="AY256" s="268" t="s">
        <v>194</v>
      </c>
    </row>
    <row r="257" spans="1:65" s="2" customFormat="1" ht="16.5" customHeight="1">
      <c r="A257" s="40"/>
      <c r="B257" s="41"/>
      <c r="C257" s="229" t="s">
        <v>497</v>
      </c>
      <c r="D257" s="229" t="s">
        <v>197</v>
      </c>
      <c r="E257" s="230" t="s">
        <v>498</v>
      </c>
      <c r="F257" s="231" t="s">
        <v>499</v>
      </c>
      <c r="G257" s="232" t="s">
        <v>354</v>
      </c>
      <c r="H257" s="233">
        <v>18.1</v>
      </c>
      <c r="I257" s="234"/>
      <c r="J257" s="235">
        <f>ROUND(I257*H257,2)</f>
        <v>0</v>
      </c>
      <c r="K257" s="231" t="s">
        <v>201</v>
      </c>
      <c r="L257" s="46"/>
      <c r="M257" s="236" t="s">
        <v>21</v>
      </c>
      <c r="N257" s="237" t="s">
        <v>47</v>
      </c>
      <c r="O257" s="86"/>
      <c r="P257" s="238">
        <f>O257*H257</f>
        <v>0</v>
      </c>
      <c r="Q257" s="238">
        <v>0.11549</v>
      </c>
      <c r="R257" s="238">
        <f>Q257*H257</f>
        <v>2.090369</v>
      </c>
      <c r="S257" s="238">
        <v>0</v>
      </c>
      <c r="T257" s="239">
        <f>S257*H257</f>
        <v>0</v>
      </c>
      <c r="U257" s="40"/>
      <c r="V257" s="40"/>
      <c r="W257" s="40"/>
      <c r="X257" s="40"/>
      <c r="Y257" s="40"/>
      <c r="Z257" s="40"/>
      <c r="AA257" s="40"/>
      <c r="AB257" s="40"/>
      <c r="AC257" s="40"/>
      <c r="AD257" s="40"/>
      <c r="AE257" s="40"/>
      <c r="AR257" s="240" t="s">
        <v>202</v>
      </c>
      <c r="AT257" s="240" t="s">
        <v>197</v>
      </c>
      <c r="AU257" s="240" t="s">
        <v>86</v>
      </c>
      <c r="AY257" s="19" t="s">
        <v>194</v>
      </c>
      <c r="BE257" s="241">
        <f>IF(N257="základní",J257,0)</f>
        <v>0</v>
      </c>
      <c r="BF257" s="241">
        <f>IF(N257="snížená",J257,0)</f>
        <v>0</v>
      </c>
      <c r="BG257" s="241">
        <f>IF(N257="zákl. přenesená",J257,0)</f>
        <v>0</v>
      </c>
      <c r="BH257" s="241">
        <f>IF(N257="sníž. přenesená",J257,0)</f>
        <v>0</v>
      </c>
      <c r="BI257" s="241">
        <f>IF(N257="nulová",J257,0)</f>
        <v>0</v>
      </c>
      <c r="BJ257" s="19" t="s">
        <v>84</v>
      </c>
      <c r="BK257" s="241">
        <f>ROUND(I257*H257,2)</f>
        <v>0</v>
      </c>
      <c r="BL257" s="19" t="s">
        <v>202</v>
      </c>
      <c r="BM257" s="240" t="s">
        <v>500</v>
      </c>
    </row>
    <row r="258" spans="1:47" s="2" customFormat="1" ht="12">
      <c r="A258" s="40"/>
      <c r="B258" s="41"/>
      <c r="C258" s="42"/>
      <c r="D258" s="242" t="s">
        <v>204</v>
      </c>
      <c r="E258" s="42"/>
      <c r="F258" s="243" t="s">
        <v>501</v>
      </c>
      <c r="G258" s="42"/>
      <c r="H258" s="42"/>
      <c r="I258" s="149"/>
      <c r="J258" s="42"/>
      <c r="K258" s="42"/>
      <c r="L258" s="46"/>
      <c r="M258" s="244"/>
      <c r="N258" s="245"/>
      <c r="O258" s="86"/>
      <c r="P258" s="86"/>
      <c r="Q258" s="86"/>
      <c r="R258" s="86"/>
      <c r="S258" s="86"/>
      <c r="T258" s="87"/>
      <c r="U258" s="40"/>
      <c r="V258" s="40"/>
      <c r="W258" s="40"/>
      <c r="X258" s="40"/>
      <c r="Y258" s="40"/>
      <c r="Z258" s="40"/>
      <c r="AA258" s="40"/>
      <c r="AB258" s="40"/>
      <c r="AC258" s="40"/>
      <c r="AD258" s="40"/>
      <c r="AE258" s="40"/>
      <c r="AT258" s="19" t="s">
        <v>204</v>
      </c>
      <c r="AU258" s="19" t="s">
        <v>86</v>
      </c>
    </row>
    <row r="259" spans="1:47" s="2" customFormat="1" ht="12">
      <c r="A259" s="40"/>
      <c r="B259" s="41"/>
      <c r="C259" s="42"/>
      <c r="D259" s="242" t="s">
        <v>206</v>
      </c>
      <c r="E259" s="42"/>
      <c r="F259" s="246" t="s">
        <v>502</v>
      </c>
      <c r="G259" s="42"/>
      <c r="H259" s="42"/>
      <c r="I259" s="149"/>
      <c r="J259" s="42"/>
      <c r="K259" s="42"/>
      <c r="L259" s="46"/>
      <c r="M259" s="244"/>
      <c r="N259" s="245"/>
      <c r="O259" s="86"/>
      <c r="P259" s="86"/>
      <c r="Q259" s="86"/>
      <c r="R259" s="86"/>
      <c r="S259" s="86"/>
      <c r="T259" s="87"/>
      <c r="U259" s="40"/>
      <c r="V259" s="40"/>
      <c r="W259" s="40"/>
      <c r="X259" s="40"/>
      <c r="Y259" s="40"/>
      <c r="Z259" s="40"/>
      <c r="AA259" s="40"/>
      <c r="AB259" s="40"/>
      <c r="AC259" s="40"/>
      <c r="AD259" s="40"/>
      <c r="AE259" s="40"/>
      <c r="AT259" s="19" t="s">
        <v>206</v>
      </c>
      <c r="AU259" s="19" t="s">
        <v>86</v>
      </c>
    </row>
    <row r="260" spans="1:51" s="13" customFormat="1" ht="12">
      <c r="A260" s="13"/>
      <c r="B260" s="247"/>
      <c r="C260" s="248"/>
      <c r="D260" s="242" t="s">
        <v>208</v>
      </c>
      <c r="E260" s="249" t="s">
        <v>21</v>
      </c>
      <c r="F260" s="250" t="s">
        <v>503</v>
      </c>
      <c r="G260" s="248"/>
      <c r="H260" s="251">
        <v>24.85</v>
      </c>
      <c r="I260" s="252"/>
      <c r="J260" s="248"/>
      <c r="K260" s="248"/>
      <c r="L260" s="253"/>
      <c r="M260" s="254"/>
      <c r="N260" s="255"/>
      <c r="O260" s="255"/>
      <c r="P260" s="255"/>
      <c r="Q260" s="255"/>
      <c r="R260" s="255"/>
      <c r="S260" s="255"/>
      <c r="T260" s="256"/>
      <c r="U260" s="13"/>
      <c r="V260" s="13"/>
      <c r="W260" s="13"/>
      <c r="X260" s="13"/>
      <c r="Y260" s="13"/>
      <c r="Z260" s="13"/>
      <c r="AA260" s="13"/>
      <c r="AB260" s="13"/>
      <c r="AC260" s="13"/>
      <c r="AD260" s="13"/>
      <c r="AE260" s="13"/>
      <c r="AT260" s="257" t="s">
        <v>208</v>
      </c>
      <c r="AU260" s="257" t="s">
        <v>86</v>
      </c>
      <c r="AV260" s="13" t="s">
        <v>86</v>
      </c>
      <c r="AW260" s="13" t="s">
        <v>38</v>
      </c>
      <c r="AX260" s="13" t="s">
        <v>76</v>
      </c>
      <c r="AY260" s="257" t="s">
        <v>194</v>
      </c>
    </row>
    <row r="261" spans="1:51" s="13" customFormat="1" ht="12">
      <c r="A261" s="13"/>
      <c r="B261" s="247"/>
      <c r="C261" s="248"/>
      <c r="D261" s="242" t="s">
        <v>208</v>
      </c>
      <c r="E261" s="249" t="s">
        <v>21</v>
      </c>
      <c r="F261" s="250" t="s">
        <v>504</v>
      </c>
      <c r="G261" s="248"/>
      <c r="H261" s="251">
        <v>-6.75</v>
      </c>
      <c r="I261" s="252"/>
      <c r="J261" s="248"/>
      <c r="K261" s="248"/>
      <c r="L261" s="253"/>
      <c r="M261" s="254"/>
      <c r="N261" s="255"/>
      <c r="O261" s="255"/>
      <c r="P261" s="255"/>
      <c r="Q261" s="255"/>
      <c r="R261" s="255"/>
      <c r="S261" s="255"/>
      <c r="T261" s="256"/>
      <c r="U261" s="13"/>
      <c r="V261" s="13"/>
      <c r="W261" s="13"/>
      <c r="X261" s="13"/>
      <c r="Y261" s="13"/>
      <c r="Z261" s="13"/>
      <c r="AA261" s="13"/>
      <c r="AB261" s="13"/>
      <c r="AC261" s="13"/>
      <c r="AD261" s="13"/>
      <c r="AE261" s="13"/>
      <c r="AT261" s="257" t="s">
        <v>208</v>
      </c>
      <c r="AU261" s="257" t="s">
        <v>86</v>
      </c>
      <c r="AV261" s="13" t="s">
        <v>86</v>
      </c>
      <c r="AW261" s="13" t="s">
        <v>38</v>
      </c>
      <c r="AX261" s="13" t="s">
        <v>76</v>
      </c>
      <c r="AY261" s="257" t="s">
        <v>194</v>
      </c>
    </row>
    <row r="262" spans="1:51" s="14" customFormat="1" ht="12">
      <c r="A262" s="14"/>
      <c r="B262" s="258"/>
      <c r="C262" s="259"/>
      <c r="D262" s="242" t="s">
        <v>208</v>
      </c>
      <c r="E262" s="260" t="s">
        <v>21</v>
      </c>
      <c r="F262" s="261" t="s">
        <v>210</v>
      </c>
      <c r="G262" s="259"/>
      <c r="H262" s="262">
        <v>18.1</v>
      </c>
      <c r="I262" s="263"/>
      <c r="J262" s="259"/>
      <c r="K262" s="259"/>
      <c r="L262" s="264"/>
      <c r="M262" s="265"/>
      <c r="N262" s="266"/>
      <c r="O262" s="266"/>
      <c r="P262" s="266"/>
      <c r="Q262" s="266"/>
      <c r="R262" s="266"/>
      <c r="S262" s="266"/>
      <c r="T262" s="267"/>
      <c r="U262" s="14"/>
      <c r="V262" s="14"/>
      <c r="W262" s="14"/>
      <c r="X262" s="14"/>
      <c r="Y262" s="14"/>
      <c r="Z262" s="14"/>
      <c r="AA262" s="14"/>
      <c r="AB262" s="14"/>
      <c r="AC262" s="14"/>
      <c r="AD262" s="14"/>
      <c r="AE262" s="14"/>
      <c r="AT262" s="268" t="s">
        <v>208</v>
      </c>
      <c r="AU262" s="268" t="s">
        <v>86</v>
      </c>
      <c r="AV262" s="14" t="s">
        <v>202</v>
      </c>
      <c r="AW262" s="14" t="s">
        <v>38</v>
      </c>
      <c r="AX262" s="14" t="s">
        <v>84</v>
      </c>
      <c r="AY262" s="268" t="s">
        <v>194</v>
      </c>
    </row>
    <row r="263" spans="1:65" s="2" customFormat="1" ht="16.5" customHeight="1">
      <c r="A263" s="40"/>
      <c r="B263" s="41"/>
      <c r="C263" s="229" t="s">
        <v>505</v>
      </c>
      <c r="D263" s="229" t="s">
        <v>197</v>
      </c>
      <c r="E263" s="230" t="s">
        <v>506</v>
      </c>
      <c r="F263" s="231" t="s">
        <v>507</v>
      </c>
      <c r="G263" s="232" t="s">
        <v>268</v>
      </c>
      <c r="H263" s="233">
        <v>5</v>
      </c>
      <c r="I263" s="234"/>
      <c r="J263" s="235">
        <f>ROUND(I263*H263,2)</f>
        <v>0</v>
      </c>
      <c r="K263" s="231" t="s">
        <v>201</v>
      </c>
      <c r="L263" s="46"/>
      <c r="M263" s="236" t="s">
        <v>21</v>
      </c>
      <c r="N263" s="237" t="s">
        <v>47</v>
      </c>
      <c r="O263" s="86"/>
      <c r="P263" s="238">
        <f>O263*H263</f>
        <v>0</v>
      </c>
      <c r="Q263" s="238">
        <v>0.01794</v>
      </c>
      <c r="R263" s="238">
        <f>Q263*H263</f>
        <v>0.0897</v>
      </c>
      <c r="S263" s="238">
        <v>0</v>
      </c>
      <c r="T263" s="239">
        <f>S263*H263</f>
        <v>0</v>
      </c>
      <c r="U263" s="40"/>
      <c r="V263" s="40"/>
      <c r="W263" s="40"/>
      <c r="X263" s="40"/>
      <c r="Y263" s="40"/>
      <c r="Z263" s="40"/>
      <c r="AA263" s="40"/>
      <c r="AB263" s="40"/>
      <c r="AC263" s="40"/>
      <c r="AD263" s="40"/>
      <c r="AE263" s="40"/>
      <c r="AR263" s="240" t="s">
        <v>202</v>
      </c>
      <c r="AT263" s="240" t="s">
        <v>197</v>
      </c>
      <c r="AU263" s="240" t="s">
        <v>86</v>
      </c>
      <c r="AY263" s="19" t="s">
        <v>194</v>
      </c>
      <c r="BE263" s="241">
        <f>IF(N263="základní",J263,0)</f>
        <v>0</v>
      </c>
      <c r="BF263" s="241">
        <f>IF(N263="snížená",J263,0)</f>
        <v>0</v>
      </c>
      <c r="BG263" s="241">
        <f>IF(N263="zákl. přenesená",J263,0)</f>
        <v>0</v>
      </c>
      <c r="BH263" s="241">
        <f>IF(N263="sníž. přenesená",J263,0)</f>
        <v>0</v>
      </c>
      <c r="BI263" s="241">
        <f>IF(N263="nulová",J263,0)</f>
        <v>0</v>
      </c>
      <c r="BJ263" s="19" t="s">
        <v>84</v>
      </c>
      <c r="BK263" s="241">
        <f>ROUND(I263*H263,2)</f>
        <v>0</v>
      </c>
      <c r="BL263" s="19" t="s">
        <v>202</v>
      </c>
      <c r="BM263" s="240" t="s">
        <v>508</v>
      </c>
    </row>
    <row r="264" spans="1:47" s="2" customFormat="1" ht="12">
      <c r="A264" s="40"/>
      <c r="B264" s="41"/>
      <c r="C264" s="42"/>
      <c r="D264" s="242" t="s">
        <v>204</v>
      </c>
      <c r="E264" s="42"/>
      <c r="F264" s="243" t="s">
        <v>509</v>
      </c>
      <c r="G264" s="42"/>
      <c r="H264" s="42"/>
      <c r="I264" s="149"/>
      <c r="J264" s="42"/>
      <c r="K264" s="42"/>
      <c r="L264" s="46"/>
      <c r="M264" s="244"/>
      <c r="N264" s="245"/>
      <c r="O264" s="86"/>
      <c r="P264" s="86"/>
      <c r="Q264" s="86"/>
      <c r="R264" s="86"/>
      <c r="S264" s="86"/>
      <c r="T264" s="87"/>
      <c r="U264" s="40"/>
      <c r="V264" s="40"/>
      <c r="W264" s="40"/>
      <c r="X264" s="40"/>
      <c r="Y264" s="40"/>
      <c r="Z264" s="40"/>
      <c r="AA264" s="40"/>
      <c r="AB264" s="40"/>
      <c r="AC264" s="40"/>
      <c r="AD264" s="40"/>
      <c r="AE264" s="40"/>
      <c r="AT264" s="19" t="s">
        <v>204</v>
      </c>
      <c r="AU264" s="19" t="s">
        <v>86</v>
      </c>
    </row>
    <row r="265" spans="1:47" s="2" customFormat="1" ht="12">
      <c r="A265" s="40"/>
      <c r="B265" s="41"/>
      <c r="C265" s="42"/>
      <c r="D265" s="242" t="s">
        <v>206</v>
      </c>
      <c r="E265" s="42"/>
      <c r="F265" s="246" t="s">
        <v>441</v>
      </c>
      <c r="G265" s="42"/>
      <c r="H265" s="42"/>
      <c r="I265" s="149"/>
      <c r="J265" s="42"/>
      <c r="K265" s="42"/>
      <c r="L265" s="46"/>
      <c r="M265" s="244"/>
      <c r="N265" s="245"/>
      <c r="O265" s="86"/>
      <c r="P265" s="86"/>
      <c r="Q265" s="86"/>
      <c r="R265" s="86"/>
      <c r="S265" s="86"/>
      <c r="T265" s="87"/>
      <c r="U265" s="40"/>
      <c r="V265" s="40"/>
      <c r="W265" s="40"/>
      <c r="X265" s="40"/>
      <c r="Y265" s="40"/>
      <c r="Z265" s="40"/>
      <c r="AA265" s="40"/>
      <c r="AB265" s="40"/>
      <c r="AC265" s="40"/>
      <c r="AD265" s="40"/>
      <c r="AE265" s="40"/>
      <c r="AT265" s="19" t="s">
        <v>206</v>
      </c>
      <c r="AU265" s="19" t="s">
        <v>86</v>
      </c>
    </row>
    <row r="266" spans="1:51" s="13" customFormat="1" ht="12">
      <c r="A266" s="13"/>
      <c r="B266" s="247"/>
      <c r="C266" s="248"/>
      <c r="D266" s="242" t="s">
        <v>208</v>
      </c>
      <c r="E266" s="249" t="s">
        <v>21</v>
      </c>
      <c r="F266" s="250" t="s">
        <v>510</v>
      </c>
      <c r="G266" s="248"/>
      <c r="H266" s="251">
        <v>5</v>
      </c>
      <c r="I266" s="252"/>
      <c r="J266" s="248"/>
      <c r="K266" s="248"/>
      <c r="L266" s="253"/>
      <c r="M266" s="254"/>
      <c r="N266" s="255"/>
      <c r="O266" s="255"/>
      <c r="P266" s="255"/>
      <c r="Q266" s="255"/>
      <c r="R266" s="255"/>
      <c r="S266" s="255"/>
      <c r="T266" s="256"/>
      <c r="U266" s="13"/>
      <c r="V266" s="13"/>
      <c r="W266" s="13"/>
      <c r="X266" s="13"/>
      <c r="Y266" s="13"/>
      <c r="Z266" s="13"/>
      <c r="AA266" s="13"/>
      <c r="AB266" s="13"/>
      <c r="AC266" s="13"/>
      <c r="AD266" s="13"/>
      <c r="AE266" s="13"/>
      <c r="AT266" s="257" t="s">
        <v>208</v>
      </c>
      <c r="AU266" s="257" t="s">
        <v>86</v>
      </c>
      <c r="AV266" s="13" t="s">
        <v>86</v>
      </c>
      <c r="AW266" s="13" t="s">
        <v>38</v>
      </c>
      <c r="AX266" s="13" t="s">
        <v>76</v>
      </c>
      <c r="AY266" s="257" t="s">
        <v>194</v>
      </c>
    </row>
    <row r="267" spans="1:51" s="14" customFormat="1" ht="12">
      <c r="A267" s="14"/>
      <c r="B267" s="258"/>
      <c r="C267" s="259"/>
      <c r="D267" s="242" t="s">
        <v>208</v>
      </c>
      <c r="E267" s="260" t="s">
        <v>21</v>
      </c>
      <c r="F267" s="261" t="s">
        <v>210</v>
      </c>
      <c r="G267" s="259"/>
      <c r="H267" s="262">
        <v>5</v>
      </c>
      <c r="I267" s="263"/>
      <c r="J267" s="259"/>
      <c r="K267" s="259"/>
      <c r="L267" s="264"/>
      <c r="M267" s="265"/>
      <c r="N267" s="266"/>
      <c r="O267" s="266"/>
      <c r="P267" s="266"/>
      <c r="Q267" s="266"/>
      <c r="R267" s="266"/>
      <c r="S267" s="266"/>
      <c r="T267" s="267"/>
      <c r="U267" s="14"/>
      <c r="V267" s="14"/>
      <c r="W267" s="14"/>
      <c r="X267" s="14"/>
      <c r="Y267" s="14"/>
      <c r="Z267" s="14"/>
      <c r="AA267" s="14"/>
      <c r="AB267" s="14"/>
      <c r="AC267" s="14"/>
      <c r="AD267" s="14"/>
      <c r="AE267" s="14"/>
      <c r="AT267" s="268" t="s">
        <v>208</v>
      </c>
      <c r="AU267" s="268" t="s">
        <v>86</v>
      </c>
      <c r="AV267" s="14" t="s">
        <v>202</v>
      </c>
      <c r="AW267" s="14" t="s">
        <v>38</v>
      </c>
      <c r="AX267" s="14" t="s">
        <v>84</v>
      </c>
      <c r="AY267" s="268" t="s">
        <v>194</v>
      </c>
    </row>
    <row r="268" spans="1:65" s="2" customFormat="1" ht="16.5" customHeight="1">
      <c r="A268" s="40"/>
      <c r="B268" s="41"/>
      <c r="C268" s="229" t="s">
        <v>511</v>
      </c>
      <c r="D268" s="229" t="s">
        <v>197</v>
      </c>
      <c r="E268" s="230" t="s">
        <v>512</v>
      </c>
      <c r="F268" s="231" t="s">
        <v>513</v>
      </c>
      <c r="G268" s="232" t="s">
        <v>354</v>
      </c>
      <c r="H268" s="233">
        <v>59.41</v>
      </c>
      <c r="I268" s="234"/>
      <c r="J268" s="235">
        <f>ROUND(I268*H268,2)</f>
        <v>0</v>
      </c>
      <c r="K268" s="231" t="s">
        <v>201</v>
      </c>
      <c r="L268" s="46"/>
      <c r="M268" s="236" t="s">
        <v>21</v>
      </c>
      <c r="N268" s="237" t="s">
        <v>47</v>
      </c>
      <c r="O268" s="86"/>
      <c r="P268" s="238">
        <f>O268*H268</f>
        <v>0</v>
      </c>
      <c r="Q268" s="238">
        <v>0.1403</v>
      </c>
      <c r="R268" s="238">
        <f>Q268*H268</f>
        <v>8.335223</v>
      </c>
      <c r="S268" s="238">
        <v>0</v>
      </c>
      <c r="T268" s="239">
        <f>S268*H268</f>
        <v>0</v>
      </c>
      <c r="U268" s="40"/>
      <c r="V268" s="40"/>
      <c r="W268" s="40"/>
      <c r="X268" s="40"/>
      <c r="Y268" s="40"/>
      <c r="Z268" s="40"/>
      <c r="AA268" s="40"/>
      <c r="AB268" s="40"/>
      <c r="AC268" s="40"/>
      <c r="AD268" s="40"/>
      <c r="AE268" s="40"/>
      <c r="AR268" s="240" t="s">
        <v>202</v>
      </c>
      <c r="AT268" s="240" t="s">
        <v>197</v>
      </c>
      <c r="AU268" s="240" t="s">
        <v>86</v>
      </c>
      <c r="AY268" s="19" t="s">
        <v>194</v>
      </c>
      <c r="BE268" s="241">
        <f>IF(N268="základní",J268,0)</f>
        <v>0</v>
      </c>
      <c r="BF268" s="241">
        <f>IF(N268="snížená",J268,0)</f>
        <v>0</v>
      </c>
      <c r="BG268" s="241">
        <f>IF(N268="zákl. přenesená",J268,0)</f>
        <v>0</v>
      </c>
      <c r="BH268" s="241">
        <f>IF(N268="sníž. přenesená",J268,0)</f>
        <v>0</v>
      </c>
      <c r="BI268" s="241">
        <f>IF(N268="nulová",J268,0)</f>
        <v>0</v>
      </c>
      <c r="BJ268" s="19" t="s">
        <v>84</v>
      </c>
      <c r="BK268" s="241">
        <f>ROUND(I268*H268,2)</f>
        <v>0</v>
      </c>
      <c r="BL268" s="19" t="s">
        <v>202</v>
      </c>
      <c r="BM268" s="240" t="s">
        <v>514</v>
      </c>
    </row>
    <row r="269" spans="1:47" s="2" customFormat="1" ht="12">
      <c r="A269" s="40"/>
      <c r="B269" s="41"/>
      <c r="C269" s="42"/>
      <c r="D269" s="242" t="s">
        <v>204</v>
      </c>
      <c r="E269" s="42"/>
      <c r="F269" s="243" t="s">
        <v>515</v>
      </c>
      <c r="G269" s="42"/>
      <c r="H269" s="42"/>
      <c r="I269" s="149"/>
      <c r="J269" s="42"/>
      <c r="K269" s="42"/>
      <c r="L269" s="46"/>
      <c r="M269" s="244"/>
      <c r="N269" s="245"/>
      <c r="O269" s="86"/>
      <c r="P269" s="86"/>
      <c r="Q269" s="86"/>
      <c r="R269" s="86"/>
      <c r="S269" s="86"/>
      <c r="T269" s="87"/>
      <c r="U269" s="40"/>
      <c r="V269" s="40"/>
      <c r="W269" s="40"/>
      <c r="X269" s="40"/>
      <c r="Y269" s="40"/>
      <c r="Z269" s="40"/>
      <c r="AA269" s="40"/>
      <c r="AB269" s="40"/>
      <c r="AC269" s="40"/>
      <c r="AD269" s="40"/>
      <c r="AE269" s="40"/>
      <c r="AT269" s="19" t="s">
        <v>204</v>
      </c>
      <c r="AU269" s="19" t="s">
        <v>86</v>
      </c>
    </row>
    <row r="270" spans="1:47" s="2" customFormat="1" ht="12">
      <c r="A270" s="40"/>
      <c r="B270" s="41"/>
      <c r="C270" s="42"/>
      <c r="D270" s="242" t="s">
        <v>206</v>
      </c>
      <c r="E270" s="42"/>
      <c r="F270" s="246" t="s">
        <v>502</v>
      </c>
      <c r="G270" s="42"/>
      <c r="H270" s="42"/>
      <c r="I270" s="149"/>
      <c r="J270" s="42"/>
      <c r="K270" s="42"/>
      <c r="L270" s="46"/>
      <c r="M270" s="244"/>
      <c r="N270" s="245"/>
      <c r="O270" s="86"/>
      <c r="P270" s="86"/>
      <c r="Q270" s="86"/>
      <c r="R270" s="86"/>
      <c r="S270" s="86"/>
      <c r="T270" s="87"/>
      <c r="U270" s="40"/>
      <c r="V270" s="40"/>
      <c r="W270" s="40"/>
      <c r="X270" s="40"/>
      <c r="Y270" s="40"/>
      <c r="Z270" s="40"/>
      <c r="AA270" s="40"/>
      <c r="AB270" s="40"/>
      <c r="AC270" s="40"/>
      <c r="AD270" s="40"/>
      <c r="AE270" s="40"/>
      <c r="AT270" s="19" t="s">
        <v>206</v>
      </c>
      <c r="AU270" s="19" t="s">
        <v>86</v>
      </c>
    </row>
    <row r="271" spans="1:51" s="13" customFormat="1" ht="12">
      <c r="A271" s="13"/>
      <c r="B271" s="247"/>
      <c r="C271" s="248"/>
      <c r="D271" s="242" t="s">
        <v>208</v>
      </c>
      <c r="E271" s="249" t="s">
        <v>21</v>
      </c>
      <c r="F271" s="250" t="s">
        <v>516</v>
      </c>
      <c r="G271" s="248"/>
      <c r="H271" s="251">
        <v>65.485</v>
      </c>
      <c r="I271" s="252"/>
      <c r="J271" s="248"/>
      <c r="K271" s="248"/>
      <c r="L271" s="253"/>
      <c r="M271" s="254"/>
      <c r="N271" s="255"/>
      <c r="O271" s="255"/>
      <c r="P271" s="255"/>
      <c r="Q271" s="255"/>
      <c r="R271" s="255"/>
      <c r="S271" s="255"/>
      <c r="T271" s="256"/>
      <c r="U271" s="13"/>
      <c r="V271" s="13"/>
      <c r="W271" s="13"/>
      <c r="X271" s="13"/>
      <c r="Y271" s="13"/>
      <c r="Z271" s="13"/>
      <c r="AA271" s="13"/>
      <c r="AB271" s="13"/>
      <c r="AC271" s="13"/>
      <c r="AD271" s="13"/>
      <c r="AE271" s="13"/>
      <c r="AT271" s="257" t="s">
        <v>208</v>
      </c>
      <c r="AU271" s="257" t="s">
        <v>86</v>
      </c>
      <c r="AV271" s="13" t="s">
        <v>86</v>
      </c>
      <c r="AW271" s="13" t="s">
        <v>38</v>
      </c>
      <c r="AX271" s="13" t="s">
        <v>76</v>
      </c>
      <c r="AY271" s="257" t="s">
        <v>194</v>
      </c>
    </row>
    <row r="272" spans="1:51" s="13" customFormat="1" ht="12">
      <c r="A272" s="13"/>
      <c r="B272" s="247"/>
      <c r="C272" s="248"/>
      <c r="D272" s="242" t="s">
        <v>208</v>
      </c>
      <c r="E272" s="249" t="s">
        <v>21</v>
      </c>
      <c r="F272" s="250" t="s">
        <v>517</v>
      </c>
      <c r="G272" s="248"/>
      <c r="H272" s="251">
        <v>-4.05</v>
      </c>
      <c r="I272" s="252"/>
      <c r="J272" s="248"/>
      <c r="K272" s="248"/>
      <c r="L272" s="253"/>
      <c r="M272" s="254"/>
      <c r="N272" s="255"/>
      <c r="O272" s="255"/>
      <c r="P272" s="255"/>
      <c r="Q272" s="255"/>
      <c r="R272" s="255"/>
      <c r="S272" s="255"/>
      <c r="T272" s="256"/>
      <c r="U272" s="13"/>
      <c r="V272" s="13"/>
      <c r="W272" s="13"/>
      <c r="X272" s="13"/>
      <c r="Y272" s="13"/>
      <c r="Z272" s="13"/>
      <c r="AA272" s="13"/>
      <c r="AB272" s="13"/>
      <c r="AC272" s="13"/>
      <c r="AD272" s="13"/>
      <c r="AE272" s="13"/>
      <c r="AT272" s="257" t="s">
        <v>208</v>
      </c>
      <c r="AU272" s="257" t="s">
        <v>86</v>
      </c>
      <c r="AV272" s="13" t="s">
        <v>86</v>
      </c>
      <c r="AW272" s="13" t="s">
        <v>38</v>
      </c>
      <c r="AX272" s="13" t="s">
        <v>76</v>
      </c>
      <c r="AY272" s="257" t="s">
        <v>194</v>
      </c>
    </row>
    <row r="273" spans="1:51" s="13" customFormat="1" ht="12">
      <c r="A273" s="13"/>
      <c r="B273" s="247"/>
      <c r="C273" s="248"/>
      <c r="D273" s="242" t="s">
        <v>208</v>
      </c>
      <c r="E273" s="249" t="s">
        <v>21</v>
      </c>
      <c r="F273" s="250" t="s">
        <v>518</v>
      </c>
      <c r="G273" s="248"/>
      <c r="H273" s="251">
        <v>-2.025</v>
      </c>
      <c r="I273" s="252"/>
      <c r="J273" s="248"/>
      <c r="K273" s="248"/>
      <c r="L273" s="253"/>
      <c r="M273" s="254"/>
      <c r="N273" s="255"/>
      <c r="O273" s="255"/>
      <c r="P273" s="255"/>
      <c r="Q273" s="255"/>
      <c r="R273" s="255"/>
      <c r="S273" s="255"/>
      <c r="T273" s="256"/>
      <c r="U273" s="13"/>
      <c r="V273" s="13"/>
      <c r="W273" s="13"/>
      <c r="X273" s="13"/>
      <c r="Y273" s="13"/>
      <c r="Z273" s="13"/>
      <c r="AA273" s="13"/>
      <c r="AB273" s="13"/>
      <c r="AC273" s="13"/>
      <c r="AD273" s="13"/>
      <c r="AE273" s="13"/>
      <c r="AT273" s="257" t="s">
        <v>208</v>
      </c>
      <c r="AU273" s="257" t="s">
        <v>86</v>
      </c>
      <c r="AV273" s="13" t="s">
        <v>86</v>
      </c>
      <c r="AW273" s="13" t="s">
        <v>38</v>
      </c>
      <c r="AX273" s="13" t="s">
        <v>76</v>
      </c>
      <c r="AY273" s="257" t="s">
        <v>194</v>
      </c>
    </row>
    <row r="274" spans="1:51" s="14" customFormat="1" ht="12">
      <c r="A274" s="14"/>
      <c r="B274" s="258"/>
      <c r="C274" s="259"/>
      <c r="D274" s="242" t="s">
        <v>208</v>
      </c>
      <c r="E274" s="260" t="s">
        <v>21</v>
      </c>
      <c r="F274" s="261" t="s">
        <v>210</v>
      </c>
      <c r="G274" s="259"/>
      <c r="H274" s="262">
        <v>59.41</v>
      </c>
      <c r="I274" s="263"/>
      <c r="J274" s="259"/>
      <c r="K274" s="259"/>
      <c r="L274" s="264"/>
      <c r="M274" s="265"/>
      <c r="N274" s="266"/>
      <c r="O274" s="266"/>
      <c r="P274" s="266"/>
      <c r="Q274" s="266"/>
      <c r="R274" s="266"/>
      <c r="S274" s="266"/>
      <c r="T274" s="267"/>
      <c r="U274" s="14"/>
      <c r="V274" s="14"/>
      <c r="W274" s="14"/>
      <c r="X274" s="14"/>
      <c r="Y274" s="14"/>
      <c r="Z274" s="14"/>
      <c r="AA274" s="14"/>
      <c r="AB274" s="14"/>
      <c r="AC274" s="14"/>
      <c r="AD274" s="14"/>
      <c r="AE274" s="14"/>
      <c r="AT274" s="268" t="s">
        <v>208</v>
      </c>
      <c r="AU274" s="268" t="s">
        <v>86</v>
      </c>
      <c r="AV274" s="14" t="s">
        <v>202</v>
      </c>
      <c r="AW274" s="14" t="s">
        <v>38</v>
      </c>
      <c r="AX274" s="14" t="s">
        <v>84</v>
      </c>
      <c r="AY274" s="268" t="s">
        <v>194</v>
      </c>
    </row>
    <row r="275" spans="1:65" s="2" customFormat="1" ht="16.5" customHeight="1">
      <c r="A275" s="40"/>
      <c r="B275" s="41"/>
      <c r="C275" s="229" t="s">
        <v>519</v>
      </c>
      <c r="D275" s="229" t="s">
        <v>197</v>
      </c>
      <c r="E275" s="230" t="s">
        <v>520</v>
      </c>
      <c r="F275" s="231" t="s">
        <v>521</v>
      </c>
      <c r="G275" s="232" t="s">
        <v>268</v>
      </c>
      <c r="H275" s="233">
        <v>3</v>
      </c>
      <c r="I275" s="234"/>
      <c r="J275" s="235">
        <f>ROUND(I275*H275,2)</f>
        <v>0</v>
      </c>
      <c r="K275" s="231" t="s">
        <v>201</v>
      </c>
      <c r="L275" s="46"/>
      <c r="M275" s="236" t="s">
        <v>21</v>
      </c>
      <c r="N275" s="237" t="s">
        <v>47</v>
      </c>
      <c r="O275" s="86"/>
      <c r="P275" s="238">
        <f>O275*H275</f>
        <v>0</v>
      </c>
      <c r="Q275" s="238">
        <v>0.02126</v>
      </c>
      <c r="R275" s="238">
        <f>Q275*H275</f>
        <v>0.06378</v>
      </c>
      <c r="S275" s="238">
        <v>0</v>
      </c>
      <c r="T275" s="239">
        <f>S275*H275</f>
        <v>0</v>
      </c>
      <c r="U275" s="40"/>
      <c r="V275" s="40"/>
      <c r="W275" s="40"/>
      <c r="X275" s="40"/>
      <c r="Y275" s="40"/>
      <c r="Z275" s="40"/>
      <c r="AA275" s="40"/>
      <c r="AB275" s="40"/>
      <c r="AC275" s="40"/>
      <c r="AD275" s="40"/>
      <c r="AE275" s="40"/>
      <c r="AR275" s="240" t="s">
        <v>202</v>
      </c>
      <c r="AT275" s="240" t="s">
        <v>197</v>
      </c>
      <c r="AU275" s="240" t="s">
        <v>86</v>
      </c>
      <c r="AY275" s="19" t="s">
        <v>194</v>
      </c>
      <c r="BE275" s="241">
        <f>IF(N275="základní",J275,0)</f>
        <v>0</v>
      </c>
      <c r="BF275" s="241">
        <f>IF(N275="snížená",J275,0)</f>
        <v>0</v>
      </c>
      <c r="BG275" s="241">
        <f>IF(N275="zákl. přenesená",J275,0)</f>
        <v>0</v>
      </c>
      <c r="BH275" s="241">
        <f>IF(N275="sníž. přenesená",J275,0)</f>
        <v>0</v>
      </c>
      <c r="BI275" s="241">
        <f>IF(N275="nulová",J275,0)</f>
        <v>0</v>
      </c>
      <c r="BJ275" s="19" t="s">
        <v>84</v>
      </c>
      <c r="BK275" s="241">
        <f>ROUND(I275*H275,2)</f>
        <v>0</v>
      </c>
      <c r="BL275" s="19" t="s">
        <v>202</v>
      </c>
      <c r="BM275" s="240" t="s">
        <v>522</v>
      </c>
    </row>
    <row r="276" spans="1:47" s="2" customFormat="1" ht="12">
      <c r="A276" s="40"/>
      <c r="B276" s="41"/>
      <c r="C276" s="42"/>
      <c r="D276" s="242" t="s">
        <v>204</v>
      </c>
      <c r="E276" s="42"/>
      <c r="F276" s="243" t="s">
        <v>523</v>
      </c>
      <c r="G276" s="42"/>
      <c r="H276" s="42"/>
      <c r="I276" s="149"/>
      <c r="J276" s="42"/>
      <c r="K276" s="42"/>
      <c r="L276" s="46"/>
      <c r="M276" s="244"/>
      <c r="N276" s="245"/>
      <c r="O276" s="86"/>
      <c r="P276" s="86"/>
      <c r="Q276" s="86"/>
      <c r="R276" s="86"/>
      <c r="S276" s="86"/>
      <c r="T276" s="87"/>
      <c r="U276" s="40"/>
      <c r="V276" s="40"/>
      <c r="W276" s="40"/>
      <c r="X276" s="40"/>
      <c r="Y276" s="40"/>
      <c r="Z276" s="40"/>
      <c r="AA276" s="40"/>
      <c r="AB276" s="40"/>
      <c r="AC276" s="40"/>
      <c r="AD276" s="40"/>
      <c r="AE276" s="40"/>
      <c r="AT276" s="19" t="s">
        <v>204</v>
      </c>
      <c r="AU276" s="19" t="s">
        <v>86</v>
      </c>
    </row>
    <row r="277" spans="1:47" s="2" customFormat="1" ht="12">
      <c r="A277" s="40"/>
      <c r="B277" s="41"/>
      <c r="C277" s="42"/>
      <c r="D277" s="242" t="s">
        <v>206</v>
      </c>
      <c r="E277" s="42"/>
      <c r="F277" s="246" t="s">
        <v>441</v>
      </c>
      <c r="G277" s="42"/>
      <c r="H277" s="42"/>
      <c r="I277" s="149"/>
      <c r="J277" s="42"/>
      <c r="K277" s="42"/>
      <c r="L277" s="46"/>
      <c r="M277" s="244"/>
      <c r="N277" s="245"/>
      <c r="O277" s="86"/>
      <c r="P277" s="86"/>
      <c r="Q277" s="86"/>
      <c r="R277" s="86"/>
      <c r="S277" s="86"/>
      <c r="T277" s="87"/>
      <c r="U277" s="40"/>
      <c r="V277" s="40"/>
      <c r="W277" s="40"/>
      <c r="X277" s="40"/>
      <c r="Y277" s="40"/>
      <c r="Z277" s="40"/>
      <c r="AA277" s="40"/>
      <c r="AB277" s="40"/>
      <c r="AC277" s="40"/>
      <c r="AD277" s="40"/>
      <c r="AE277" s="40"/>
      <c r="AT277" s="19" t="s">
        <v>206</v>
      </c>
      <c r="AU277" s="19" t="s">
        <v>86</v>
      </c>
    </row>
    <row r="278" spans="1:51" s="13" customFormat="1" ht="12">
      <c r="A278" s="13"/>
      <c r="B278" s="247"/>
      <c r="C278" s="248"/>
      <c r="D278" s="242" t="s">
        <v>208</v>
      </c>
      <c r="E278" s="249" t="s">
        <v>21</v>
      </c>
      <c r="F278" s="250" t="s">
        <v>524</v>
      </c>
      <c r="G278" s="248"/>
      <c r="H278" s="251">
        <v>3</v>
      </c>
      <c r="I278" s="252"/>
      <c r="J278" s="248"/>
      <c r="K278" s="248"/>
      <c r="L278" s="253"/>
      <c r="M278" s="254"/>
      <c r="N278" s="255"/>
      <c r="O278" s="255"/>
      <c r="P278" s="255"/>
      <c r="Q278" s="255"/>
      <c r="R278" s="255"/>
      <c r="S278" s="255"/>
      <c r="T278" s="256"/>
      <c r="U278" s="13"/>
      <c r="V278" s="13"/>
      <c r="W278" s="13"/>
      <c r="X278" s="13"/>
      <c r="Y278" s="13"/>
      <c r="Z278" s="13"/>
      <c r="AA278" s="13"/>
      <c r="AB278" s="13"/>
      <c r="AC278" s="13"/>
      <c r="AD278" s="13"/>
      <c r="AE278" s="13"/>
      <c r="AT278" s="257" t="s">
        <v>208</v>
      </c>
      <c r="AU278" s="257" t="s">
        <v>86</v>
      </c>
      <c r="AV278" s="13" t="s">
        <v>86</v>
      </c>
      <c r="AW278" s="13" t="s">
        <v>38</v>
      </c>
      <c r="AX278" s="13" t="s">
        <v>76</v>
      </c>
      <c r="AY278" s="257" t="s">
        <v>194</v>
      </c>
    </row>
    <row r="279" spans="1:51" s="14" customFormat="1" ht="12">
      <c r="A279" s="14"/>
      <c r="B279" s="258"/>
      <c r="C279" s="259"/>
      <c r="D279" s="242" t="s">
        <v>208</v>
      </c>
      <c r="E279" s="260" t="s">
        <v>21</v>
      </c>
      <c r="F279" s="261" t="s">
        <v>210</v>
      </c>
      <c r="G279" s="259"/>
      <c r="H279" s="262">
        <v>3</v>
      </c>
      <c r="I279" s="263"/>
      <c r="J279" s="259"/>
      <c r="K279" s="259"/>
      <c r="L279" s="264"/>
      <c r="M279" s="265"/>
      <c r="N279" s="266"/>
      <c r="O279" s="266"/>
      <c r="P279" s="266"/>
      <c r="Q279" s="266"/>
      <c r="R279" s="266"/>
      <c r="S279" s="266"/>
      <c r="T279" s="267"/>
      <c r="U279" s="14"/>
      <c r="V279" s="14"/>
      <c r="W279" s="14"/>
      <c r="X279" s="14"/>
      <c r="Y279" s="14"/>
      <c r="Z279" s="14"/>
      <c r="AA279" s="14"/>
      <c r="AB279" s="14"/>
      <c r="AC279" s="14"/>
      <c r="AD279" s="14"/>
      <c r="AE279" s="14"/>
      <c r="AT279" s="268" t="s">
        <v>208</v>
      </c>
      <c r="AU279" s="268" t="s">
        <v>86</v>
      </c>
      <c r="AV279" s="14" t="s">
        <v>202</v>
      </c>
      <c r="AW279" s="14" t="s">
        <v>38</v>
      </c>
      <c r="AX279" s="14" t="s">
        <v>84</v>
      </c>
      <c r="AY279" s="268" t="s">
        <v>194</v>
      </c>
    </row>
    <row r="280" spans="1:65" s="2" customFormat="1" ht="16.5" customHeight="1">
      <c r="A280" s="40"/>
      <c r="B280" s="41"/>
      <c r="C280" s="229" t="s">
        <v>525</v>
      </c>
      <c r="D280" s="229" t="s">
        <v>197</v>
      </c>
      <c r="E280" s="230" t="s">
        <v>526</v>
      </c>
      <c r="F280" s="231" t="s">
        <v>527</v>
      </c>
      <c r="G280" s="232" t="s">
        <v>268</v>
      </c>
      <c r="H280" s="233">
        <v>1</v>
      </c>
      <c r="I280" s="234"/>
      <c r="J280" s="235">
        <f>ROUND(I280*H280,2)</f>
        <v>0</v>
      </c>
      <c r="K280" s="231" t="s">
        <v>201</v>
      </c>
      <c r="L280" s="46"/>
      <c r="M280" s="236" t="s">
        <v>21</v>
      </c>
      <c r="N280" s="237" t="s">
        <v>47</v>
      </c>
      <c r="O280" s="86"/>
      <c r="P280" s="238">
        <f>O280*H280</f>
        <v>0</v>
      </c>
      <c r="Q280" s="238">
        <v>0.02693</v>
      </c>
      <c r="R280" s="238">
        <f>Q280*H280</f>
        <v>0.02693</v>
      </c>
      <c r="S280" s="238">
        <v>0</v>
      </c>
      <c r="T280" s="239">
        <f>S280*H280</f>
        <v>0</v>
      </c>
      <c r="U280" s="40"/>
      <c r="V280" s="40"/>
      <c r="W280" s="40"/>
      <c r="X280" s="40"/>
      <c r="Y280" s="40"/>
      <c r="Z280" s="40"/>
      <c r="AA280" s="40"/>
      <c r="AB280" s="40"/>
      <c r="AC280" s="40"/>
      <c r="AD280" s="40"/>
      <c r="AE280" s="40"/>
      <c r="AR280" s="240" t="s">
        <v>202</v>
      </c>
      <c r="AT280" s="240" t="s">
        <v>197</v>
      </c>
      <c r="AU280" s="240" t="s">
        <v>86</v>
      </c>
      <c r="AY280" s="19" t="s">
        <v>194</v>
      </c>
      <c r="BE280" s="241">
        <f>IF(N280="základní",J280,0)</f>
        <v>0</v>
      </c>
      <c r="BF280" s="241">
        <f>IF(N280="snížená",J280,0)</f>
        <v>0</v>
      </c>
      <c r="BG280" s="241">
        <f>IF(N280="zákl. přenesená",J280,0)</f>
        <v>0</v>
      </c>
      <c r="BH280" s="241">
        <f>IF(N280="sníž. přenesená",J280,0)</f>
        <v>0</v>
      </c>
      <c r="BI280" s="241">
        <f>IF(N280="nulová",J280,0)</f>
        <v>0</v>
      </c>
      <c r="BJ280" s="19" t="s">
        <v>84</v>
      </c>
      <c r="BK280" s="241">
        <f>ROUND(I280*H280,2)</f>
        <v>0</v>
      </c>
      <c r="BL280" s="19" t="s">
        <v>202</v>
      </c>
      <c r="BM280" s="240" t="s">
        <v>528</v>
      </c>
    </row>
    <row r="281" spans="1:47" s="2" customFormat="1" ht="12">
      <c r="A281" s="40"/>
      <c r="B281" s="41"/>
      <c r="C281" s="42"/>
      <c r="D281" s="242" t="s">
        <v>204</v>
      </c>
      <c r="E281" s="42"/>
      <c r="F281" s="243" t="s">
        <v>529</v>
      </c>
      <c r="G281" s="42"/>
      <c r="H281" s="42"/>
      <c r="I281" s="149"/>
      <c r="J281" s="42"/>
      <c r="K281" s="42"/>
      <c r="L281" s="46"/>
      <c r="M281" s="244"/>
      <c r="N281" s="245"/>
      <c r="O281" s="86"/>
      <c r="P281" s="86"/>
      <c r="Q281" s="86"/>
      <c r="R281" s="86"/>
      <c r="S281" s="86"/>
      <c r="T281" s="87"/>
      <c r="U281" s="40"/>
      <c r="V281" s="40"/>
      <c r="W281" s="40"/>
      <c r="X281" s="40"/>
      <c r="Y281" s="40"/>
      <c r="Z281" s="40"/>
      <c r="AA281" s="40"/>
      <c r="AB281" s="40"/>
      <c r="AC281" s="40"/>
      <c r="AD281" s="40"/>
      <c r="AE281" s="40"/>
      <c r="AT281" s="19" t="s">
        <v>204</v>
      </c>
      <c r="AU281" s="19" t="s">
        <v>86</v>
      </c>
    </row>
    <row r="282" spans="1:47" s="2" customFormat="1" ht="12">
      <c r="A282" s="40"/>
      <c r="B282" s="41"/>
      <c r="C282" s="42"/>
      <c r="D282" s="242" t="s">
        <v>206</v>
      </c>
      <c r="E282" s="42"/>
      <c r="F282" s="246" t="s">
        <v>441</v>
      </c>
      <c r="G282" s="42"/>
      <c r="H282" s="42"/>
      <c r="I282" s="149"/>
      <c r="J282" s="42"/>
      <c r="K282" s="42"/>
      <c r="L282" s="46"/>
      <c r="M282" s="244"/>
      <c r="N282" s="245"/>
      <c r="O282" s="86"/>
      <c r="P282" s="86"/>
      <c r="Q282" s="86"/>
      <c r="R282" s="86"/>
      <c r="S282" s="86"/>
      <c r="T282" s="87"/>
      <c r="U282" s="40"/>
      <c r="V282" s="40"/>
      <c r="W282" s="40"/>
      <c r="X282" s="40"/>
      <c r="Y282" s="40"/>
      <c r="Z282" s="40"/>
      <c r="AA282" s="40"/>
      <c r="AB282" s="40"/>
      <c r="AC282" s="40"/>
      <c r="AD282" s="40"/>
      <c r="AE282" s="40"/>
      <c r="AT282" s="19" t="s">
        <v>206</v>
      </c>
      <c r="AU282" s="19" t="s">
        <v>86</v>
      </c>
    </row>
    <row r="283" spans="1:51" s="13" customFormat="1" ht="12">
      <c r="A283" s="13"/>
      <c r="B283" s="247"/>
      <c r="C283" s="248"/>
      <c r="D283" s="242" t="s">
        <v>208</v>
      </c>
      <c r="E283" s="249" t="s">
        <v>21</v>
      </c>
      <c r="F283" s="250" t="s">
        <v>530</v>
      </c>
      <c r="G283" s="248"/>
      <c r="H283" s="251">
        <v>1</v>
      </c>
      <c r="I283" s="252"/>
      <c r="J283" s="248"/>
      <c r="K283" s="248"/>
      <c r="L283" s="253"/>
      <c r="M283" s="254"/>
      <c r="N283" s="255"/>
      <c r="O283" s="255"/>
      <c r="P283" s="255"/>
      <c r="Q283" s="255"/>
      <c r="R283" s="255"/>
      <c r="S283" s="255"/>
      <c r="T283" s="256"/>
      <c r="U283" s="13"/>
      <c r="V283" s="13"/>
      <c r="W283" s="13"/>
      <c r="X283" s="13"/>
      <c r="Y283" s="13"/>
      <c r="Z283" s="13"/>
      <c r="AA283" s="13"/>
      <c r="AB283" s="13"/>
      <c r="AC283" s="13"/>
      <c r="AD283" s="13"/>
      <c r="AE283" s="13"/>
      <c r="AT283" s="257" t="s">
        <v>208</v>
      </c>
      <c r="AU283" s="257" t="s">
        <v>86</v>
      </c>
      <c r="AV283" s="13" t="s">
        <v>86</v>
      </c>
      <c r="AW283" s="13" t="s">
        <v>38</v>
      </c>
      <c r="AX283" s="13" t="s">
        <v>76</v>
      </c>
      <c r="AY283" s="257" t="s">
        <v>194</v>
      </c>
    </row>
    <row r="284" spans="1:51" s="14" customFormat="1" ht="12">
      <c r="A284" s="14"/>
      <c r="B284" s="258"/>
      <c r="C284" s="259"/>
      <c r="D284" s="242" t="s">
        <v>208</v>
      </c>
      <c r="E284" s="260" t="s">
        <v>21</v>
      </c>
      <c r="F284" s="261" t="s">
        <v>210</v>
      </c>
      <c r="G284" s="259"/>
      <c r="H284" s="262">
        <v>1</v>
      </c>
      <c r="I284" s="263"/>
      <c r="J284" s="259"/>
      <c r="K284" s="259"/>
      <c r="L284" s="264"/>
      <c r="M284" s="265"/>
      <c r="N284" s="266"/>
      <c r="O284" s="266"/>
      <c r="P284" s="266"/>
      <c r="Q284" s="266"/>
      <c r="R284" s="266"/>
      <c r="S284" s="266"/>
      <c r="T284" s="267"/>
      <c r="U284" s="14"/>
      <c r="V284" s="14"/>
      <c r="W284" s="14"/>
      <c r="X284" s="14"/>
      <c r="Y284" s="14"/>
      <c r="Z284" s="14"/>
      <c r="AA284" s="14"/>
      <c r="AB284" s="14"/>
      <c r="AC284" s="14"/>
      <c r="AD284" s="14"/>
      <c r="AE284" s="14"/>
      <c r="AT284" s="268" t="s">
        <v>208</v>
      </c>
      <c r="AU284" s="268" t="s">
        <v>86</v>
      </c>
      <c r="AV284" s="14" t="s">
        <v>202</v>
      </c>
      <c r="AW284" s="14" t="s">
        <v>38</v>
      </c>
      <c r="AX284" s="14" t="s">
        <v>84</v>
      </c>
      <c r="AY284" s="268" t="s">
        <v>194</v>
      </c>
    </row>
    <row r="285" spans="1:63" s="12" customFormat="1" ht="22.8" customHeight="1">
      <c r="A285" s="12"/>
      <c r="B285" s="213"/>
      <c r="C285" s="214"/>
      <c r="D285" s="215" t="s">
        <v>75</v>
      </c>
      <c r="E285" s="227" t="s">
        <v>202</v>
      </c>
      <c r="F285" s="227" t="s">
        <v>531</v>
      </c>
      <c r="G285" s="214"/>
      <c r="H285" s="214"/>
      <c r="I285" s="217"/>
      <c r="J285" s="228">
        <f>BK285</f>
        <v>0</v>
      </c>
      <c r="K285" s="214"/>
      <c r="L285" s="219"/>
      <c r="M285" s="220"/>
      <c r="N285" s="221"/>
      <c r="O285" s="221"/>
      <c r="P285" s="222">
        <f>SUM(P286:P320)</f>
        <v>0</v>
      </c>
      <c r="Q285" s="221"/>
      <c r="R285" s="222">
        <f>SUM(R286:R320)</f>
        <v>13.89786176</v>
      </c>
      <c r="S285" s="221"/>
      <c r="T285" s="223">
        <f>SUM(T286:T320)</f>
        <v>0</v>
      </c>
      <c r="U285" s="12"/>
      <c r="V285" s="12"/>
      <c r="W285" s="12"/>
      <c r="X285" s="12"/>
      <c r="Y285" s="12"/>
      <c r="Z285" s="12"/>
      <c r="AA285" s="12"/>
      <c r="AB285" s="12"/>
      <c r="AC285" s="12"/>
      <c r="AD285" s="12"/>
      <c r="AE285" s="12"/>
      <c r="AR285" s="224" t="s">
        <v>84</v>
      </c>
      <c r="AT285" s="225" t="s">
        <v>75</v>
      </c>
      <c r="AU285" s="225" t="s">
        <v>84</v>
      </c>
      <c r="AY285" s="224" t="s">
        <v>194</v>
      </c>
      <c r="BK285" s="226">
        <f>SUM(BK286:BK320)</f>
        <v>0</v>
      </c>
    </row>
    <row r="286" spans="1:65" s="2" customFormat="1" ht="16.5" customHeight="1">
      <c r="A286" s="40"/>
      <c r="B286" s="41"/>
      <c r="C286" s="229" t="s">
        <v>532</v>
      </c>
      <c r="D286" s="229" t="s">
        <v>197</v>
      </c>
      <c r="E286" s="230" t="s">
        <v>533</v>
      </c>
      <c r="F286" s="231" t="s">
        <v>534</v>
      </c>
      <c r="G286" s="232" t="s">
        <v>215</v>
      </c>
      <c r="H286" s="233">
        <v>0.371</v>
      </c>
      <c r="I286" s="234"/>
      <c r="J286" s="235">
        <f>ROUND(I286*H286,2)</f>
        <v>0</v>
      </c>
      <c r="K286" s="231" t="s">
        <v>201</v>
      </c>
      <c r="L286" s="46"/>
      <c r="M286" s="236" t="s">
        <v>21</v>
      </c>
      <c r="N286" s="237" t="s">
        <v>47</v>
      </c>
      <c r="O286" s="86"/>
      <c r="P286" s="238">
        <f>O286*H286</f>
        <v>0</v>
      </c>
      <c r="Q286" s="238">
        <v>0.01221</v>
      </c>
      <c r="R286" s="238">
        <f>Q286*H286</f>
        <v>0.00452991</v>
      </c>
      <c r="S286" s="238">
        <v>0</v>
      </c>
      <c r="T286" s="239">
        <f>S286*H286</f>
        <v>0</v>
      </c>
      <c r="U286" s="40"/>
      <c r="V286" s="40"/>
      <c r="W286" s="40"/>
      <c r="X286" s="40"/>
      <c r="Y286" s="40"/>
      <c r="Z286" s="40"/>
      <c r="AA286" s="40"/>
      <c r="AB286" s="40"/>
      <c r="AC286" s="40"/>
      <c r="AD286" s="40"/>
      <c r="AE286" s="40"/>
      <c r="AR286" s="240" t="s">
        <v>202</v>
      </c>
      <c r="AT286" s="240" t="s">
        <v>197</v>
      </c>
      <c r="AU286" s="240" t="s">
        <v>86</v>
      </c>
      <c r="AY286" s="19" t="s">
        <v>194</v>
      </c>
      <c r="BE286" s="241">
        <f>IF(N286="základní",J286,0)</f>
        <v>0</v>
      </c>
      <c r="BF286" s="241">
        <f>IF(N286="snížená",J286,0)</f>
        <v>0</v>
      </c>
      <c r="BG286" s="241">
        <f>IF(N286="zákl. přenesená",J286,0)</f>
        <v>0</v>
      </c>
      <c r="BH286" s="241">
        <f>IF(N286="sníž. přenesená",J286,0)</f>
        <v>0</v>
      </c>
      <c r="BI286" s="241">
        <f>IF(N286="nulová",J286,0)</f>
        <v>0</v>
      </c>
      <c r="BJ286" s="19" t="s">
        <v>84</v>
      </c>
      <c r="BK286" s="241">
        <f>ROUND(I286*H286,2)</f>
        <v>0</v>
      </c>
      <c r="BL286" s="19" t="s">
        <v>202</v>
      </c>
      <c r="BM286" s="240" t="s">
        <v>535</v>
      </c>
    </row>
    <row r="287" spans="1:47" s="2" customFormat="1" ht="12">
      <c r="A287" s="40"/>
      <c r="B287" s="41"/>
      <c r="C287" s="42"/>
      <c r="D287" s="242" t="s">
        <v>204</v>
      </c>
      <c r="E287" s="42"/>
      <c r="F287" s="243" t="s">
        <v>536</v>
      </c>
      <c r="G287" s="42"/>
      <c r="H287" s="42"/>
      <c r="I287" s="149"/>
      <c r="J287" s="42"/>
      <c r="K287" s="42"/>
      <c r="L287" s="46"/>
      <c r="M287" s="244"/>
      <c r="N287" s="245"/>
      <c r="O287" s="86"/>
      <c r="P287" s="86"/>
      <c r="Q287" s="86"/>
      <c r="R287" s="86"/>
      <c r="S287" s="86"/>
      <c r="T287" s="87"/>
      <c r="U287" s="40"/>
      <c r="V287" s="40"/>
      <c r="W287" s="40"/>
      <c r="X287" s="40"/>
      <c r="Y287" s="40"/>
      <c r="Z287" s="40"/>
      <c r="AA287" s="40"/>
      <c r="AB287" s="40"/>
      <c r="AC287" s="40"/>
      <c r="AD287" s="40"/>
      <c r="AE287" s="40"/>
      <c r="AT287" s="19" t="s">
        <v>204</v>
      </c>
      <c r="AU287" s="19" t="s">
        <v>86</v>
      </c>
    </row>
    <row r="288" spans="1:47" s="2" customFormat="1" ht="12">
      <c r="A288" s="40"/>
      <c r="B288" s="41"/>
      <c r="C288" s="42"/>
      <c r="D288" s="242" t="s">
        <v>206</v>
      </c>
      <c r="E288" s="42"/>
      <c r="F288" s="246" t="s">
        <v>537</v>
      </c>
      <c r="G288" s="42"/>
      <c r="H288" s="42"/>
      <c r="I288" s="149"/>
      <c r="J288" s="42"/>
      <c r="K288" s="42"/>
      <c r="L288" s="46"/>
      <c r="M288" s="244"/>
      <c r="N288" s="245"/>
      <c r="O288" s="86"/>
      <c r="P288" s="86"/>
      <c r="Q288" s="86"/>
      <c r="R288" s="86"/>
      <c r="S288" s="86"/>
      <c r="T288" s="87"/>
      <c r="U288" s="40"/>
      <c r="V288" s="40"/>
      <c r="W288" s="40"/>
      <c r="X288" s="40"/>
      <c r="Y288" s="40"/>
      <c r="Z288" s="40"/>
      <c r="AA288" s="40"/>
      <c r="AB288" s="40"/>
      <c r="AC288" s="40"/>
      <c r="AD288" s="40"/>
      <c r="AE288" s="40"/>
      <c r="AT288" s="19" t="s">
        <v>206</v>
      </c>
      <c r="AU288" s="19" t="s">
        <v>86</v>
      </c>
    </row>
    <row r="289" spans="1:65" s="2" customFormat="1" ht="16.5" customHeight="1">
      <c r="A289" s="40"/>
      <c r="B289" s="41"/>
      <c r="C289" s="272" t="s">
        <v>538</v>
      </c>
      <c r="D289" s="272" t="s">
        <v>347</v>
      </c>
      <c r="E289" s="273" t="s">
        <v>539</v>
      </c>
      <c r="F289" s="274" t="s">
        <v>540</v>
      </c>
      <c r="G289" s="275" t="s">
        <v>215</v>
      </c>
      <c r="H289" s="276">
        <v>0.371</v>
      </c>
      <c r="I289" s="277"/>
      <c r="J289" s="278">
        <f>ROUND(I289*H289,2)</f>
        <v>0</v>
      </c>
      <c r="K289" s="274" t="s">
        <v>201</v>
      </c>
      <c r="L289" s="279"/>
      <c r="M289" s="280" t="s">
        <v>21</v>
      </c>
      <c r="N289" s="281" t="s">
        <v>47</v>
      </c>
      <c r="O289" s="86"/>
      <c r="P289" s="238">
        <f>O289*H289</f>
        <v>0</v>
      </c>
      <c r="Q289" s="238">
        <v>1</v>
      </c>
      <c r="R289" s="238">
        <f>Q289*H289</f>
        <v>0.371</v>
      </c>
      <c r="S289" s="238">
        <v>0</v>
      </c>
      <c r="T289" s="239">
        <f>S289*H289</f>
        <v>0</v>
      </c>
      <c r="U289" s="40"/>
      <c r="V289" s="40"/>
      <c r="W289" s="40"/>
      <c r="X289" s="40"/>
      <c r="Y289" s="40"/>
      <c r="Z289" s="40"/>
      <c r="AA289" s="40"/>
      <c r="AB289" s="40"/>
      <c r="AC289" s="40"/>
      <c r="AD289" s="40"/>
      <c r="AE289" s="40"/>
      <c r="AR289" s="240" t="s">
        <v>253</v>
      </c>
      <c r="AT289" s="240" t="s">
        <v>347</v>
      </c>
      <c r="AU289" s="240" t="s">
        <v>86</v>
      </c>
      <c r="AY289" s="19" t="s">
        <v>194</v>
      </c>
      <c r="BE289" s="241">
        <f>IF(N289="základní",J289,0)</f>
        <v>0</v>
      </c>
      <c r="BF289" s="241">
        <f>IF(N289="snížená",J289,0)</f>
        <v>0</v>
      </c>
      <c r="BG289" s="241">
        <f>IF(N289="zákl. přenesená",J289,0)</f>
        <v>0</v>
      </c>
      <c r="BH289" s="241">
        <f>IF(N289="sníž. přenesená",J289,0)</f>
        <v>0</v>
      </c>
      <c r="BI289" s="241">
        <f>IF(N289="nulová",J289,0)</f>
        <v>0</v>
      </c>
      <c r="BJ289" s="19" t="s">
        <v>84</v>
      </c>
      <c r="BK289" s="241">
        <f>ROUND(I289*H289,2)</f>
        <v>0</v>
      </c>
      <c r="BL289" s="19" t="s">
        <v>202</v>
      </c>
      <c r="BM289" s="240" t="s">
        <v>541</v>
      </c>
    </row>
    <row r="290" spans="1:47" s="2" customFormat="1" ht="12">
      <c r="A290" s="40"/>
      <c r="B290" s="41"/>
      <c r="C290" s="42"/>
      <c r="D290" s="242" t="s">
        <v>204</v>
      </c>
      <c r="E290" s="42"/>
      <c r="F290" s="243" t="s">
        <v>540</v>
      </c>
      <c r="G290" s="42"/>
      <c r="H290" s="42"/>
      <c r="I290" s="149"/>
      <c r="J290" s="42"/>
      <c r="K290" s="42"/>
      <c r="L290" s="46"/>
      <c r="M290" s="244"/>
      <c r="N290" s="245"/>
      <c r="O290" s="86"/>
      <c r="P290" s="86"/>
      <c r="Q290" s="86"/>
      <c r="R290" s="86"/>
      <c r="S290" s="86"/>
      <c r="T290" s="87"/>
      <c r="U290" s="40"/>
      <c r="V290" s="40"/>
      <c r="W290" s="40"/>
      <c r="X290" s="40"/>
      <c r="Y290" s="40"/>
      <c r="Z290" s="40"/>
      <c r="AA290" s="40"/>
      <c r="AB290" s="40"/>
      <c r="AC290" s="40"/>
      <c r="AD290" s="40"/>
      <c r="AE290" s="40"/>
      <c r="AT290" s="19" t="s">
        <v>204</v>
      </c>
      <c r="AU290" s="19" t="s">
        <v>86</v>
      </c>
    </row>
    <row r="291" spans="1:51" s="13" customFormat="1" ht="12">
      <c r="A291" s="13"/>
      <c r="B291" s="247"/>
      <c r="C291" s="248"/>
      <c r="D291" s="242" t="s">
        <v>208</v>
      </c>
      <c r="E291" s="249" t="s">
        <v>21</v>
      </c>
      <c r="F291" s="250" t="s">
        <v>542</v>
      </c>
      <c r="G291" s="248"/>
      <c r="H291" s="251">
        <v>0.371</v>
      </c>
      <c r="I291" s="252"/>
      <c r="J291" s="248"/>
      <c r="K291" s="248"/>
      <c r="L291" s="253"/>
      <c r="M291" s="254"/>
      <c r="N291" s="255"/>
      <c r="O291" s="255"/>
      <c r="P291" s="255"/>
      <c r="Q291" s="255"/>
      <c r="R291" s="255"/>
      <c r="S291" s="255"/>
      <c r="T291" s="256"/>
      <c r="U291" s="13"/>
      <c r="V291" s="13"/>
      <c r="W291" s="13"/>
      <c r="X291" s="13"/>
      <c r="Y291" s="13"/>
      <c r="Z291" s="13"/>
      <c r="AA291" s="13"/>
      <c r="AB291" s="13"/>
      <c r="AC291" s="13"/>
      <c r="AD291" s="13"/>
      <c r="AE291" s="13"/>
      <c r="AT291" s="257" t="s">
        <v>208</v>
      </c>
      <c r="AU291" s="257" t="s">
        <v>86</v>
      </c>
      <c r="AV291" s="13" t="s">
        <v>86</v>
      </c>
      <c r="AW291" s="13" t="s">
        <v>38</v>
      </c>
      <c r="AX291" s="13" t="s">
        <v>76</v>
      </c>
      <c r="AY291" s="257" t="s">
        <v>194</v>
      </c>
    </row>
    <row r="292" spans="1:51" s="14" customFormat="1" ht="12">
      <c r="A292" s="14"/>
      <c r="B292" s="258"/>
      <c r="C292" s="259"/>
      <c r="D292" s="242" t="s">
        <v>208</v>
      </c>
      <c r="E292" s="260" t="s">
        <v>21</v>
      </c>
      <c r="F292" s="261" t="s">
        <v>210</v>
      </c>
      <c r="G292" s="259"/>
      <c r="H292" s="262">
        <v>0.371</v>
      </c>
      <c r="I292" s="263"/>
      <c r="J292" s="259"/>
      <c r="K292" s="259"/>
      <c r="L292" s="264"/>
      <c r="M292" s="265"/>
      <c r="N292" s="266"/>
      <c r="O292" s="266"/>
      <c r="P292" s="266"/>
      <c r="Q292" s="266"/>
      <c r="R292" s="266"/>
      <c r="S292" s="266"/>
      <c r="T292" s="267"/>
      <c r="U292" s="14"/>
      <c r="V292" s="14"/>
      <c r="W292" s="14"/>
      <c r="X292" s="14"/>
      <c r="Y292" s="14"/>
      <c r="Z292" s="14"/>
      <c r="AA292" s="14"/>
      <c r="AB292" s="14"/>
      <c r="AC292" s="14"/>
      <c r="AD292" s="14"/>
      <c r="AE292" s="14"/>
      <c r="AT292" s="268" t="s">
        <v>208</v>
      </c>
      <c r="AU292" s="268" t="s">
        <v>86</v>
      </c>
      <c r="AV292" s="14" t="s">
        <v>202</v>
      </c>
      <c r="AW292" s="14" t="s">
        <v>38</v>
      </c>
      <c r="AX292" s="14" t="s">
        <v>84</v>
      </c>
      <c r="AY292" s="268" t="s">
        <v>194</v>
      </c>
    </row>
    <row r="293" spans="1:65" s="2" customFormat="1" ht="16.5" customHeight="1">
      <c r="A293" s="40"/>
      <c r="B293" s="41"/>
      <c r="C293" s="229" t="s">
        <v>543</v>
      </c>
      <c r="D293" s="229" t="s">
        <v>197</v>
      </c>
      <c r="E293" s="230" t="s">
        <v>544</v>
      </c>
      <c r="F293" s="231" t="s">
        <v>545</v>
      </c>
      <c r="G293" s="232" t="s">
        <v>481</v>
      </c>
      <c r="H293" s="233">
        <v>39.229</v>
      </c>
      <c r="I293" s="234"/>
      <c r="J293" s="235">
        <f>ROUND(I293*H293,2)</f>
        <v>0</v>
      </c>
      <c r="K293" s="231" t="s">
        <v>201</v>
      </c>
      <c r="L293" s="46"/>
      <c r="M293" s="236" t="s">
        <v>21</v>
      </c>
      <c r="N293" s="237" t="s">
        <v>47</v>
      </c>
      <c r="O293" s="86"/>
      <c r="P293" s="238">
        <f>O293*H293</f>
        <v>0</v>
      </c>
      <c r="Q293" s="238">
        <v>0.02257</v>
      </c>
      <c r="R293" s="238">
        <f>Q293*H293</f>
        <v>0.88539853</v>
      </c>
      <c r="S293" s="238">
        <v>0</v>
      </c>
      <c r="T293" s="239">
        <f>S293*H293</f>
        <v>0</v>
      </c>
      <c r="U293" s="40"/>
      <c r="V293" s="40"/>
      <c r="W293" s="40"/>
      <c r="X293" s="40"/>
      <c r="Y293" s="40"/>
      <c r="Z293" s="40"/>
      <c r="AA293" s="40"/>
      <c r="AB293" s="40"/>
      <c r="AC293" s="40"/>
      <c r="AD293" s="40"/>
      <c r="AE293" s="40"/>
      <c r="AR293" s="240" t="s">
        <v>202</v>
      </c>
      <c r="AT293" s="240" t="s">
        <v>197</v>
      </c>
      <c r="AU293" s="240" t="s">
        <v>86</v>
      </c>
      <c r="AY293" s="19" t="s">
        <v>194</v>
      </c>
      <c r="BE293" s="241">
        <f>IF(N293="základní",J293,0)</f>
        <v>0</v>
      </c>
      <c r="BF293" s="241">
        <f>IF(N293="snížená",J293,0)</f>
        <v>0</v>
      </c>
      <c r="BG293" s="241">
        <f>IF(N293="zákl. přenesená",J293,0)</f>
        <v>0</v>
      </c>
      <c r="BH293" s="241">
        <f>IF(N293="sníž. přenesená",J293,0)</f>
        <v>0</v>
      </c>
      <c r="BI293" s="241">
        <f>IF(N293="nulová",J293,0)</f>
        <v>0</v>
      </c>
      <c r="BJ293" s="19" t="s">
        <v>84</v>
      </c>
      <c r="BK293" s="241">
        <f>ROUND(I293*H293,2)</f>
        <v>0</v>
      </c>
      <c r="BL293" s="19" t="s">
        <v>202</v>
      </c>
      <c r="BM293" s="240" t="s">
        <v>546</v>
      </c>
    </row>
    <row r="294" spans="1:47" s="2" customFormat="1" ht="12">
      <c r="A294" s="40"/>
      <c r="B294" s="41"/>
      <c r="C294" s="42"/>
      <c r="D294" s="242" t="s">
        <v>204</v>
      </c>
      <c r="E294" s="42"/>
      <c r="F294" s="243" t="s">
        <v>547</v>
      </c>
      <c r="G294" s="42"/>
      <c r="H294" s="42"/>
      <c r="I294" s="149"/>
      <c r="J294" s="42"/>
      <c r="K294" s="42"/>
      <c r="L294" s="46"/>
      <c r="M294" s="244"/>
      <c r="N294" s="245"/>
      <c r="O294" s="86"/>
      <c r="P294" s="86"/>
      <c r="Q294" s="86"/>
      <c r="R294" s="86"/>
      <c r="S294" s="86"/>
      <c r="T294" s="87"/>
      <c r="U294" s="40"/>
      <c r="V294" s="40"/>
      <c r="W294" s="40"/>
      <c r="X294" s="40"/>
      <c r="Y294" s="40"/>
      <c r="Z294" s="40"/>
      <c r="AA294" s="40"/>
      <c r="AB294" s="40"/>
      <c r="AC294" s="40"/>
      <c r="AD294" s="40"/>
      <c r="AE294" s="40"/>
      <c r="AT294" s="19" t="s">
        <v>204</v>
      </c>
      <c r="AU294" s="19" t="s">
        <v>86</v>
      </c>
    </row>
    <row r="295" spans="1:47" s="2" customFormat="1" ht="12">
      <c r="A295" s="40"/>
      <c r="B295" s="41"/>
      <c r="C295" s="42"/>
      <c r="D295" s="242" t="s">
        <v>206</v>
      </c>
      <c r="E295" s="42"/>
      <c r="F295" s="246" t="s">
        <v>548</v>
      </c>
      <c r="G295" s="42"/>
      <c r="H295" s="42"/>
      <c r="I295" s="149"/>
      <c r="J295" s="42"/>
      <c r="K295" s="42"/>
      <c r="L295" s="46"/>
      <c r="M295" s="244"/>
      <c r="N295" s="245"/>
      <c r="O295" s="86"/>
      <c r="P295" s="86"/>
      <c r="Q295" s="86"/>
      <c r="R295" s="86"/>
      <c r="S295" s="86"/>
      <c r="T295" s="87"/>
      <c r="U295" s="40"/>
      <c r="V295" s="40"/>
      <c r="W295" s="40"/>
      <c r="X295" s="40"/>
      <c r="Y295" s="40"/>
      <c r="Z295" s="40"/>
      <c r="AA295" s="40"/>
      <c r="AB295" s="40"/>
      <c r="AC295" s="40"/>
      <c r="AD295" s="40"/>
      <c r="AE295" s="40"/>
      <c r="AT295" s="19" t="s">
        <v>206</v>
      </c>
      <c r="AU295" s="19" t="s">
        <v>86</v>
      </c>
    </row>
    <row r="296" spans="1:51" s="13" customFormat="1" ht="12">
      <c r="A296" s="13"/>
      <c r="B296" s="247"/>
      <c r="C296" s="248"/>
      <c r="D296" s="242" t="s">
        <v>208</v>
      </c>
      <c r="E296" s="249" t="s">
        <v>21</v>
      </c>
      <c r="F296" s="250" t="s">
        <v>549</v>
      </c>
      <c r="G296" s="248"/>
      <c r="H296" s="251">
        <v>39.229</v>
      </c>
      <c r="I296" s="252"/>
      <c r="J296" s="248"/>
      <c r="K296" s="248"/>
      <c r="L296" s="253"/>
      <c r="M296" s="254"/>
      <c r="N296" s="255"/>
      <c r="O296" s="255"/>
      <c r="P296" s="255"/>
      <c r="Q296" s="255"/>
      <c r="R296" s="255"/>
      <c r="S296" s="255"/>
      <c r="T296" s="256"/>
      <c r="U296" s="13"/>
      <c r="V296" s="13"/>
      <c r="W296" s="13"/>
      <c r="X296" s="13"/>
      <c r="Y296" s="13"/>
      <c r="Z296" s="13"/>
      <c r="AA296" s="13"/>
      <c r="AB296" s="13"/>
      <c r="AC296" s="13"/>
      <c r="AD296" s="13"/>
      <c r="AE296" s="13"/>
      <c r="AT296" s="257" t="s">
        <v>208</v>
      </c>
      <c r="AU296" s="257" t="s">
        <v>86</v>
      </c>
      <c r="AV296" s="13" t="s">
        <v>86</v>
      </c>
      <c r="AW296" s="13" t="s">
        <v>38</v>
      </c>
      <c r="AX296" s="13" t="s">
        <v>76</v>
      </c>
      <c r="AY296" s="257" t="s">
        <v>194</v>
      </c>
    </row>
    <row r="297" spans="1:51" s="14" customFormat="1" ht="12">
      <c r="A297" s="14"/>
      <c r="B297" s="258"/>
      <c r="C297" s="259"/>
      <c r="D297" s="242" t="s">
        <v>208</v>
      </c>
      <c r="E297" s="260" t="s">
        <v>21</v>
      </c>
      <c r="F297" s="261" t="s">
        <v>210</v>
      </c>
      <c r="G297" s="259"/>
      <c r="H297" s="262">
        <v>39.229</v>
      </c>
      <c r="I297" s="263"/>
      <c r="J297" s="259"/>
      <c r="K297" s="259"/>
      <c r="L297" s="264"/>
      <c r="M297" s="265"/>
      <c r="N297" s="266"/>
      <c r="O297" s="266"/>
      <c r="P297" s="266"/>
      <c r="Q297" s="266"/>
      <c r="R297" s="266"/>
      <c r="S297" s="266"/>
      <c r="T297" s="267"/>
      <c r="U297" s="14"/>
      <c r="V297" s="14"/>
      <c r="W297" s="14"/>
      <c r="X297" s="14"/>
      <c r="Y297" s="14"/>
      <c r="Z297" s="14"/>
      <c r="AA297" s="14"/>
      <c r="AB297" s="14"/>
      <c r="AC297" s="14"/>
      <c r="AD297" s="14"/>
      <c r="AE297" s="14"/>
      <c r="AT297" s="268" t="s">
        <v>208</v>
      </c>
      <c r="AU297" s="268" t="s">
        <v>86</v>
      </c>
      <c r="AV297" s="14" t="s">
        <v>202</v>
      </c>
      <c r="AW297" s="14" t="s">
        <v>38</v>
      </c>
      <c r="AX297" s="14" t="s">
        <v>84</v>
      </c>
      <c r="AY297" s="268" t="s">
        <v>194</v>
      </c>
    </row>
    <row r="298" spans="1:65" s="2" customFormat="1" ht="16.5" customHeight="1">
      <c r="A298" s="40"/>
      <c r="B298" s="41"/>
      <c r="C298" s="229" t="s">
        <v>550</v>
      </c>
      <c r="D298" s="229" t="s">
        <v>197</v>
      </c>
      <c r="E298" s="230" t="s">
        <v>551</v>
      </c>
      <c r="F298" s="231" t="s">
        <v>552</v>
      </c>
      <c r="G298" s="232" t="s">
        <v>200</v>
      </c>
      <c r="H298" s="233">
        <v>4.97</v>
      </c>
      <c r="I298" s="234"/>
      <c r="J298" s="235">
        <f>ROUND(I298*H298,2)</f>
        <v>0</v>
      </c>
      <c r="K298" s="231" t="s">
        <v>201</v>
      </c>
      <c r="L298" s="46"/>
      <c r="M298" s="236" t="s">
        <v>21</v>
      </c>
      <c r="N298" s="237" t="s">
        <v>47</v>
      </c>
      <c r="O298" s="86"/>
      <c r="P298" s="238">
        <f>O298*H298</f>
        <v>0</v>
      </c>
      <c r="Q298" s="238">
        <v>2.4534</v>
      </c>
      <c r="R298" s="238">
        <f>Q298*H298</f>
        <v>12.193397999999998</v>
      </c>
      <c r="S298" s="238">
        <v>0</v>
      </c>
      <c r="T298" s="239">
        <f>S298*H298</f>
        <v>0</v>
      </c>
      <c r="U298" s="40"/>
      <c r="V298" s="40"/>
      <c r="W298" s="40"/>
      <c r="X298" s="40"/>
      <c r="Y298" s="40"/>
      <c r="Z298" s="40"/>
      <c r="AA298" s="40"/>
      <c r="AB298" s="40"/>
      <c r="AC298" s="40"/>
      <c r="AD298" s="40"/>
      <c r="AE298" s="40"/>
      <c r="AR298" s="240" t="s">
        <v>202</v>
      </c>
      <c r="AT298" s="240" t="s">
        <v>197</v>
      </c>
      <c r="AU298" s="240" t="s">
        <v>86</v>
      </c>
      <c r="AY298" s="19" t="s">
        <v>194</v>
      </c>
      <c r="BE298" s="241">
        <f>IF(N298="základní",J298,0)</f>
        <v>0</v>
      </c>
      <c r="BF298" s="241">
        <f>IF(N298="snížená",J298,0)</f>
        <v>0</v>
      </c>
      <c r="BG298" s="241">
        <f>IF(N298="zákl. přenesená",J298,0)</f>
        <v>0</v>
      </c>
      <c r="BH298" s="241">
        <f>IF(N298="sníž. přenesená",J298,0)</f>
        <v>0</v>
      </c>
      <c r="BI298" s="241">
        <f>IF(N298="nulová",J298,0)</f>
        <v>0</v>
      </c>
      <c r="BJ298" s="19" t="s">
        <v>84</v>
      </c>
      <c r="BK298" s="241">
        <f>ROUND(I298*H298,2)</f>
        <v>0</v>
      </c>
      <c r="BL298" s="19" t="s">
        <v>202</v>
      </c>
      <c r="BM298" s="240" t="s">
        <v>553</v>
      </c>
    </row>
    <row r="299" spans="1:47" s="2" customFormat="1" ht="12">
      <c r="A299" s="40"/>
      <c r="B299" s="41"/>
      <c r="C299" s="42"/>
      <c r="D299" s="242" t="s">
        <v>204</v>
      </c>
      <c r="E299" s="42"/>
      <c r="F299" s="243" t="s">
        <v>554</v>
      </c>
      <c r="G299" s="42"/>
      <c r="H299" s="42"/>
      <c r="I299" s="149"/>
      <c r="J299" s="42"/>
      <c r="K299" s="42"/>
      <c r="L299" s="46"/>
      <c r="M299" s="244"/>
      <c r="N299" s="245"/>
      <c r="O299" s="86"/>
      <c r="P299" s="86"/>
      <c r="Q299" s="86"/>
      <c r="R299" s="86"/>
      <c r="S299" s="86"/>
      <c r="T299" s="87"/>
      <c r="U299" s="40"/>
      <c r="V299" s="40"/>
      <c r="W299" s="40"/>
      <c r="X299" s="40"/>
      <c r="Y299" s="40"/>
      <c r="Z299" s="40"/>
      <c r="AA299" s="40"/>
      <c r="AB299" s="40"/>
      <c r="AC299" s="40"/>
      <c r="AD299" s="40"/>
      <c r="AE299" s="40"/>
      <c r="AT299" s="19" t="s">
        <v>204</v>
      </c>
      <c r="AU299" s="19" t="s">
        <v>86</v>
      </c>
    </row>
    <row r="300" spans="1:51" s="13" customFormat="1" ht="12">
      <c r="A300" s="13"/>
      <c r="B300" s="247"/>
      <c r="C300" s="248"/>
      <c r="D300" s="242" t="s">
        <v>208</v>
      </c>
      <c r="E300" s="249" t="s">
        <v>21</v>
      </c>
      <c r="F300" s="250" t="s">
        <v>555</v>
      </c>
      <c r="G300" s="248"/>
      <c r="H300" s="251">
        <v>3.665</v>
      </c>
      <c r="I300" s="252"/>
      <c r="J300" s="248"/>
      <c r="K300" s="248"/>
      <c r="L300" s="253"/>
      <c r="M300" s="254"/>
      <c r="N300" s="255"/>
      <c r="O300" s="255"/>
      <c r="P300" s="255"/>
      <c r="Q300" s="255"/>
      <c r="R300" s="255"/>
      <c r="S300" s="255"/>
      <c r="T300" s="256"/>
      <c r="U300" s="13"/>
      <c r="V300" s="13"/>
      <c r="W300" s="13"/>
      <c r="X300" s="13"/>
      <c r="Y300" s="13"/>
      <c r="Z300" s="13"/>
      <c r="AA300" s="13"/>
      <c r="AB300" s="13"/>
      <c r="AC300" s="13"/>
      <c r="AD300" s="13"/>
      <c r="AE300" s="13"/>
      <c r="AT300" s="257" t="s">
        <v>208</v>
      </c>
      <c r="AU300" s="257" t="s">
        <v>86</v>
      </c>
      <c r="AV300" s="13" t="s">
        <v>86</v>
      </c>
      <c r="AW300" s="13" t="s">
        <v>38</v>
      </c>
      <c r="AX300" s="13" t="s">
        <v>76</v>
      </c>
      <c r="AY300" s="257" t="s">
        <v>194</v>
      </c>
    </row>
    <row r="301" spans="1:51" s="13" customFormat="1" ht="12">
      <c r="A301" s="13"/>
      <c r="B301" s="247"/>
      <c r="C301" s="248"/>
      <c r="D301" s="242" t="s">
        <v>208</v>
      </c>
      <c r="E301" s="249" t="s">
        <v>21</v>
      </c>
      <c r="F301" s="250" t="s">
        <v>556</v>
      </c>
      <c r="G301" s="248"/>
      <c r="H301" s="251">
        <v>1.305</v>
      </c>
      <c r="I301" s="252"/>
      <c r="J301" s="248"/>
      <c r="K301" s="248"/>
      <c r="L301" s="253"/>
      <c r="M301" s="254"/>
      <c r="N301" s="255"/>
      <c r="O301" s="255"/>
      <c r="P301" s="255"/>
      <c r="Q301" s="255"/>
      <c r="R301" s="255"/>
      <c r="S301" s="255"/>
      <c r="T301" s="256"/>
      <c r="U301" s="13"/>
      <c r="V301" s="13"/>
      <c r="W301" s="13"/>
      <c r="X301" s="13"/>
      <c r="Y301" s="13"/>
      <c r="Z301" s="13"/>
      <c r="AA301" s="13"/>
      <c r="AB301" s="13"/>
      <c r="AC301" s="13"/>
      <c r="AD301" s="13"/>
      <c r="AE301" s="13"/>
      <c r="AT301" s="257" t="s">
        <v>208</v>
      </c>
      <c r="AU301" s="257" t="s">
        <v>86</v>
      </c>
      <c r="AV301" s="13" t="s">
        <v>86</v>
      </c>
      <c r="AW301" s="13" t="s">
        <v>38</v>
      </c>
      <c r="AX301" s="13" t="s">
        <v>76</v>
      </c>
      <c r="AY301" s="257" t="s">
        <v>194</v>
      </c>
    </row>
    <row r="302" spans="1:51" s="14" customFormat="1" ht="12">
      <c r="A302" s="14"/>
      <c r="B302" s="258"/>
      <c r="C302" s="259"/>
      <c r="D302" s="242" t="s">
        <v>208</v>
      </c>
      <c r="E302" s="260" t="s">
        <v>21</v>
      </c>
      <c r="F302" s="261" t="s">
        <v>210</v>
      </c>
      <c r="G302" s="259"/>
      <c r="H302" s="262">
        <v>4.97</v>
      </c>
      <c r="I302" s="263"/>
      <c r="J302" s="259"/>
      <c r="K302" s="259"/>
      <c r="L302" s="264"/>
      <c r="M302" s="265"/>
      <c r="N302" s="266"/>
      <c r="O302" s="266"/>
      <c r="P302" s="266"/>
      <c r="Q302" s="266"/>
      <c r="R302" s="266"/>
      <c r="S302" s="266"/>
      <c r="T302" s="267"/>
      <c r="U302" s="14"/>
      <c r="V302" s="14"/>
      <c r="W302" s="14"/>
      <c r="X302" s="14"/>
      <c r="Y302" s="14"/>
      <c r="Z302" s="14"/>
      <c r="AA302" s="14"/>
      <c r="AB302" s="14"/>
      <c r="AC302" s="14"/>
      <c r="AD302" s="14"/>
      <c r="AE302" s="14"/>
      <c r="AT302" s="268" t="s">
        <v>208</v>
      </c>
      <c r="AU302" s="268" t="s">
        <v>86</v>
      </c>
      <c r="AV302" s="14" t="s">
        <v>202</v>
      </c>
      <c r="AW302" s="14" t="s">
        <v>38</v>
      </c>
      <c r="AX302" s="14" t="s">
        <v>84</v>
      </c>
      <c r="AY302" s="268" t="s">
        <v>194</v>
      </c>
    </row>
    <row r="303" spans="1:65" s="2" customFormat="1" ht="16.5" customHeight="1">
      <c r="A303" s="40"/>
      <c r="B303" s="41"/>
      <c r="C303" s="229" t="s">
        <v>557</v>
      </c>
      <c r="D303" s="229" t="s">
        <v>197</v>
      </c>
      <c r="E303" s="230" t="s">
        <v>558</v>
      </c>
      <c r="F303" s="231" t="s">
        <v>559</v>
      </c>
      <c r="G303" s="232" t="s">
        <v>354</v>
      </c>
      <c r="H303" s="233">
        <v>20.915</v>
      </c>
      <c r="I303" s="234"/>
      <c r="J303" s="235">
        <f>ROUND(I303*H303,2)</f>
        <v>0</v>
      </c>
      <c r="K303" s="231" t="s">
        <v>201</v>
      </c>
      <c r="L303" s="46"/>
      <c r="M303" s="236" t="s">
        <v>21</v>
      </c>
      <c r="N303" s="237" t="s">
        <v>47</v>
      </c>
      <c r="O303" s="86"/>
      <c r="P303" s="238">
        <f>O303*H303</f>
        <v>0</v>
      </c>
      <c r="Q303" s="238">
        <v>0.00576</v>
      </c>
      <c r="R303" s="238">
        <f>Q303*H303</f>
        <v>0.1204704</v>
      </c>
      <c r="S303" s="238">
        <v>0</v>
      </c>
      <c r="T303" s="239">
        <f>S303*H303</f>
        <v>0</v>
      </c>
      <c r="U303" s="40"/>
      <c r="V303" s="40"/>
      <c r="W303" s="40"/>
      <c r="X303" s="40"/>
      <c r="Y303" s="40"/>
      <c r="Z303" s="40"/>
      <c r="AA303" s="40"/>
      <c r="AB303" s="40"/>
      <c r="AC303" s="40"/>
      <c r="AD303" s="40"/>
      <c r="AE303" s="40"/>
      <c r="AR303" s="240" t="s">
        <v>202</v>
      </c>
      <c r="AT303" s="240" t="s">
        <v>197</v>
      </c>
      <c r="AU303" s="240" t="s">
        <v>86</v>
      </c>
      <c r="AY303" s="19" t="s">
        <v>194</v>
      </c>
      <c r="BE303" s="241">
        <f>IF(N303="základní",J303,0)</f>
        <v>0</v>
      </c>
      <c r="BF303" s="241">
        <f>IF(N303="snížená",J303,0)</f>
        <v>0</v>
      </c>
      <c r="BG303" s="241">
        <f>IF(N303="zákl. přenesená",J303,0)</f>
        <v>0</v>
      </c>
      <c r="BH303" s="241">
        <f>IF(N303="sníž. přenesená",J303,0)</f>
        <v>0</v>
      </c>
      <c r="BI303" s="241">
        <f>IF(N303="nulová",J303,0)</f>
        <v>0</v>
      </c>
      <c r="BJ303" s="19" t="s">
        <v>84</v>
      </c>
      <c r="BK303" s="241">
        <f>ROUND(I303*H303,2)</f>
        <v>0</v>
      </c>
      <c r="BL303" s="19" t="s">
        <v>202</v>
      </c>
      <c r="BM303" s="240" t="s">
        <v>560</v>
      </c>
    </row>
    <row r="304" spans="1:47" s="2" customFormat="1" ht="12">
      <c r="A304" s="40"/>
      <c r="B304" s="41"/>
      <c r="C304" s="42"/>
      <c r="D304" s="242" t="s">
        <v>204</v>
      </c>
      <c r="E304" s="42"/>
      <c r="F304" s="243" t="s">
        <v>561</v>
      </c>
      <c r="G304" s="42"/>
      <c r="H304" s="42"/>
      <c r="I304" s="149"/>
      <c r="J304" s="42"/>
      <c r="K304" s="42"/>
      <c r="L304" s="46"/>
      <c r="M304" s="244"/>
      <c r="N304" s="245"/>
      <c r="O304" s="86"/>
      <c r="P304" s="86"/>
      <c r="Q304" s="86"/>
      <c r="R304" s="86"/>
      <c r="S304" s="86"/>
      <c r="T304" s="87"/>
      <c r="U304" s="40"/>
      <c r="V304" s="40"/>
      <c r="W304" s="40"/>
      <c r="X304" s="40"/>
      <c r="Y304" s="40"/>
      <c r="Z304" s="40"/>
      <c r="AA304" s="40"/>
      <c r="AB304" s="40"/>
      <c r="AC304" s="40"/>
      <c r="AD304" s="40"/>
      <c r="AE304" s="40"/>
      <c r="AT304" s="19" t="s">
        <v>204</v>
      </c>
      <c r="AU304" s="19" t="s">
        <v>86</v>
      </c>
    </row>
    <row r="305" spans="1:51" s="13" customFormat="1" ht="12">
      <c r="A305" s="13"/>
      <c r="B305" s="247"/>
      <c r="C305" s="248"/>
      <c r="D305" s="242" t="s">
        <v>208</v>
      </c>
      <c r="E305" s="249" t="s">
        <v>21</v>
      </c>
      <c r="F305" s="250" t="s">
        <v>562</v>
      </c>
      <c r="G305" s="248"/>
      <c r="H305" s="251">
        <v>12.215</v>
      </c>
      <c r="I305" s="252"/>
      <c r="J305" s="248"/>
      <c r="K305" s="248"/>
      <c r="L305" s="253"/>
      <c r="M305" s="254"/>
      <c r="N305" s="255"/>
      <c r="O305" s="255"/>
      <c r="P305" s="255"/>
      <c r="Q305" s="255"/>
      <c r="R305" s="255"/>
      <c r="S305" s="255"/>
      <c r="T305" s="256"/>
      <c r="U305" s="13"/>
      <c r="V305" s="13"/>
      <c r="W305" s="13"/>
      <c r="X305" s="13"/>
      <c r="Y305" s="13"/>
      <c r="Z305" s="13"/>
      <c r="AA305" s="13"/>
      <c r="AB305" s="13"/>
      <c r="AC305" s="13"/>
      <c r="AD305" s="13"/>
      <c r="AE305" s="13"/>
      <c r="AT305" s="257" t="s">
        <v>208</v>
      </c>
      <c r="AU305" s="257" t="s">
        <v>86</v>
      </c>
      <c r="AV305" s="13" t="s">
        <v>86</v>
      </c>
      <c r="AW305" s="13" t="s">
        <v>38</v>
      </c>
      <c r="AX305" s="13" t="s">
        <v>76</v>
      </c>
      <c r="AY305" s="257" t="s">
        <v>194</v>
      </c>
    </row>
    <row r="306" spans="1:51" s="13" customFormat="1" ht="12">
      <c r="A306" s="13"/>
      <c r="B306" s="247"/>
      <c r="C306" s="248"/>
      <c r="D306" s="242" t="s">
        <v>208</v>
      </c>
      <c r="E306" s="249" t="s">
        <v>21</v>
      </c>
      <c r="F306" s="250" t="s">
        <v>563</v>
      </c>
      <c r="G306" s="248"/>
      <c r="H306" s="251">
        <v>8.7</v>
      </c>
      <c r="I306" s="252"/>
      <c r="J306" s="248"/>
      <c r="K306" s="248"/>
      <c r="L306" s="253"/>
      <c r="M306" s="254"/>
      <c r="N306" s="255"/>
      <c r="O306" s="255"/>
      <c r="P306" s="255"/>
      <c r="Q306" s="255"/>
      <c r="R306" s="255"/>
      <c r="S306" s="255"/>
      <c r="T306" s="256"/>
      <c r="U306" s="13"/>
      <c r="V306" s="13"/>
      <c r="W306" s="13"/>
      <c r="X306" s="13"/>
      <c r="Y306" s="13"/>
      <c r="Z306" s="13"/>
      <c r="AA306" s="13"/>
      <c r="AB306" s="13"/>
      <c r="AC306" s="13"/>
      <c r="AD306" s="13"/>
      <c r="AE306" s="13"/>
      <c r="AT306" s="257" t="s">
        <v>208</v>
      </c>
      <c r="AU306" s="257" t="s">
        <v>86</v>
      </c>
      <c r="AV306" s="13" t="s">
        <v>86</v>
      </c>
      <c r="AW306" s="13" t="s">
        <v>38</v>
      </c>
      <c r="AX306" s="13" t="s">
        <v>76</v>
      </c>
      <c r="AY306" s="257" t="s">
        <v>194</v>
      </c>
    </row>
    <row r="307" spans="1:51" s="14" customFormat="1" ht="12">
      <c r="A307" s="14"/>
      <c r="B307" s="258"/>
      <c r="C307" s="259"/>
      <c r="D307" s="242" t="s">
        <v>208</v>
      </c>
      <c r="E307" s="260" t="s">
        <v>21</v>
      </c>
      <c r="F307" s="261" t="s">
        <v>210</v>
      </c>
      <c r="G307" s="259"/>
      <c r="H307" s="262">
        <v>20.915</v>
      </c>
      <c r="I307" s="263"/>
      <c r="J307" s="259"/>
      <c r="K307" s="259"/>
      <c r="L307" s="264"/>
      <c r="M307" s="265"/>
      <c r="N307" s="266"/>
      <c r="O307" s="266"/>
      <c r="P307" s="266"/>
      <c r="Q307" s="266"/>
      <c r="R307" s="266"/>
      <c r="S307" s="266"/>
      <c r="T307" s="267"/>
      <c r="U307" s="14"/>
      <c r="V307" s="14"/>
      <c r="W307" s="14"/>
      <c r="X307" s="14"/>
      <c r="Y307" s="14"/>
      <c r="Z307" s="14"/>
      <c r="AA307" s="14"/>
      <c r="AB307" s="14"/>
      <c r="AC307" s="14"/>
      <c r="AD307" s="14"/>
      <c r="AE307" s="14"/>
      <c r="AT307" s="268" t="s">
        <v>208</v>
      </c>
      <c r="AU307" s="268" t="s">
        <v>86</v>
      </c>
      <c r="AV307" s="14" t="s">
        <v>202</v>
      </c>
      <c r="AW307" s="14" t="s">
        <v>38</v>
      </c>
      <c r="AX307" s="14" t="s">
        <v>84</v>
      </c>
      <c r="AY307" s="268" t="s">
        <v>194</v>
      </c>
    </row>
    <row r="308" spans="1:65" s="2" customFormat="1" ht="16.5" customHeight="1">
      <c r="A308" s="40"/>
      <c r="B308" s="41"/>
      <c r="C308" s="229" t="s">
        <v>564</v>
      </c>
      <c r="D308" s="229" t="s">
        <v>197</v>
      </c>
      <c r="E308" s="230" t="s">
        <v>565</v>
      </c>
      <c r="F308" s="231" t="s">
        <v>566</v>
      </c>
      <c r="G308" s="232" t="s">
        <v>354</v>
      </c>
      <c r="H308" s="233">
        <v>20.915</v>
      </c>
      <c r="I308" s="234"/>
      <c r="J308" s="235">
        <f>ROUND(I308*H308,2)</f>
        <v>0</v>
      </c>
      <c r="K308" s="231" t="s">
        <v>201</v>
      </c>
      <c r="L308" s="46"/>
      <c r="M308" s="236" t="s">
        <v>21</v>
      </c>
      <c r="N308" s="237" t="s">
        <v>47</v>
      </c>
      <c r="O308" s="86"/>
      <c r="P308" s="238">
        <f>O308*H308</f>
        <v>0</v>
      </c>
      <c r="Q308" s="238">
        <v>0</v>
      </c>
      <c r="R308" s="238">
        <f>Q308*H308</f>
        <v>0</v>
      </c>
      <c r="S308" s="238">
        <v>0</v>
      </c>
      <c r="T308" s="239">
        <f>S308*H308</f>
        <v>0</v>
      </c>
      <c r="U308" s="40"/>
      <c r="V308" s="40"/>
      <c r="W308" s="40"/>
      <c r="X308" s="40"/>
      <c r="Y308" s="40"/>
      <c r="Z308" s="40"/>
      <c r="AA308" s="40"/>
      <c r="AB308" s="40"/>
      <c r="AC308" s="40"/>
      <c r="AD308" s="40"/>
      <c r="AE308" s="40"/>
      <c r="AR308" s="240" t="s">
        <v>202</v>
      </c>
      <c r="AT308" s="240" t="s">
        <v>197</v>
      </c>
      <c r="AU308" s="240" t="s">
        <v>86</v>
      </c>
      <c r="AY308" s="19" t="s">
        <v>194</v>
      </c>
      <c r="BE308" s="241">
        <f>IF(N308="základní",J308,0)</f>
        <v>0</v>
      </c>
      <c r="BF308" s="241">
        <f>IF(N308="snížená",J308,0)</f>
        <v>0</v>
      </c>
      <c r="BG308" s="241">
        <f>IF(N308="zákl. přenesená",J308,0)</f>
        <v>0</v>
      </c>
      <c r="BH308" s="241">
        <f>IF(N308="sníž. přenesená",J308,0)</f>
        <v>0</v>
      </c>
      <c r="BI308" s="241">
        <f>IF(N308="nulová",J308,0)</f>
        <v>0</v>
      </c>
      <c r="BJ308" s="19" t="s">
        <v>84</v>
      </c>
      <c r="BK308" s="241">
        <f>ROUND(I308*H308,2)</f>
        <v>0</v>
      </c>
      <c r="BL308" s="19" t="s">
        <v>202</v>
      </c>
      <c r="BM308" s="240" t="s">
        <v>567</v>
      </c>
    </row>
    <row r="309" spans="1:47" s="2" customFormat="1" ht="12">
      <c r="A309" s="40"/>
      <c r="B309" s="41"/>
      <c r="C309" s="42"/>
      <c r="D309" s="242" t="s">
        <v>204</v>
      </c>
      <c r="E309" s="42"/>
      <c r="F309" s="243" t="s">
        <v>568</v>
      </c>
      <c r="G309" s="42"/>
      <c r="H309" s="42"/>
      <c r="I309" s="149"/>
      <c r="J309" s="42"/>
      <c r="K309" s="42"/>
      <c r="L309" s="46"/>
      <c r="M309" s="244"/>
      <c r="N309" s="245"/>
      <c r="O309" s="86"/>
      <c r="P309" s="86"/>
      <c r="Q309" s="86"/>
      <c r="R309" s="86"/>
      <c r="S309" s="86"/>
      <c r="T309" s="87"/>
      <c r="U309" s="40"/>
      <c r="V309" s="40"/>
      <c r="W309" s="40"/>
      <c r="X309" s="40"/>
      <c r="Y309" s="40"/>
      <c r="Z309" s="40"/>
      <c r="AA309" s="40"/>
      <c r="AB309" s="40"/>
      <c r="AC309" s="40"/>
      <c r="AD309" s="40"/>
      <c r="AE309" s="40"/>
      <c r="AT309" s="19" t="s">
        <v>204</v>
      </c>
      <c r="AU309" s="19" t="s">
        <v>86</v>
      </c>
    </row>
    <row r="310" spans="1:51" s="13" customFormat="1" ht="12">
      <c r="A310" s="13"/>
      <c r="B310" s="247"/>
      <c r="C310" s="248"/>
      <c r="D310" s="242" t="s">
        <v>208</v>
      </c>
      <c r="E310" s="249" t="s">
        <v>21</v>
      </c>
      <c r="F310" s="250" t="s">
        <v>562</v>
      </c>
      <c r="G310" s="248"/>
      <c r="H310" s="251">
        <v>12.215</v>
      </c>
      <c r="I310" s="252"/>
      <c r="J310" s="248"/>
      <c r="K310" s="248"/>
      <c r="L310" s="253"/>
      <c r="M310" s="254"/>
      <c r="N310" s="255"/>
      <c r="O310" s="255"/>
      <c r="P310" s="255"/>
      <c r="Q310" s="255"/>
      <c r="R310" s="255"/>
      <c r="S310" s="255"/>
      <c r="T310" s="256"/>
      <c r="U310" s="13"/>
      <c r="V310" s="13"/>
      <c r="W310" s="13"/>
      <c r="X310" s="13"/>
      <c r="Y310" s="13"/>
      <c r="Z310" s="13"/>
      <c r="AA310" s="13"/>
      <c r="AB310" s="13"/>
      <c r="AC310" s="13"/>
      <c r="AD310" s="13"/>
      <c r="AE310" s="13"/>
      <c r="AT310" s="257" t="s">
        <v>208</v>
      </c>
      <c r="AU310" s="257" t="s">
        <v>86</v>
      </c>
      <c r="AV310" s="13" t="s">
        <v>86</v>
      </c>
      <c r="AW310" s="13" t="s">
        <v>38</v>
      </c>
      <c r="AX310" s="13" t="s">
        <v>76</v>
      </c>
      <c r="AY310" s="257" t="s">
        <v>194</v>
      </c>
    </row>
    <row r="311" spans="1:51" s="13" customFormat="1" ht="12">
      <c r="A311" s="13"/>
      <c r="B311" s="247"/>
      <c r="C311" s="248"/>
      <c r="D311" s="242" t="s">
        <v>208</v>
      </c>
      <c r="E311" s="249" t="s">
        <v>21</v>
      </c>
      <c r="F311" s="250" t="s">
        <v>563</v>
      </c>
      <c r="G311" s="248"/>
      <c r="H311" s="251">
        <v>8.7</v>
      </c>
      <c r="I311" s="252"/>
      <c r="J311" s="248"/>
      <c r="K311" s="248"/>
      <c r="L311" s="253"/>
      <c r="M311" s="254"/>
      <c r="N311" s="255"/>
      <c r="O311" s="255"/>
      <c r="P311" s="255"/>
      <c r="Q311" s="255"/>
      <c r="R311" s="255"/>
      <c r="S311" s="255"/>
      <c r="T311" s="256"/>
      <c r="U311" s="13"/>
      <c r="V311" s="13"/>
      <c r="W311" s="13"/>
      <c r="X311" s="13"/>
      <c r="Y311" s="13"/>
      <c r="Z311" s="13"/>
      <c r="AA311" s="13"/>
      <c r="AB311" s="13"/>
      <c r="AC311" s="13"/>
      <c r="AD311" s="13"/>
      <c r="AE311" s="13"/>
      <c r="AT311" s="257" t="s">
        <v>208</v>
      </c>
      <c r="AU311" s="257" t="s">
        <v>86</v>
      </c>
      <c r="AV311" s="13" t="s">
        <v>86</v>
      </c>
      <c r="AW311" s="13" t="s">
        <v>38</v>
      </c>
      <c r="AX311" s="13" t="s">
        <v>76</v>
      </c>
      <c r="AY311" s="257" t="s">
        <v>194</v>
      </c>
    </row>
    <row r="312" spans="1:51" s="14" customFormat="1" ht="12">
      <c r="A312" s="14"/>
      <c r="B312" s="258"/>
      <c r="C312" s="259"/>
      <c r="D312" s="242" t="s">
        <v>208</v>
      </c>
      <c r="E312" s="260" t="s">
        <v>21</v>
      </c>
      <c r="F312" s="261" t="s">
        <v>210</v>
      </c>
      <c r="G312" s="259"/>
      <c r="H312" s="262">
        <v>20.915</v>
      </c>
      <c r="I312" s="263"/>
      <c r="J312" s="259"/>
      <c r="K312" s="259"/>
      <c r="L312" s="264"/>
      <c r="M312" s="265"/>
      <c r="N312" s="266"/>
      <c r="O312" s="266"/>
      <c r="P312" s="266"/>
      <c r="Q312" s="266"/>
      <c r="R312" s="266"/>
      <c r="S312" s="266"/>
      <c r="T312" s="267"/>
      <c r="U312" s="14"/>
      <c r="V312" s="14"/>
      <c r="W312" s="14"/>
      <c r="X312" s="14"/>
      <c r="Y312" s="14"/>
      <c r="Z312" s="14"/>
      <c r="AA312" s="14"/>
      <c r="AB312" s="14"/>
      <c r="AC312" s="14"/>
      <c r="AD312" s="14"/>
      <c r="AE312" s="14"/>
      <c r="AT312" s="268" t="s">
        <v>208</v>
      </c>
      <c r="AU312" s="268" t="s">
        <v>86</v>
      </c>
      <c r="AV312" s="14" t="s">
        <v>202</v>
      </c>
      <c r="AW312" s="14" t="s">
        <v>38</v>
      </c>
      <c r="AX312" s="14" t="s">
        <v>84</v>
      </c>
      <c r="AY312" s="268" t="s">
        <v>194</v>
      </c>
    </row>
    <row r="313" spans="1:65" s="2" customFormat="1" ht="16.5" customHeight="1">
      <c r="A313" s="40"/>
      <c r="B313" s="41"/>
      <c r="C313" s="229" t="s">
        <v>569</v>
      </c>
      <c r="D313" s="229" t="s">
        <v>197</v>
      </c>
      <c r="E313" s="230" t="s">
        <v>570</v>
      </c>
      <c r="F313" s="231" t="s">
        <v>571</v>
      </c>
      <c r="G313" s="232" t="s">
        <v>215</v>
      </c>
      <c r="H313" s="233">
        <v>0.071</v>
      </c>
      <c r="I313" s="234"/>
      <c r="J313" s="235">
        <f>ROUND(I313*H313,2)</f>
        <v>0</v>
      </c>
      <c r="K313" s="231" t="s">
        <v>201</v>
      </c>
      <c r="L313" s="46"/>
      <c r="M313" s="236" t="s">
        <v>21</v>
      </c>
      <c r="N313" s="237" t="s">
        <v>47</v>
      </c>
      <c r="O313" s="86"/>
      <c r="P313" s="238">
        <f>O313*H313</f>
        <v>0</v>
      </c>
      <c r="Q313" s="238">
        <v>1.05156</v>
      </c>
      <c r="R313" s="238">
        <f>Q313*H313</f>
        <v>0.07466075999999999</v>
      </c>
      <c r="S313" s="238">
        <v>0</v>
      </c>
      <c r="T313" s="239">
        <f>S313*H313</f>
        <v>0</v>
      </c>
      <c r="U313" s="40"/>
      <c r="V313" s="40"/>
      <c r="W313" s="40"/>
      <c r="X313" s="40"/>
      <c r="Y313" s="40"/>
      <c r="Z313" s="40"/>
      <c r="AA313" s="40"/>
      <c r="AB313" s="40"/>
      <c r="AC313" s="40"/>
      <c r="AD313" s="40"/>
      <c r="AE313" s="40"/>
      <c r="AR313" s="240" t="s">
        <v>202</v>
      </c>
      <c r="AT313" s="240" t="s">
        <v>197</v>
      </c>
      <c r="AU313" s="240" t="s">
        <v>86</v>
      </c>
      <c r="AY313" s="19" t="s">
        <v>194</v>
      </c>
      <c r="BE313" s="241">
        <f>IF(N313="základní",J313,0)</f>
        <v>0</v>
      </c>
      <c r="BF313" s="241">
        <f>IF(N313="snížená",J313,0)</f>
        <v>0</v>
      </c>
      <c r="BG313" s="241">
        <f>IF(N313="zákl. přenesená",J313,0)</f>
        <v>0</v>
      </c>
      <c r="BH313" s="241">
        <f>IF(N313="sníž. přenesená",J313,0)</f>
        <v>0</v>
      </c>
      <c r="BI313" s="241">
        <f>IF(N313="nulová",J313,0)</f>
        <v>0</v>
      </c>
      <c r="BJ313" s="19" t="s">
        <v>84</v>
      </c>
      <c r="BK313" s="241">
        <f>ROUND(I313*H313,2)</f>
        <v>0</v>
      </c>
      <c r="BL313" s="19" t="s">
        <v>202</v>
      </c>
      <c r="BM313" s="240" t="s">
        <v>572</v>
      </c>
    </row>
    <row r="314" spans="1:47" s="2" customFormat="1" ht="12">
      <c r="A314" s="40"/>
      <c r="B314" s="41"/>
      <c r="C314" s="42"/>
      <c r="D314" s="242" t="s">
        <v>204</v>
      </c>
      <c r="E314" s="42"/>
      <c r="F314" s="243" t="s">
        <v>573</v>
      </c>
      <c r="G314" s="42"/>
      <c r="H314" s="42"/>
      <c r="I314" s="149"/>
      <c r="J314" s="42"/>
      <c r="K314" s="42"/>
      <c r="L314" s="46"/>
      <c r="M314" s="244"/>
      <c r="N314" s="245"/>
      <c r="O314" s="86"/>
      <c r="P314" s="86"/>
      <c r="Q314" s="86"/>
      <c r="R314" s="86"/>
      <c r="S314" s="86"/>
      <c r="T314" s="87"/>
      <c r="U314" s="40"/>
      <c r="V314" s="40"/>
      <c r="W314" s="40"/>
      <c r="X314" s="40"/>
      <c r="Y314" s="40"/>
      <c r="Z314" s="40"/>
      <c r="AA314" s="40"/>
      <c r="AB314" s="40"/>
      <c r="AC314" s="40"/>
      <c r="AD314" s="40"/>
      <c r="AE314" s="40"/>
      <c r="AT314" s="19" t="s">
        <v>204</v>
      </c>
      <c r="AU314" s="19" t="s">
        <v>86</v>
      </c>
    </row>
    <row r="315" spans="1:51" s="13" customFormat="1" ht="12">
      <c r="A315" s="13"/>
      <c r="B315" s="247"/>
      <c r="C315" s="248"/>
      <c r="D315" s="242" t="s">
        <v>208</v>
      </c>
      <c r="E315" s="249" t="s">
        <v>21</v>
      </c>
      <c r="F315" s="250" t="s">
        <v>574</v>
      </c>
      <c r="G315" s="248"/>
      <c r="H315" s="251">
        <v>0.071</v>
      </c>
      <c r="I315" s="252"/>
      <c r="J315" s="248"/>
      <c r="K315" s="248"/>
      <c r="L315" s="253"/>
      <c r="M315" s="254"/>
      <c r="N315" s="255"/>
      <c r="O315" s="255"/>
      <c r="P315" s="255"/>
      <c r="Q315" s="255"/>
      <c r="R315" s="255"/>
      <c r="S315" s="255"/>
      <c r="T315" s="256"/>
      <c r="U315" s="13"/>
      <c r="V315" s="13"/>
      <c r="W315" s="13"/>
      <c r="X315" s="13"/>
      <c r="Y315" s="13"/>
      <c r="Z315" s="13"/>
      <c r="AA315" s="13"/>
      <c r="AB315" s="13"/>
      <c r="AC315" s="13"/>
      <c r="AD315" s="13"/>
      <c r="AE315" s="13"/>
      <c r="AT315" s="257" t="s">
        <v>208</v>
      </c>
      <c r="AU315" s="257" t="s">
        <v>86</v>
      </c>
      <c r="AV315" s="13" t="s">
        <v>86</v>
      </c>
      <c r="AW315" s="13" t="s">
        <v>38</v>
      </c>
      <c r="AX315" s="13" t="s">
        <v>76</v>
      </c>
      <c r="AY315" s="257" t="s">
        <v>194</v>
      </c>
    </row>
    <row r="316" spans="1:51" s="14" customFormat="1" ht="12">
      <c r="A316" s="14"/>
      <c r="B316" s="258"/>
      <c r="C316" s="259"/>
      <c r="D316" s="242" t="s">
        <v>208</v>
      </c>
      <c r="E316" s="260" t="s">
        <v>21</v>
      </c>
      <c r="F316" s="261" t="s">
        <v>210</v>
      </c>
      <c r="G316" s="259"/>
      <c r="H316" s="262">
        <v>0.071</v>
      </c>
      <c r="I316" s="263"/>
      <c r="J316" s="259"/>
      <c r="K316" s="259"/>
      <c r="L316" s="264"/>
      <c r="M316" s="265"/>
      <c r="N316" s="266"/>
      <c r="O316" s="266"/>
      <c r="P316" s="266"/>
      <c r="Q316" s="266"/>
      <c r="R316" s="266"/>
      <c r="S316" s="266"/>
      <c r="T316" s="267"/>
      <c r="U316" s="14"/>
      <c r="V316" s="14"/>
      <c r="W316" s="14"/>
      <c r="X316" s="14"/>
      <c r="Y316" s="14"/>
      <c r="Z316" s="14"/>
      <c r="AA316" s="14"/>
      <c r="AB316" s="14"/>
      <c r="AC316" s="14"/>
      <c r="AD316" s="14"/>
      <c r="AE316" s="14"/>
      <c r="AT316" s="268" t="s">
        <v>208</v>
      </c>
      <c r="AU316" s="268" t="s">
        <v>86</v>
      </c>
      <c r="AV316" s="14" t="s">
        <v>202</v>
      </c>
      <c r="AW316" s="14" t="s">
        <v>38</v>
      </c>
      <c r="AX316" s="14" t="s">
        <v>84</v>
      </c>
      <c r="AY316" s="268" t="s">
        <v>194</v>
      </c>
    </row>
    <row r="317" spans="1:65" s="2" customFormat="1" ht="16.5" customHeight="1">
      <c r="A317" s="40"/>
      <c r="B317" s="41"/>
      <c r="C317" s="229" t="s">
        <v>575</v>
      </c>
      <c r="D317" s="229" t="s">
        <v>197</v>
      </c>
      <c r="E317" s="230" t="s">
        <v>576</v>
      </c>
      <c r="F317" s="231" t="s">
        <v>577</v>
      </c>
      <c r="G317" s="232" t="s">
        <v>215</v>
      </c>
      <c r="H317" s="233">
        <v>0.236</v>
      </c>
      <c r="I317" s="234"/>
      <c r="J317" s="235">
        <f>ROUND(I317*H317,2)</f>
        <v>0</v>
      </c>
      <c r="K317" s="231" t="s">
        <v>201</v>
      </c>
      <c r="L317" s="46"/>
      <c r="M317" s="236" t="s">
        <v>21</v>
      </c>
      <c r="N317" s="237" t="s">
        <v>47</v>
      </c>
      <c r="O317" s="86"/>
      <c r="P317" s="238">
        <f>O317*H317</f>
        <v>0</v>
      </c>
      <c r="Q317" s="238">
        <v>1.05256</v>
      </c>
      <c r="R317" s="238">
        <f>Q317*H317</f>
        <v>0.24840415999999998</v>
      </c>
      <c r="S317" s="238">
        <v>0</v>
      </c>
      <c r="T317" s="239">
        <f>S317*H317</f>
        <v>0</v>
      </c>
      <c r="U317" s="40"/>
      <c r="V317" s="40"/>
      <c r="W317" s="40"/>
      <c r="X317" s="40"/>
      <c r="Y317" s="40"/>
      <c r="Z317" s="40"/>
      <c r="AA317" s="40"/>
      <c r="AB317" s="40"/>
      <c r="AC317" s="40"/>
      <c r="AD317" s="40"/>
      <c r="AE317" s="40"/>
      <c r="AR317" s="240" t="s">
        <v>202</v>
      </c>
      <c r="AT317" s="240" t="s">
        <v>197</v>
      </c>
      <c r="AU317" s="240" t="s">
        <v>86</v>
      </c>
      <c r="AY317" s="19" t="s">
        <v>194</v>
      </c>
      <c r="BE317" s="241">
        <f>IF(N317="základní",J317,0)</f>
        <v>0</v>
      </c>
      <c r="BF317" s="241">
        <f>IF(N317="snížená",J317,0)</f>
        <v>0</v>
      </c>
      <c r="BG317" s="241">
        <f>IF(N317="zákl. přenesená",J317,0)</f>
        <v>0</v>
      </c>
      <c r="BH317" s="241">
        <f>IF(N317="sníž. přenesená",J317,0)</f>
        <v>0</v>
      </c>
      <c r="BI317" s="241">
        <f>IF(N317="nulová",J317,0)</f>
        <v>0</v>
      </c>
      <c r="BJ317" s="19" t="s">
        <v>84</v>
      </c>
      <c r="BK317" s="241">
        <f>ROUND(I317*H317,2)</f>
        <v>0</v>
      </c>
      <c r="BL317" s="19" t="s">
        <v>202</v>
      </c>
      <c r="BM317" s="240" t="s">
        <v>578</v>
      </c>
    </row>
    <row r="318" spans="1:47" s="2" customFormat="1" ht="12">
      <c r="A318" s="40"/>
      <c r="B318" s="41"/>
      <c r="C318" s="42"/>
      <c r="D318" s="242" t="s">
        <v>204</v>
      </c>
      <c r="E318" s="42"/>
      <c r="F318" s="243" t="s">
        <v>579</v>
      </c>
      <c r="G318" s="42"/>
      <c r="H318" s="42"/>
      <c r="I318" s="149"/>
      <c r="J318" s="42"/>
      <c r="K318" s="42"/>
      <c r="L318" s="46"/>
      <c r="M318" s="244"/>
      <c r="N318" s="245"/>
      <c r="O318" s="86"/>
      <c r="P318" s="86"/>
      <c r="Q318" s="86"/>
      <c r="R318" s="86"/>
      <c r="S318" s="86"/>
      <c r="T318" s="87"/>
      <c r="U318" s="40"/>
      <c r="V318" s="40"/>
      <c r="W318" s="40"/>
      <c r="X318" s="40"/>
      <c r="Y318" s="40"/>
      <c r="Z318" s="40"/>
      <c r="AA318" s="40"/>
      <c r="AB318" s="40"/>
      <c r="AC318" s="40"/>
      <c r="AD318" s="40"/>
      <c r="AE318" s="40"/>
      <c r="AT318" s="19" t="s">
        <v>204</v>
      </c>
      <c r="AU318" s="19" t="s">
        <v>86</v>
      </c>
    </row>
    <row r="319" spans="1:51" s="13" customFormat="1" ht="12">
      <c r="A319" s="13"/>
      <c r="B319" s="247"/>
      <c r="C319" s="248"/>
      <c r="D319" s="242" t="s">
        <v>208</v>
      </c>
      <c r="E319" s="249" t="s">
        <v>21</v>
      </c>
      <c r="F319" s="250" t="s">
        <v>580</v>
      </c>
      <c r="G319" s="248"/>
      <c r="H319" s="251">
        <v>0.236</v>
      </c>
      <c r="I319" s="252"/>
      <c r="J319" s="248"/>
      <c r="K319" s="248"/>
      <c r="L319" s="253"/>
      <c r="M319" s="254"/>
      <c r="N319" s="255"/>
      <c r="O319" s="255"/>
      <c r="P319" s="255"/>
      <c r="Q319" s="255"/>
      <c r="R319" s="255"/>
      <c r="S319" s="255"/>
      <c r="T319" s="256"/>
      <c r="U319" s="13"/>
      <c r="V319" s="13"/>
      <c r="W319" s="13"/>
      <c r="X319" s="13"/>
      <c r="Y319" s="13"/>
      <c r="Z319" s="13"/>
      <c r="AA319" s="13"/>
      <c r="AB319" s="13"/>
      <c r="AC319" s="13"/>
      <c r="AD319" s="13"/>
      <c r="AE319" s="13"/>
      <c r="AT319" s="257" t="s">
        <v>208</v>
      </c>
      <c r="AU319" s="257" t="s">
        <v>86</v>
      </c>
      <c r="AV319" s="13" t="s">
        <v>86</v>
      </c>
      <c r="AW319" s="13" t="s">
        <v>38</v>
      </c>
      <c r="AX319" s="13" t="s">
        <v>76</v>
      </c>
      <c r="AY319" s="257" t="s">
        <v>194</v>
      </c>
    </row>
    <row r="320" spans="1:51" s="14" customFormat="1" ht="12">
      <c r="A320" s="14"/>
      <c r="B320" s="258"/>
      <c r="C320" s="259"/>
      <c r="D320" s="242" t="s">
        <v>208</v>
      </c>
      <c r="E320" s="260" t="s">
        <v>21</v>
      </c>
      <c r="F320" s="261" t="s">
        <v>210</v>
      </c>
      <c r="G320" s="259"/>
      <c r="H320" s="262">
        <v>0.236</v>
      </c>
      <c r="I320" s="263"/>
      <c r="J320" s="259"/>
      <c r="K320" s="259"/>
      <c r="L320" s="264"/>
      <c r="M320" s="265"/>
      <c r="N320" s="266"/>
      <c r="O320" s="266"/>
      <c r="P320" s="266"/>
      <c r="Q320" s="266"/>
      <c r="R320" s="266"/>
      <c r="S320" s="266"/>
      <c r="T320" s="267"/>
      <c r="U320" s="14"/>
      <c r="V320" s="14"/>
      <c r="W320" s="14"/>
      <c r="X320" s="14"/>
      <c r="Y320" s="14"/>
      <c r="Z320" s="14"/>
      <c r="AA320" s="14"/>
      <c r="AB320" s="14"/>
      <c r="AC320" s="14"/>
      <c r="AD320" s="14"/>
      <c r="AE320" s="14"/>
      <c r="AT320" s="268" t="s">
        <v>208</v>
      </c>
      <c r="AU320" s="268" t="s">
        <v>86</v>
      </c>
      <c r="AV320" s="14" t="s">
        <v>202</v>
      </c>
      <c r="AW320" s="14" t="s">
        <v>38</v>
      </c>
      <c r="AX320" s="14" t="s">
        <v>84</v>
      </c>
      <c r="AY320" s="268" t="s">
        <v>194</v>
      </c>
    </row>
    <row r="321" spans="1:63" s="12" customFormat="1" ht="22.8" customHeight="1">
      <c r="A321" s="12"/>
      <c r="B321" s="213"/>
      <c r="C321" s="214"/>
      <c r="D321" s="215" t="s">
        <v>75</v>
      </c>
      <c r="E321" s="227" t="s">
        <v>241</v>
      </c>
      <c r="F321" s="227" t="s">
        <v>581</v>
      </c>
      <c r="G321" s="214"/>
      <c r="H321" s="214"/>
      <c r="I321" s="217"/>
      <c r="J321" s="228">
        <f>BK321</f>
        <v>0</v>
      </c>
      <c r="K321" s="214"/>
      <c r="L321" s="219"/>
      <c r="M321" s="220"/>
      <c r="N321" s="221"/>
      <c r="O321" s="221"/>
      <c r="P321" s="222">
        <f>SUM(P322:P402)</f>
        <v>0</v>
      </c>
      <c r="Q321" s="221"/>
      <c r="R321" s="222">
        <f>SUM(R322:R402)</f>
        <v>27.813561280000002</v>
      </c>
      <c r="S321" s="221"/>
      <c r="T321" s="223">
        <f>SUM(T322:T402)</f>
        <v>0</v>
      </c>
      <c r="U321" s="12"/>
      <c r="V321" s="12"/>
      <c r="W321" s="12"/>
      <c r="X321" s="12"/>
      <c r="Y321" s="12"/>
      <c r="Z321" s="12"/>
      <c r="AA321" s="12"/>
      <c r="AB321" s="12"/>
      <c r="AC321" s="12"/>
      <c r="AD321" s="12"/>
      <c r="AE321" s="12"/>
      <c r="AR321" s="224" t="s">
        <v>84</v>
      </c>
      <c r="AT321" s="225" t="s">
        <v>75</v>
      </c>
      <c r="AU321" s="225" t="s">
        <v>84</v>
      </c>
      <c r="AY321" s="224" t="s">
        <v>194</v>
      </c>
      <c r="BK321" s="226">
        <f>SUM(BK322:BK402)</f>
        <v>0</v>
      </c>
    </row>
    <row r="322" spans="1:65" s="2" customFormat="1" ht="16.5" customHeight="1">
      <c r="A322" s="40"/>
      <c r="B322" s="41"/>
      <c r="C322" s="229" t="s">
        <v>582</v>
      </c>
      <c r="D322" s="229" t="s">
        <v>197</v>
      </c>
      <c r="E322" s="230" t="s">
        <v>583</v>
      </c>
      <c r="F322" s="231" t="s">
        <v>584</v>
      </c>
      <c r="G322" s="232" t="s">
        <v>354</v>
      </c>
      <c r="H322" s="233">
        <v>62.92</v>
      </c>
      <c r="I322" s="234"/>
      <c r="J322" s="235">
        <f>ROUND(I322*H322,2)</f>
        <v>0</v>
      </c>
      <c r="K322" s="231" t="s">
        <v>201</v>
      </c>
      <c r="L322" s="46"/>
      <c r="M322" s="236" t="s">
        <v>21</v>
      </c>
      <c r="N322" s="237" t="s">
        <v>47</v>
      </c>
      <c r="O322" s="86"/>
      <c r="P322" s="238">
        <f>O322*H322</f>
        <v>0</v>
      </c>
      <c r="Q322" s="238">
        <v>0.0154</v>
      </c>
      <c r="R322" s="238">
        <f>Q322*H322</f>
        <v>0.968968</v>
      </c>
      <c r="S322" s="238">
        <v>0</v>
      </c>
      <c r="T322" s="239">
        <f>S322*H322</f>
        <v>0</v>
      </c>
      <c r="U322" s="40"/>
      <c r="V322" s="40"/>
      <c r="W322" s="40"/>
      <c r="X322" s="40"/>
      <c r="Y322" s="40"/>
      <c r="Z322" s="40"/>
      <c r="AA322" s="40"/>
      <c r="AB322" s="40"/>
      <c r="AC322" s="40"/>
      <c r="AD322" s="40"/>
      <c r="AE322" s="40"/>
      <c r="AR322" s="240" t="s">
        <v>202</v>
      </c>
      <c r="AT322" s="240" t="s">
        <v>197</v>
      </c>
      <c r="AU322" s="240" t="s">
        <v>86</v>
      </c>
      <c r="AY322" s="19" t="s">
        <v>194</v>
      </c>
      <c r="BE322" s="241">
        <f>IF(N322="základní",J322,0)</f>
        <v>0</v>
      </c>
      <c r="BF322" s="241">
        <f>IF(N322="snížená",J322,0)</f>
        <v>0</v>
      </c>
      <c r="BG322" s="241">
        <f>IF(N322="zákl. přenesená",J322,0)</f>
        <v>0</v>
      </c>
      <c r="BH322" s="241">
        <f>IF(N322="sníž. přenesená",J322,0)</f>
        <v>0</v>
      </c>
      <c r="BI322" s="241">
        <f>IF(N322="nulová",J322,0)</f>
        <v>0</v>
      </c>
      <c r="BJ322" s="19" t="s">
        <v>84</v>
      </c>
      <c r="BK322" s="241">
        <f>ROUND(I322*H322,2)</f>
        <v>0</v>
      </c>
      <c r="BL322" s="19" t="s">
        <v>202</v>
      </c>
      <c r="BM322" s="240" t="s">
        <v>585</v>
      </c>
    </row>
    <row r="323" spans="1:47" s="2" customFormat="1" ht="12">
      <c r="A323" s="40"/>
      <c r="B323" s="41"/>
      <c r="C323" s="42"/>
      <c r="D323" s="242" t="s">
        <v>204</v>
      </c>
      <c r="E323" s="42"/>
      <c r="F323" s="243" t="s">
        <v>586</v>
      </c>
      <c r="G323" s="42"/>
      <c r="H323" s="42"/>
      <c r="I323" s="149"/>
      <c r="J323" s="42"/>
      <c r="K323" s="42"/>
      <c r="L323" s="46"/>
      <c r="M323" s="244"/>
      <c r="N323" s="245"/>
      <c r="O323" s="86"/>
      <c r="P323" s="86"/>
      <c r="Q323" s="86"/>
      <c r="R323" s="86"/>
      <c r="S323" s="86"/>
      <c r="T323" s="87"/>
      <c r="U323" s="40"/>
      <c r="V323" s="40"/>
      <c r="W323" s="40"/>
      <c r="X323" s="40"/>
      <c r="Y323" s="40"/>
      <c r="Z323" s="40"/>
      <c r="AA323" s="40"/>
      <c r="AB323" s="40"/>
      <c r="AC323" s="40"/>
      <c r="AD323" s="40"/>
      <c r="AE323" s="40"/>
      <c r="AT323" s="19" t="s">
        <v>204</v>
      </c>
      <c r="AU323" s="19" t="s">
        <v>86</v>
      </c>
    </row>
    <row r="324" spans="1:47" s="2" customFormat="1" ht="12">
      <c r="A324" s="40"/>
      <c r="B324" s="41"/>
      <c r="C324" s="42"/>
      <c r="D324" s="242" t="s">
        <v>206</v>
      </c>
      <c r="E324" s="42"/>
      <c r="F324" s="246" t="s">
        <v>587</v>
      </c>
      <c r="G324" s="42"/>
      <c r="H324" s="42"/>
      <c r="I324" s="149"/>
      <c r="J324" s="42"/>
      <c r="K324" s="42"/>
      <c r="L324" s="46"/>
      <c r="M324" s="244"/>
      <c r="N324" s="245"/>
      <c r="O324" s="86"/>
      <c r="P324" s="86"/>
      <c r="Q324" s="86"/>
      <c r="R324" s="86"/>
      <c r="S324" s="86"/>
      <c r="T324" s="87"/>
      <c r="U324" s="40"/>
      <c r="V324" s="40"/>
      <c r="W324" s="40"/>
      <c r="X324" s="40"/>
      <c r="Y324" s="40"/>
      <c r="Z324" s="40"/>
      <c r="AA324" s="40"/>
      <c r="AB324" s="40"/>
      <c r="AC324" s="40"/>
      <c r="AD324" s="40"/>
      <c r="AE324" s="40"/>
      <c r="AT324" s="19" t="s">
        <v>206</v>
      </c>
      <c r="AU324" s="19" t="s">
        <v>86</v>
      </c>
    </row>
    <row r="325" spans="1:51" s="16" customFormat="1" ht="12">
      <c r="A325" s="16"/>
      <c r="B325" s="293"/>
      <c r="C325" s="294"/>
      <c r="D325" s="242" t="s">
        <v>208</v>
      </c>
      <c r="E325" s="295" t="s">
        <v>21</v>
      </c>
      <c r="F325" s="296" t="s">
        <v>588</v>
      </c>
      <c r="G325" s="294"/>
      <c r="H325" s="295" t="s">
        <v>21</v>
      </c>
      <c r="I325" s="297"/>
      <c r="J325" s="294"/>
      <c r="K325" s="294"/>
      <c r="L325" s="298"/>
      <c r="M325" s="299"/>
      <c r="N325" s="300"/>
      <c r="O325" s="300"/>
      <c r="P325" s="300"/>
      <c r="Q325" s="300"/>
      <c r="R325" s="300"/>
      <c r="S325" s="300"/>
      <c r="T325" s="301"/>
      <c r="U325" s="16"/>
      <c r="V325" s="16"/>
      <c r="W325" s="16"/>
      <c r="X325" s="16"/>
      <c r="Y325" s="16"/>
      <c r="Z325" s="16"/>
      <c r="AA325" s="16"/>
      <c r="AB325" s="16"/>
      <c r="AC325" s="16"/>
      <c r="AD325" s="16"/>
      <c r="AE325" s="16"/>
      <c r="AT325" s="302" t="s">
        <v>208</v>
      </c>
      <c r="AU325" s="302" t="s">
        <v>86</v>
      </c>
      <c r="AV325" s="16" t="s">
        <v>84</v>
      </c>
      <c r="AW325" s="16" t="s">
        <v>38</v>
      </c>
      <c r="AX325" s="16" t="s">
        <v>76</v>
      </c>
      <c r="AY325" s="302" t="s">
        <v>194</v>
      </c>
    </row>
    <row r="326" spans="1:51" s="13" customFormat="1" ht="12">
      <c r="A326" s="13"/>
      <c r="B326" s="247"/>
      <c r="C326" s="248"/>
      <c r="D326" s="242" t="s">
        <v>208</v>
      </c>
      <c r="E326" s="249" t="s">
        <v>21</v>
      </c>
      <c r="F326" s="250" t="s">
        <v>589</v>
      </c>
      <c r="G326" s="248"/>
      <c r="H326" s="251">
        <v>10.88</v>
      </c>
      <c r="I326" s="252"/>
      <c r="J326" s="248"/>
      <c r="K326" s="248"/>
      <c r="L326" s="253"/>
      <c r="M326" s="254"/>
      <c r="N326" s="255"/>
      <c r="O326" s="255"/>
      <c r="P326" s="255"/>
      <c r="Q326" s="255"/>
      <c r="R326" s="255"/>
      <c r="S326" s="255"/>
      <c r="T326" s="256"/>
      <c r="U326" s="13"/>
      <c r="V326" s="13"/>
      <c r="W326" s="13"/>
      <c r="X326" s="13"/>
      <c r="Y326" s="13"/>
      <c r="Z326" s="13"/>
      <c r="AA326" s="13"/>
      <c r="AB326" s="13"/>
      <c r="AC326" s="13"/>
      <c r="AD326" s="13"/>
      <c r="AE326" s="13"/>
      <c r="AT326" s="257" t="s">
        <v>208</v>
      </c>
      <c r="AU326" s="257" t="s">
        <v>86</v>
      </c>
      <c r="AV326" s="13" t="s">
        <v>86</v>
      </c>
      <c r="AW326" s="13" t="s">
        <v>38</v>
      </c>
      <c r="AX326" s="13" t="s">
        <v>76</v>
      </c>
      <c r="AY326" s="257" t="s">
        <v>194</v>
      </c>
    </row>
    <row r="327" spans="1:51" s="13" customFormat="1" ht="12">
      <c r="A327" s="13"/>
      <c r="B327" s="247"/>
      <c r="C327" s="248"/>
      <c r="D327" s="242" t="s">
        <v>208</v>
      </c>
      <c r="E327" s="249" t="s">
        <v>21</v>
      </c>
      <c r="F327" s="250" t="s">
        <v>590</v>
      </c>
      <c r="G327" s="248"/>
      <c r="H327" s="251">
        <v>10.8</v>
      </c>
      <c r="I327" s="252"/>
      <c r="J327" s="248"/>
      <c r="K327" s="248"/>
      <c r="L327" s="253"/>
      <c r="M327" s="254"/>
      <c r="N327" s="255"/>
      <c r="O327" s="255"/>
      <c r="P327" s="255"/>
      <c r="Q327" s="255"/>
      <c r="R327" s="255"/>
      <c r="S327" s="255"/>
      <c r="T327" s="256"/>
      <c r="U327" s="13"/>
      <c r="V327" s="13"/>
      <c r="W327" s="13"/>
      <c r="X327" s="13"/>
      <c r="Y327" s="13"/>
      <c r="Z327" s="13"/>
      <c r="AA327" s="13"/>
      <c r="AB327" s="13"/>
      <c r="AC327" s="13"/>
      <c r="AD327" s="13"/>
      <c r="AE327" s="13"/>
      <c r="AT327" s="257" t="s">
        <v>208</v>
      </c>
      <c r="AU327" s="257" t="s">
        <v>86</v>
      </c>
      <c r="AV327" s="13" t="s">
        <v>86</v>
      </c>
      <c r="AW327" s="13" t="s">
        <v>38</v>
      </c>
      <c r="AX327" s="13" t="s">
        <v>76</v>
      </c>
      <c r="AY327" s="257" t="s">
        <v>194</v>
      </c>
    </row>
    <row r="328" spans="1:51" s="13" customFormat="1" ht="12">
      <c r="A328" s="13"/>
      <c r="B328" s="247"/>
      <c r="C328" s="248"/>
      <c r="D328" s="242" t="s">
        <v>208</v>
      </c>
      <c r="E328" s="249" t="s">
        <v>21</v>
      </c>
      <c r="F328" s="250" t="s">
        <v>591</v>
      </c>
      <c r="G328" s="248"/>
      <c r="H328" s="251">
        <v>10.84</v>
      </c>
      <c r="I328" s="252"/>
      <c r="J328" s="248"/>
      <c r="K328" s="248"/>
      <c r="L328" s="253"/>
      <c r="M328" s="254"/>
      <c r="N328" s="255"/>
      <c r="O328" s="255"/>
      <c r="P328" s="255"/>
      <c r="Q328" s="255"/>
      <c r="R328" s="255"/>
      <c r="S328" s="255"/>
      <c r="T328" s="256"/>
      <c r="U328" s="13"/>
      <c r="V328" s="13"/>
      <c r="W328" s="13"/>
      <c r="X328" s="13"/>
      <c r="Y328" s="13"/>
      <c r="Z328" s="13"/>
      <c r="AA328" s="13"/>
      <c r="AB328" s="13"/>
      <c r="AC328" s="13"/>
      <c r="AD328" s="13"/>
      <c r="AE328" s="13"/>
      <c r="AT328" s="257" t="s">
        <v>208</v>
      </c>
      <c r="AU328" s="257" t="s">
        <v>86</v>
      </c>
      <c r="AV328" s="13" t="s">
        <v>86</v>
      </c>
      <c r="AW328" s="13" t="s">
        <v>38</v>
      </c>
      <c r="AX328" s="13" t="s">
        <v>76</v>
      </c>
      <c r="AY328" s="257" t="s">
        <v>194</v>
      </c>
    </row>
    <row r="329" spans="1:51" s="13" customFormat="1" ht="12">
      <c r="A329" s="13"/>
      <c r="B329" s="247"/>
      <c r="C329" s="248"/>
      <c r="D329" s="242" t="s">
        <v>208</v>
      </c>
      <c r="E329" s="249" t="s">
        <v>21</v>
      </c>
      <c r="F329" s="250" t="s">
        <v>592</v>
      </c>
      <c r="G329" s="248"/>
      <c r="H329" s="251">
        <v>14.84</v>
      </c>
      <c r="I329" s="252"/>
      <c r="J329" s="248"/>
      <c r="K329" s="248"/>
      <c r="L329" s="253"/>
      <c r="M329" s="254"/>
      <c r="N329" s="255"/>
      <c r="O329" s="255"/>
      <c r="P329" s="255"/>
      <c r="Q329" s="255"/>
      <c r="R329" s="255"/>
      <c r="S329" s="255"/>
      <c r="T329" s="256"/>
      <c r="U329" s="13"/>
      <c r="V329" s="13"/>
      <c r="W329" s="13"/>
      <c r="X329" s="13"/>
      <c r="Y329" s="13"/>
      <c r="Z329" s="13"/>
      <c r="AA329" s="13"/>
      <c r="AB329" s="13"/>
      <c r="AC329" s="13"/>
      <c r="AD329" s="13"/>
      <c r="AE329" s="13"/>
      <c r="AT329" s="257" t="s">
        <v>208</v>
      </c>
      <c r="AU329" s="257" t="s">
        <v>86</v>
      </c>
      <c r="AV329" s="13" t="s">
        <v>86</v>
      </c>
      <c r="AW329" s="13" t="s">
        <v>38</v>
      </c>
      <c r="AX329" s="13" t="s">
        <v>76</v>
      </c>
      <c r="AY329" s="257" t="s">
        <v>194</v>
      </c>
    </row>
    <row r="330" spans="1:51" s="13" customFormat="1" ht="12">
      <c r="A330" s="13"/>
      <c r="B330" s="247"/>
      <c r="C330" s="248"/>
      <c r="D330" s="242" t="s">
        <v>208</v>
      </c>
      <c r="E330" s="249" t="s">
        <v>21</v>
      </c>
      <c r="F330" s="250" t="s">
        <v>593</v>
      </c>
      <c r="G330" s="248"/>
      <c r="H330" s="251">
        <v>15.56</v>
      </c>
      <c r="I330" s="252"/>
      <c r="J330" s="248"/>
      <c r="K330" s="248"/>
      <c r="L330" s="253"/>
      <c r="M330" s="254"/>
      <c r="N330" s="255"/>
      <c r="O330" s="255"/>
      <c r="P330" s="255"/>
      <c r="Q330" s="255"/>
      <c r="R330" s="255"/>
      <c r="S330" s="255"/>
      <c r="T330" s="256"/>
      <c r="U330" s="13"/>
      <c r="V330" s="13"/>
      <c r="W330" s="13"/>
      <c r="X330" s="13"/>
      <c r="Y330" s="13"/>
      <c r="Z330" s="13"/>
      <c r="AA330" s="13"/>
      <c r="AB330" s="13"/>
      <c r="AC330" s="13"/>
      <c r="AD330" s="13"/>
      <c r="AE330" s="13"/>
      <c r="AT330" s="257" t="s">
        <v>208</v>
      </c>
      <c r="AU330" s="257" t="s">
        <v>86</v>
      </c>
      <c r="AV330" s="13" t="s">
        <v>86</v>
      </c>
      <c r="AW330" s="13" t="s">
        <v>38</v>
      </c>
      <c r="AX330" s="13" t="s">
        <v>76</v>
      </c>
      <c r="AY330" s="257" t="s">
        <v>194</v>
      </c>
    </row>
    <row r="331" spans="1:51" s="14" customFormat="1" ht="12">
      <c r="A331" s="14"/>
      <c r="B331" s="258"/>
      <c r="C331" s="259"/>
      <c r="D331" s="242" t="s">
        <v>208</v>
      </c>
      <c r="E331" s="260" t="s">
        <v>21</v>
      </c>
      <c r="F331" s="261" t="s">
        <v>210</v>
      </c>
      <c r="G331" s="259"/>
      <c r="H331" s="262">
        <v>62.92</v>
      </c>
      <c r="I331" s="263"/>
      <c r="J331" s="259"/>
      <c r="K331" s="259"/>
      <c r="L331" s="264"/>
      <c r="M331" s="265"/>
      <c r="N331" s="266"/>
      <c r="O331" s="266"/>
      <c r="P331" s="266"/>
      <c r="Q331" s="266"/>
      <c r="R331" s="266"/>
      <c r="S331" s="266"/>
      <c r="T331" s="267"/>
      <c r="U331" s="14"/>
      <c r="V331" s="14"/>
      <c r="W331" s="14"/>
      <c r="X331" s="14"/>
      <c r="Y331" s="14"/>
      <c r="Z331" s="14"/>
      <c r="AA331" s="14"/>
      <c r="AB331" s="14"/>
      <c r="AC331" s="14"/>
      <c r="AD331" s="14"/>
      <c r="AE331" s="14"/>
      <c r="AT331" s="268" t="s">
        <v>208</v>
      </c>
      <c r="AU331" s="268" t="s">
        <v>86</v>
      </c>
      <c r="AV331" s="14" t="s">
        <v>202</v>
      </c>
      <c r="AW331" s="14" t="s">
        <v>38</v>
      </c>
      <c r="AX331" s="14" t="s">
        <v>84</v>
      </c>
      <c r="AY331" s="268" t="s">
        <v>194</v>
      </c>
    </row>
    <row r="332" spans="1:65" s="2" customFormat="1" ht="16.5" customHeight="1">
      <c r="A332" s="40"/>
      <c r="B332" s="41"/>
      <c r="C332" s="229" t="s">
        <v>594</v>
      </c>
      <c r="D332" s="229" t="s">
        <v>197</v>
      </c>
      <c r="E332" s="230" t="s">
        <v>595</v>
      </c>
      <c r="F332" s="231" t="s">
        <v>596</v>
      </c>
      <c r="G332" s="232" t="s">
        <v>354</v>
      </c>
      <c r="H332" s="233">
        <v>331.359</v>
      </c>
      <c r="I332" s="234"/>
      <c r="J332" s="235">
        <f>ROUND(I332*H332,2)</f>
        <v>0</v>
      </c>
      <c r="K332" s="231" t="s">
        <v>201</v>
      </c>
      <c r="L332" s="46"/>
      <c r="M332" s="236" t="s">
        <v>21</v>
      </c>
      <c r="N332" s="237" t="s">
        <v>47</v>
      </c>
      <c r="O332" s="86"/>
      <c r="P332" s="238">
        <f>O332*H332</f>
        <v>0</v>
      </c>
      <c r="Q332" s="238">
        <v>0.01838</v>
      </c>
      <c r="R332" s="238">
        <f>Q332*H332</f>
        <v>6.0903784199999995</v>
      </c>
      <c r="S332" s="238">
        <v>0</v>
      </c>
      <c r="T332" s="239">
        <f>S332*H332</f>
        <v>0</v>
      </c>
      <c r="U332" s="40"/>
      <c r="V332" s="40"/>
      <c r="W332" s="40"/>
      <c r="X332" s="40"/>
      <c r="Y332" s="40"/>
      <c r="Z332" s="40"/>
      <c r="AA332" s="40"/>
      <c r="AB332" s="40"/>
      <c r="AC332" s="40"/>
      <c r="AD332" s="40"/>
      <c r="AE332" s="40"/>
      <c r="AR332" s="240" t="s">
        <v>202</v>
      </c>
      <c r="AT332" s="240" t="s">
        <v>197</v>
      </c>
      <c r="AU332" s="240" t="s">
        <v>86</v>
      </c>
      <c r="AY332" s="19" t="s">
        <v>194</v>
      </c>
      <c r="BE332" s="241">
        <f>IF(N332="základní",J332,0)</f>
        <v>0</v>
      </c>
      <c r="BF332" s="241">
        <f>IF(N332="snížená",J332,0)</f>
        <v>0</v>
      </c>
      <c r="BG332" s="241">
        <f>IF(N332="zákl. přenesená",J332,0)</f>
        <v>0</v>
      </c>
      <c r="BH332" s="241">
        <f>IF(N332="sníž. přenesená",J332,0)</f>
        <v>0</v>
      </c>
      <c r="BI332" s="241">
        <f>IF(N332="nulová",J332,0)</f>
        <v>0</v>
      </c>
      <c r="BJ332" s="19" t="s">
        <v>84</v>
      </c>
      <c r="BK332" s="241">
        <f>ROUND(I332*H332,2)</f>
        <v>0</v>
      </c>
      <c r="BL332" s="19" t="s">
        <v>202</v>
      </c>
      <c r="BM332" s="240" t="s">
        <v>597</v>
      </c>
    </row>
    <row r="333" spans="1:47" s="2" customFormat="1" ht="12">
      <c r="A333" s="40"/>
      <c r="B333" s="41"/>
      <c r="C333" s="42"/>
      <c r="D333" s="242" t="s">
        <v>204</v>
      </c>
      <c r="E333" s="42"/>
      <c r="F333" s="243" t="s">
        <v>598</v>
      </c>
      <c r="G333" s="42"/>
      <c r="H333" s="42"/>
      <c r="I333" s="149"/>
      <c r="J333" s="42"/>
      <c r="K333" s="42"/>
      <c r="L333" s="46"/>
      <c r="M333" s="244"/>
      <c r="N333" s="245"/>
      <c r="O333" s="86"/>
      <c r="P333" s="86"/>
      <c r="Q333" s="86"/>
      <c r="R333" s="86"/>
      <c r="S333" s="86"/>
      <c r="T333" s="87"/>
      <c r="U333" s="40"/>
      <c r="V333" s="40"/>
      <c r="W333" s="40"/>
      <c r="X333" s="40"/>
      <c r="Y333" s="40"/>
      <c r="Z333" s="40"/>
      <c r="AA333" s="40"/>
      <c r="AB333" s="40"/>
      <c r="AC333" s="40"/>
      <c r="AD333" s="40"/>
      <c r="AE333" s="40"/>
      <c r="AT333" s="19" t="s">
        <v>204</v>
      </c>
      <c r="AU333" s="19" t="s">
        <v>86</v>
      </c>
    </row>
    <row r="334" spans="1:47" s="2" customFormat="1" ht="12">
      <c r="A334" s="40"/>
      <c r="B334" s="41"/>
      <c r="C334" s="42"/>
      <c r="D334" s="242" t="s">
        <v>206</v>
      </c>
      <c r="E334" s="42"/>
      <c r="F334" s="246" t="s">
        <v>587</v>
      </c>
      <c r="G334" s="42"/>
      <c r="H334" s="42"/>
      <c r="I334" s="149"/>
      <c r="J334" s="42"/>
      <c r="K334" s="42"/>
      <c r="L334" s="46"/>
      <c r="M334" s="244"/>
      <c r="N334" s="245"/>
      <c r="O334" s="86"/>
      <c r="P334" s="86"/>
      <c r="Q334" s="86"/>
      <c r="R334" s="86"/>
      <c r="S334" s="86"/>
      <c r="T334" s="87"/>
      <c r="U334" s="40"/>
      <c r="V334" s="40"/>
      <c r="W334" s="40"/>
      <c r="X334" s="40"/>
      <c r="Y334" s="40"/>
      <c r="Z334" s="40"/>
      <c r="AA334" s="40"/>
      <c r="AB334" s="40"/>
      <c r="AC334" s="40"/>
      <c r="AD334" s="40"/>
      <c r="AE334" s="40"/>
      <c r="AT334" s="19" t="s">
        <v>206</v>
      </c>
      <c r="AU334" s="19" t="s">
        <v>86</v>
      </c>
    </row>
    <row r="335" spans="1:51" s="16" customFormat="1" ht="12">
      <c r="A335" s="16"/>
      <c r="B335" s="293"/>
      <c r="C335" s="294"/>
      <c r="D335" s="242" t="s">
        <v>208</v>
      </c>
      <c r="E335" s="295" t="s">
        <v>21</v>
      </c>
      <c r="F335" s="296" t="s">
        <v>599</v>
      </c>
      <c r="G335" s="294"/>
      <c r="H335" s="295" t="s">
        <v>21</v>
      </c>
      <c r="I335" s="297"/>
      <c r="J335" s="294"/>
      <c r="K335" s="294"/>
      <c r="L335" s="298"/>
      <c r="M335" s="299"/>
      <c r="N335" s="300"/>
      <c r="O335" s="300"/>
      <c r="P335" s="300"/>
      <c r="Q335" s="300"/>
      <c r="R335" s="300"/>
      <c r="S335" s="300"/>
      <c r="T335" s="301"/>
      <c r="U335" s="16"/>
      <c r="V335" s="16"/>
      <c r="W335" s="16"/>
      <c r="X335" s="16"/>
      <c r="Y335" s="16"/>
      <c r="Z335" s="16"/>
      <c r="AA335" s="16"/>
      <c r="AB335" s="16"/>
      <c r="AC335" s="16"/>
      <c r="AD335" s="16"/>
      <c r="AE335" s="16"/>
      <c r="AT335" s="302" t="s">
        <v>208</v>
      </c>
      <c r="AU335" s="302" t="s">
        <v>86</v>
      </c>
      <c r="AV335" s="16" t="s">
        <v>84</v>
      </c>
      <c r="AW335" s="16" t="s">
        <v>38</v>
      </c>
      <c r="AX335" s="16" t="s">
        <v>76</v>
      </c>
      <c r="AY335" s="302" t="s">
        <v>194</v>
      </c>
    </row>
    <row r="336" spans="1:51" s="13" customFormat="1" ht="12">
      <c r="A336" s="13"/>
      <c r="B336" s="247"/>
      <c r="C336" s="248"/>
      <c r="D336" s="242" t="s">
        <v>208</v>
      </c>
      <c r="E336" s="249" t="s">
        <v>21</v>
      </c>
      <c r="F336" s="250" t="s">
        <v>600</v>
      </c>
      <c r="G336" s="248"/>
      <c r="H336" s="251">
        <v>127.514</v>
      </c>
      <c r="I336" s="252"/>
      <c r="J336" s="248"/>
      <c r="K336" s="248"/>
      <c r="L336" s="253"/>
      <c r="M336" s="254"/>
      <c r="N336" s="255"/>
      <c r="O336" s="255"/>
      <c r="P336" s="255"/>
      <c r="Q336" s="255"/>
      <c r="R336" s="255"/>
      <c r="S336" s="255"/>
      <c r="T336" s="256"/>
      <c r="U336" s="13"/>
      <c r="V336" s="13"/>
      <c r="W336" s="13"/>
      <c r="X336" s="13"/>
      <c r="Y336" s="13"/>
      <c r="Z336" s="13"/>
      <c r="AA336" s="13"/>
      <c r="AB336" s="13"/>
      <c r="AC336" s="13"/>
      <c r="AD336" s="13"/>
      <c r="AE336" s="13"/>
      <c r="AT336" s="257" t="s">
        <v>208</v>
      </c>
      <c r="AU336" s="257" t="s">
        <v>86</v>
      </c>
      <c r="AV336" s="13" t="s">
        <v>86</v>
      </c>
      <c r="AW336" s="13" t="s">
        <v>38</v>
      </c>
      <c r="AX336" s="13" t="s">
        <v>76</v>
      </c>
      <c r="AY336" s="257" t="s">
        <v>194</v>
      </c>
    </row>
    <row r="337" spans="1:51" s="13" customFormat="1" ht="12">
      <c r="A337" s="13"/>
      <c r="B337" s="247"/>
      <c r="C337" s="248"/>
      <c r="D337" s="242" t="s">
        <v>208</v>
      </c>
      <c r="E337" s="249" t="s">
        <v>21</v>
      </c>
      <c r="F337" s="250" t="s">
        <v>424</v>
      </c>
      <c r="G337" s="248"/>
      <c r="H337" s="251">
        <v>-6</v>
      </c>
      <c r="I337" s="252"/>
      <c r="J337" s="248"/>
      <c r="K337" s="248"/>
      <c r="L337" s="253"/>
      <c r="M337" s="254"/>
      <c r="N337" s="255"/>
      <c r="O337" s="255"/>
      <c r="P337" s="255"/>
      <c r="Q337" s="255"/>
      <c r="R337" s="255"/>
      <c r="S337" s="255"/>
      <c r="T337" s="256"/>
      <c r="U337" s="13"/>
      <c r="V337" s="13"/>
      <c r="W337" s="13"/>
      <c r="X337" s="13"/>
      <c r="Y337" s="13"/>
      <c r="Z337" s="13"/>
      <c r="AA337" s="13"/>
      <c r="AB337" s="13"/>
      <c r="AC337" s="13"/>
      <c r="AD337" s="13"/>
      <c r="AE337" s="13"/>
      <c r="AT337" s="257" t="s">
        <v>208</v>
      </c>
      <c r="AU337" s="257" t="s">
        <v>86</v>
      </c>
      <c r="AV337" s="13" t="s">
        <v>86</v>
      </c>
      <c r="AW337" s="13" t="s">
        <v>38</v>
      </c>
      <c r="AX337" s="13" t="s">
        <v>76</v>
      </c>
      <c r="AY337" s="257" t="s">
        <v>194</v>
      </c>
    </row>
    <row r="338" spans="1:51" s="13" customFormat="1" ht="12">
      <c r="A338" s="13"/>
      <c r="B338" s="247"/>
      <c r="C338" s="248"/>
      <c r="D338" s="242" t="s">
        <v>208</v>
      </c>
      <c r="E338" s="249" t="s">
        <v>21</v>
      </c>
      <c r="F338" s="250" t="s">
        <v>425</v>
      </c>
      <c r="G338" s="248"/>
      <c r="H338" s="251">
        <v>-1.125</v>
      </c>
      <c r="I338" s="252"/>
      <c r="J338" s="248"/>
      <c r="K338" s="248"/>
      <c r="L338" s="253"/>
      <c r="M338" s="254"/>
      <c r="N338" s="255"/>
      <c r="O338" s="255"/>
      <c r="P338" s="255"/>
      <c r="Q338" s="255"/>
      <c r="R338" s="255"/>
      <c r="S338" s="255"/>
      <c r="T338" s="256"/>
      <c r="U338" s="13"/>
      <c r="V338" s="13"/>
      <c r="W338" s="13"/>
      <c r="X338" s="13"/>
      <c r="Y338" s="13"/>
      <c r="Z338" s="13"/>
      <c r="AA338" s="13"/>
      <c r="AB338" s="13"/>
      <c r="AC338" s="13"/>
      <c r="AD338" s="13"/>
      <c r="AE338" s="13"/>
      <c r="AT338" s="257" t="s">
        <v>208</v>
      </c>
      <c r="AU338" s="257" t="s">
        <v>86</v>
      </c>
      <c r="AV338" s="13" t="s">
        <v>86</v>
      </c>
      <c r="AW338" s="13" t="s">
        <v>38</v>
      </c>
      <c r="AX338" s="13" t="s">
        <v>76</v>
      </c>
      <c r="AY338" s="257" t="s">
        <v>194</v>
      </c>
    </row>
    <row r="339" spans="1:51" s="13" customFormat="1" ht="12">
      <c r="A339" s="13"/>
      <c r="B339" s="247"/>
      <c r="C339" s="248"/>
      <c r="D339" s="242" t="s">
        <v>208</v>
      </c>
      <c r="E339" s="249" t="s">
        <v>21</v>
      </c>
      <c r="F339" s="250" t="s">
        <v>426</v>
      </c>
      <c r="G339" s="248"/>
      <c r="H339" s="251">
        <v>-0.75</v>
      </c>
      <c r="I339" s="252"/>
      <c r="J339" s="248"/>
      <c r="K339" s="248"/>
      <c r="L339" s="253"/>
      <c r="M339" s="254"/>
      <c r="N339" s="255"/>
      <c r="O339" s="255"/>
      <c r="P339" s="255"/>
      <c r="Q339" s="255"/>
      <c r="R339" s="255"/>
      <c r="S339" s="255"/>
      <c r="T339" s="256"/>
      <c r="U339" s="13"/>
      <c r="V339" s="13"/>
      <c r="W339" s="13"/>
      <c r="X339" s="13"/>
      <c r="Y339" s="13"/>
      <c r="Z339" s="13"/>
      <c r="AA339" s="13"/>
      <c r="AB339" s="13"/>
      <c r="AC339" s="13"/>
      <c r="AD339" s="13"/>
      <c r="AE339" s="13"/>
      <c r="AT339" s="257" t="s">
        <v>208</v>
      </c>
      <c r="AU339" s="257" t="s">
        <v>86</v>
      </c>
      <c r="AV339" s="13" t="s">
        <v>86</v>
      </c>
      <c r="AW339" s="13" t="s">
        <v>38</v>
      </c>
      <c r="AX339" s="13" t="s">
        <v>76</v>
      </c>
      <c r="AY339" s="257" t="s">
        <v>194</v>
      </c>
    </row>
    <row r="340" spans="1:51" s="13" customFormat="1" ht="12">
      <c r="A340" s="13"/>
      <c r="B340" s="247"/>
      <c r="C340" s="248"/>
      <c r="D340" s="242" t="s">
        <v>208</v>
      </c>
      <c r="E340" s="249" t="s">
        <v>21</v>
      </c>
      <c r="F340" s="250" t="s">
        <v>427</v>
      </c>
      <c r="G340" s="248"/>
      <c r="H340" s="251">
        <v>-1.875</v>
      </c>
      <c r="I340" s="252"/>
      <c r="J340" s="248"/>
      <c r="K340" s="248"/>
      <c r="L340" s="253"/>
      <c r="M340" s="254"/>
      <c r="N340" s="255"/>
      <c r="O340" s="255"/>
      <c r="P340" s="255"/>
      <c r="Q340" s="255"/>
      <c r="R340" s="255"/>
      <c r="S340" s="255"/>
      <c r="T340" s="256"/>
      <c r="U340" s="13"/>
      <c r="V340" s="13"/>
      <c r="W340" s="13"/>
      <c r="X340" s="13"/>
      <c r="Y340" s="13"/>
      <c r="Z340" s="13"/>
      <c r="AA340" s="13"/>
      <c r="AB340" s="13"/>
      <c r="AC340" s="13"/>
      <c r="AD340" s="13"/>
      <c r="AE340" s="13"/>
      <c r="AT340" s="257" t="s">
        <v>208</v>
      </c>
      <c r="AU340" s="257" t="s">
        <v>86</v>
      </c>
      <c r="AV340" s="13" t="s">
        <v>86</v>
      </c>
      <c r="AW340" s="13" t="s">
        <v>38</v>
      </c>
      <c r="AX340" s="13" t="s">
        <v>76</v>
      </c>
      <c r="AY340" s="257" t="s">
        <v>194</v>
      </c>
    </row>
    <row r="341" spans="1:51" s="13" customFormat="1" ht="12">
      <c r="A341" s="13"/>
      <c r="B341" s="247"/>
      <c r="C341" s="248"/>
      <c r="D341" s="242" t="s">
        <v>208</v>
      </c>
      <c r="E341" s="249" t="s">
        <v>21</v>
      </c>
      <c r="F341" s="250" t="s">
        <v>428</v>
      </c>
      <c r="G341" s="248"/>
      <c r="H341" s="251">
        <v>-4.125</v>
      </c>
      <c r="I341" s="252"/>
      <c r="J341" s="248"/>
      <c r="K341" s="248"/>
      <c r="L341" s="253"/>
      <c r="M341" s="254"/>
      <c r="N341" s="255"/>
      <c r="O341" s="255"/>
      <c r="P341" s="255"/>
      <c r="Q341" s="255"/>
      <c r="R341" s="255"/>
      <c r="S341" s="255"/>
      <c r="T341" s="256"/>
      <c r="U341" s="13"/>
      <c r="V341" s="13"/>
      <c r="W341" s="13"/>
      <c r="X341" s="13"/>
      <c r="Y341" s="13"/>
      <c r="Z341" s="13"/>
      <c r="AA341" s="13"/>
      <c r="AB341" s="13"/>
      <c r="AC341" s="13"/>
      <c r="AD341" s="13"/>
      <c r="AE341" s="13"/>
      <c r="AT341" s="257" t="s">
        <v>208</v>
      </c>
      <c r="AU341" s="257" t="s">
        <v>86</v>
      </c>
      <c r="AV341" s="13" t="s">
        <v>86</v>
      </c>
      <c r="AW341" s="13" t="s">
        <v>38</v>
      </c>
      <c r="AX341" s="13" t="s">
        <v>76</v>
      </c>
      <c r="AY341" s="257" t="s">
        <v>194</v>
      </c>
    </row>
    <row r="342" spans="1:51" s="13" customFormat="1" ht="12">
      <c r="A342" s="13"/>
      <c r="B342" s="247"/>
      <c r="C342" s="248"/>
      <c r="D342" s="242" t="s">
        <v>208</v>
      </c>
      <c r="E342" s="249" t="s">
        <v>21</v>
      </c>
      <c r="F342" s="250" t="s">
        <v>429</v>
      </c>
      <c r="G342" s="248"/>
      <c r="H342" s="251">
        <v>-13.75</v>
      </c>
      <c r="I342" s="252"/>
      <c r="J342" s="248"/>
      <c r="K342" s="248"/>
      <c r="L342" s="253"/>
      <c r="M342" s="254"/>
      <c r="N342" s="255"/>
      <c r="O342" s="255"/>
      <c r="P342" s="255"/>
      <c r="Q342" s="255"/>
      <c r="R342" s="255"/>
      <c r="S342" s="255"/>
      <c r="T342" s="256"/>
      <c r="U342" s="13"/>
      <c r="V342" s="13"/>
      <c r="W342" s="13"/>
      <c r="X342" s="13"/>
      <c r="Y342" s="13"/>
      <c r="Z342" s="13"/>
      <c r="AA342" s="13"/>
      <c r="AB342" s="13"/>
      <c r="AC342" s="13"/>
      <c r="AD342" s="13"/>
      <c r="AE342" s="13"/>
      <c r="AT342" s="257" t="s">
        <v>208</v>
      </c>
      <c r="AU342" s="257" t="s">
        <v>86</v>
      </c>
      <c r="AV342" s="13" t="s">
        <v>86</v>
      </c>
      <c r="AW342" s="13" t="s">
        <v>38</v>
      </c>
      <c r="AX342" s="13" t="s">
        <v>76</v>
      </c>
      <c r="AY342" s="257" t="s">
        <v>194</v>
      </c>
    </row>
    <row r="343" spans="1:51" s="16" customFormat="1" ht="12">
      <c r="A343" s="16"/>
      <c r="B343" s="293"/>
      <c r="C343" s="294"/>
      <c r="D343" s="242" t="s">
        <v>208</v>
      </c>
      <c r="E343" s="295" t="s">
        <v>21</v>
      </c>
      <c r="F343" s="296" t="s">
        <v>601</v>
      </c>
      <c r="G343" s="294"/>
      <c r="H343" s="295" t="s">
        <v>21</v>
      </c>
      <c r="I343" s="297"/>
      <c r="J343" s="294"/>
      <c r="K343" s="294"/>
      <c r="L343" s="298"/>
      <c r="M343" s="299"/>
      <c r="N343" s="300"/>
      <c r="O343" s="300"/>
      <c r="P343" s="300"/>
      <c r="Q343" s="300"/>
      <c r="R343" s="300"/>
      <c r="S343" s="300"/>
      <c r="T343" s="301"/>
      <c r="U343" s="16"/>
      <c r="V343" s="16"/>
      <c r="W343" s="16"/>
      <c r="X343" s="16"/>
      <c r="Y343" s="16"/>
      <c r="Z343" s="16"/>
      <c r="AA343" s="16"/>
      <c r="AB343" s="16"/>
      <c r="AC343" s="16"/>
      <c r="AD343" s="16"/>
      <c r="AE343" s="16"/>
      <c r="AT343" s="302" t="s">
        <v>208</v>
      </c>
      <c r="AU343" s="302" t="s">
        <v>86</v>
      </c>
      <c r="AV343" s="16" t="s">
        <v>84</v>
      </c>
      <c r="AW343" s="16" t="s">
        <v>38</v>
      </c>
      <c r="AX343" s="16" t="s">
        <v>76</v>
      </c>
      <c r="AY343" s="302" t="s">
        <v>194</v>
      </c>
    </row>
    <row r="344" spans="1:51" s="13" customFormat="1" ht="12">
      <c r="A344" s="13"/>
      <c r="B344" s="247"/>
      <c r="C344" s="248"/>
      <c r="D344" s="242" t="s">
        <v>208</v>
      </c>
      <c r="E344" s="249" t="s">
        <v>21</v>
      </c>
      <c r="F344" s="250" t="s">
        <v>602</v>
      </c>
      <c r="G344" s="248"/>
      <c r="H344" s="251">
        <v>126.625</v>
      </c>
      <c r="I344" s="252"/>
      <c r="J344" s="248"/>
      <c r="K344" s="248"/>
      <c r="L344" s="253"/>
      <c r="M344" s="254"/>
      <c r="N344" s="255"/>
      <c r="O344" s="255"/>
      <c r="P344" s="255"/>
      <c r="Q344" s="255"/>
      <c r="R344" s="255"/>
      <c r="S344" s="255"/>
      <c r="T344" s="256"/>
      <c r="U344" s="13"/>
      <c r="V344" s="13"/>
      <c r="W344" s="13"/>
      <c r="X344" s="13"/>
      <c r="Y344" s="13"/>
      <c r="Z344" s="13"/>
      <c r="AA344" s="13"/>
      <c r="AB344" s="13"/>
      <c r="AC344" s="13"/>
      <c r="AD344" s="13"/>
      <c r="AE344" s="13"/>
      <c r="AT344" s="257" t="s">
        <v>208</v>
      </c>
      <c r="AU344" s="257" t="s">
        <v>86</v>
      </c>
      <c r="AV344" s="13" t="s">
        <v>86</v>
      </c>
      <c r="AW344" s="13" t="s">
        <v>38</v>
      </c>
      <c r="AX344" s="13" t="s">
        <v>76</v>
      </c>
      <c r="AY344" s="257" t="s">
        <v>194</v>
      </c>
    </row>
    <row r="345" spans="1:51" s="16" customFormat="1" ht="12">
      <c r="A345" s="16"/>
      <c r="B345" s="293"/>
      <c r="C345" s="294"/>
      <c r="D345" s="242" t="s">
        <v>208</v>
      </c>
      <c r="E345" s="295" t="s">
        <v>21</v>
      </c>
      <c r="F345" s="296" t="s">
        <v>603</v>
      </c>
      <c r="G345" s="294"/>
      <c r="H345" s="295" t="s">
        <v>21</v>
      </c>
      <c r="I345" s="297"/>
      <c r="J345" s="294"/>
      <c r="K345" s="294"/>
      <c r="L345" s="298"/>
      <c r="M345" s="299"/>
      <c r="N345" s="300"/>
      <c r="O345" s="300"/>
      <c r="P345" s="300"/>
      <c r="Q345" s="300"/>
      <c r="R345" s="300"/>
      <c r="S345" s="300"/>
      <c r="T345" s="301"/>
      <c r="U345" s="16"/>
      <c r="V345" s="16"/>
      <c r="W345" s="16"/>
      <c r="X345" s="16"/>
      <c r="Y345" s="16"/>
      <c r="Z345" s="16"/>
      <c r="AA345" s="16"/>
      <c r="AB345" s="16"/>
      <c r="AC345" s="16"/>
      <c r="AD345" s="16"/>
      <c r="AE345" s="16"/>
      <c r="AT345" s="302" t="s">
        <v>208</v>
      </c>
      <c r="AU345" s="302" t="s">
        <v>86</v>
      </c>
      <c r="AV345" s="16" t="s">
        <v>84</v>
      </c>
      <c r="AW345" s="16" t="s">
        <v>38</v>
      </c>
      <c r="AX345" s="16" t="s">
        <v>76</v>
      </c>
      <c r="AY345" s="302" t="s">
        <v>194</v>
      </c>
    </row>
    <row r="346" spans="1:51" s="13" customFormat="1" ht="12">
      <c r="A346" s="13"/>
      <c r="B346" s="247"/>
      <c r="C346" s="248"/>
      <c r="D346" s="242" t="s">
        <v>208</v>
      </c>
      <c r="E346" s="249" t="s">
        <v>21</v>
      </c>
      <c r="F346" s="250" t="s">
        <v>604</v>
      </c>
      <c r="G346" s="248"/>
      <c r="H346" s="251">
        <v>121.615</v>
      </c>
      <c r="I346" s="252"/>
      <c r="J346" s="248"/>
      <c r="K346" s="248"/>
      <c r="L346" s="253"/>
      <c r="M346" s="254"/>
      <c r="N346" s="255"/>
      <c r="O346" s="255"/>
      <c r="P346" s="255"/>
      <c r="Q346" s="255"/>
      <c r="R346" s="255"/>
      <c r="S346" s="255"/>
      <c r="T346" s="256"/>
      <c r="U346" s="13"/>
      <c r="V346" s="13"/>
      <c r="W346" s="13"/>
      <c r="X346" s="13"/>
      <c r="Y346" s="13"/>
      <c r="Z346" s="13"/>
      <c r="AA346" s="13"/>
      <c r="AB346" s="13"/>
      <c r="AC346" s="13"/>
      <c r="AD346" s="13"/>
      <c r="AE346" s="13"/>
      <c r="AT346" s="257" t="s">
        <v>208</v>
      </c>
      <c r="AU346" s="257" t="s">
        <v>86</v>
      </c>
      <c r="AV346" s="13" t="s">
        <v>86</v>
      </c>
      <c r="AW346" s="13" t="s">
        <v>38</v>
      </c>
      <c r="AX346" s="13" t="s">
        <v>76</v>
      </c>
      <c r="AY346" s="257" t="s">
        <v>194</v>
      </c>
    </row>
    <row r="347" spans="1:51" s="16" customFormat="1" ht="12">
      <c r="A347" s="16"/>
      <c r="B347" s="293"/>
      <c r="C347" s="294"/>
      <c r="D347" s="242" t="s">
        <v>208</v>
      </c>
      <c r="E347" s="295" t="s">
        <v>21</v>
      </c>
      <c r="F347" s="296" t="s">
        <v>605</v>
      </c>
      <c r="G347" s="294"/>
      <c r="H347" s="295" t="s">
        <v>21</v>
      </c>
      <c r="I347" s="297"/>
      <c r="J347" s="294"/>
      <c r="K347" s="294"/>
      <c r="L347" s="298"/>
      <c r="M347" s="299"/>
      <c r="N347" s="300"/>
      <c r="O347" s="300"/>
      <c r="P347" s="300"/>
      <c r="Q347" s="300"/>
      <c r="R347" s="300"/>
      <c r="S347" s="300"/>
      <c r="T347" s="301"/>
      <c r="U347" s="16"/>
      <c r="V347" s="16"/>
      <c r="W347" s="16"/>
      <c r="X347" s="16"/>
      <c r="Y347" s="16"/>
      <c r="Z347" s="16"/>
      <c r="AA347" s="16"/>
      <c r="AB347" s="16"/>
      <c r="AC347" s="16"/>
      <c r="AD347" s="16"/>
      <c r="AE347" s="16"/>
      <c r="AT347" s="302" t="s">
        <v>208</v>
      </c>
      <c r="AU347" s="302" t="s">
        <v>86</v>
      </c>
      <c r="AV347" s="16" t="s">
        <v>84</v>
      </c>
      <c r="AW347" s="16" t="s">
        <v>38</v>
      </c>
      <c r="AX347" s="16" t="s">
        <v>76</v>
      </c>
      <c r="AY347" s="302" t="s">
        <v>194</v>
      </c>
    </row>
    <row r="348" spans="1:51" s="13" customFormat="1" ht="12">
      <c r="A348" s="13"/>
      <c r="B348" s="247"/>
      <c r="C348" s="248"/>
      <c r="D348" s="242" t="s">
        <v>208</v>
      </c>
      <c r="E348" s="249" t="s">
        <v>21</v>
      </c>
      <c r="F348" s="250" t="s">
        <v>606</v>
      </c>
      <c r="G348" s="248"/>
      <c r="H348" s="251">
        <v>46.15</v>
      </c>
      <c r="I348" s="252"/>
      <c r="J348" s="248"/>
      <c r="K348" s="248"/>
      <c r="L348" s="253"/>
      <c r="M348" s="254"/>
      <c r="N348" s="255"/>
      <c r="O348" s="255"/>
      <c r="P348" s="255"/>
      <c r="Q348" s="255"/>
      <c r="R348" s="255"/>
      <c r="S348" s="255"/>
      <c r="T348" s="256"/>
      <c r="U348" s="13"/>
      <c r="V348" s="13"/>
      <c r="W348" s="13"/>
      <c r="X348" s="13"/>
      <c r="Y348" s="13"/>
      <c r="Z348" s="13"/>
      <c r="AA348" s="13"/>
      <c r="AB348" s="13"/>
      <c r="AC348" s="13"/>
      <c r="AD348" s="13"/>
      <c r="AE348" s="13"/>
      <c r="AT348" s="257" t="s">
        <v>208</v>
      </c>
      <c r="AU348" s="257" t="s">
        <v>86</v>
      </c>
      <c r="AV348" s="13" t="s">
        <v>86</v>
      </c>
      <c r="AW348" s="13" t="s">
        <v>38</v>
      </c>
      <c r="AX348" s="13" t="s">
        <v>76</v>
      </c>
      <c r="AY348" s="257" t="s">
        <v>194</v>
      </c>
    </row>
    <row r="349" spans="1:51" s="13" customFormat="1" ht="12">
      <c r="A349" s="13"/>
      <c r="B349" s="247"/>
      <c r="C349" s="248"/>
      <c r="D349" s="242" t="s">
        <v>208</v>
      </c>
      <c r="E349" s="249" t="s">
        <v>21</v>
      </c>
      <c r="F349" s="250" t="s">
        <v>607</v>
      </c>
      <c r="G349" s="248"/>
      <c r="H349" s="251">
        <v>-62.92</v>
      </c>
      <c r="I349" s="252"/>
      <c r="J349" s="248"/>
      <c r="K349" s="248"/>
      <c r="L349" s="253"/>
      <c r="M349" s="254"/>
      <c r="N349" s="255"/>
      <c r="O349" s="255"/>
      <c r="P349" s="255"/>
      <c r="Q349" s="255"/>
      <c r="R349" s="255"/>
      <c r="S349" s="255"/>
      <c r="T349" s="256"/>
      <c r="U349" s="13"/>
      <c r="V349" s="13"/>
      <c r="W349" s="13"/>
      <c r="X349" s="13"/>
      <c r="Y349" s="13"/>
      <c r="Z349" s="13"/>
      <c r="AA349" s="13"/>
      <c r="AB349" s="13"/>
      <c r="AC349" s="13"/>
      <c r="AD349" s="13"/>
      <c r="AE349" s="13"/>
      <c r="AT349" s="257" t="s">
        <v>208</v>
      </c>
      <c r="AU349" s="257" t="s">
        <v>86</v>
      </c>
      <c r="AV349" s="13" t="s">
        <v>86</v>
      </c>
      <c r="AW349" s="13" t="s">
        <v>38</v>
      </c>
      <c r="AX349" s="13" t="s">
        <v>76</v>
      </c>
      <c r="AY349" s="257" t="s">
        <v>194</v>
      </c>
    </row>
    <row r="350" spans="1:51" s="14" customFormat="1" ht="12">
      <c r="A350" s="14"/>
      <c r="B350" s="258"/>
      <c r="C350" s="259"/>
      <c r="D350" s="242" t="s">
        <v>208</v>
      </c>
      <c r="E350" s="260" t="s">
        <v>21</v>
      </c>
      <c r="F350" s="261" t="s">
        <v>210</v>
      </c>
      <c r="G350" s="259"/>
      <c r="H350" s="262">
        <v>331.359</v>
      </c>
      <c r="I350" s="263"/>
      <c r="J350" s="259"/>
      <c r="K350" s="259"/>
      <c r="L350" s="264"/>
      <c r="M350" s="265"/>
      <c r="N350" s="266"/>
      <c r="O350" s="266"/>
      <c r="P350" s="266"/>
      <c r="Q350" s="266"/>
      <c r="R350" s="266"/>
      <c r="S350" s="266"/>
      <c r="T350" s="267"/>
      <c r="U350" s="14"/>
      <c r="V350" s="14"/>
      <c r="W350" s="14"/>
      <c r="X350" s="14"/>
      <c r="Y350" s="14"/>
      <c r="Z350" s="14"/>
      <c r="AA350" s="14"/>
      <c r="AB350" s="14"/>
      <c r="AC350" s="14"/>
      <c r="AD350" s="14"/>
      <c r="AE350" s="14"/>
      <c r="AT350" s="268" t="s">
        <v>208</v>
      </c>
      <c r="AU350" s="268" t="s">
        <v>86</v>
      </c>
      <c r="AV350" s="14" t="s">
        <v>202</v>
      </c>
      <c r="AW350" s="14" t="s">
        <v>38</v>
      </c>
      <c r="AX350" s="14" t="s">
        <v>84</v>
      </c>
      <c r="AY350" s="268" t="s">
        <v>194</v>
      </c>
    </row>
    <row r="351" spans="1:65" s="2" customFormat="1" ht="16.5" customHeight="1">
      <c r="A351" s="40"/>
      <c r="B351" s="41"/>
      <c r="C351" s="229" t="s">
        <v>608</v>
      </c>
      <c r="D351" s="229" t="s">
        <v>197</v>
      </c>
      <c r="E351" s="230" t="s">
        <v>609</v>
      </c>
      <c r="F351" s="231" t="s">
        <v>610</v>
      </c>
      <c r="G351" s="232" t="s">
        <v>354</v>
      </c>
      <c r="H351" s="233">
        <v>8.46</v>
      </c>
      <c r="I351" s="234"/>
      <c r="J351" s="235">
        <f>ROUND(I351*H351,2)</f>
        <v>0</v>
      </c>
      <c r="K351" s="231" t="s">
        <v>201</v>
      </c>
      <c r="L351" s="46"/>
      <c r="M351" s="236" t="s">
        <v>21</v>
      </c>
      <c r="N351" s="237" t="s">
        <v>47</v>
      </c>
      <c r="O351" s="86"/>
      <c r="P351" s="238">
        <f>O351*H351</f>
        <v>0</v>
      </c>
      <c r="Q351" s="238">
        <v>0.00438</v>
      </c>
      <c r="R351" s="238">
        <f>Q351*H351</f>
        <v>0.037054800000000006</v>
      </c>
      <c r="S351" s="238">
        <v>0</v>
      </c>
      <c r="T351" s="239">
        <f>S351*H351</f>
        <v>0</v>
      </c>
      <c r="U351" s="40"/>
      <c r="V351" s="40"/>
      <c r="W351" s="40"/>
      <c r="X351" s="40"/>
      <c r="Y351" s="40"/>
      <c r="Z351" s="40"/>
      <c r="AA351" s="40"/>
      <c r="AB351" s="40"/>
      <c r="AC351" s="40"/>
      <c r="AD351" s="40"/>
      <c r="AE351" s="40"/>
      <c r="AR351" s="240" t="s">
        <v>202</v>
      </c>
      <c r="AT351" s="240" t="s">
        <v>197</v>
      </c>
      <c r="AU351" s="240" t="s">
        <v>86</v>
      </c>
      <c r="AY351" s="19" t="s">
        <v>194</v>
      </c>
      <c r="BE351" s="241">
        <f>IF(N351="základní",J351,0)</f>
        <v>0</v>
      </c>
      <c r="BF351" s="241">
        <f>IF(N351="snížená",J351,0)</f>
        <v>0</v>
      </c>
      <c r="BG351" s="241">
        <f>IF(N351="zákl. přenesená",J351,0)</f>
        <v>0</v>
      </c>
      <c r="BH351" s="241">
        <f>IF(N351="sníž. přenesená",J351,0)</f>
        <v>0</v>
      </c>
      <c r="BI351" s="241">
        <f>IF(N351="nulová",J351,0)</f>
        <v>0</v>
      </c>
      <c r="BJ351" s="19" t="s">
        <v>84</v>
      </c>
      <c r="BK351" s="241">
        <f>ROUND(I351*H351,2)</f>
        <v>0</v>
      </c>
      <c r="BL351" s="19" t="s">
        <v>202</v>
      </c>
      <c r="BM351" s="240" t="s">
        <v>611</v>
      </c>
    </row>
    <row r="352" spans="1:47" s="2" customFormat="1" ht="12">
      <c r="A352" s="40"/>
      <c r="B352" s="41"/>
      <c r="C352" s="42"/>
      <c r="D352" s="242" t="s">
        <v>204</v>
      </c>
      <c r="E352" s="42"/>
      <c r="F352" s="243" t="s">
        <v>612</v>
      </c>
      <c r="G352" s="42"/>
      <c r="H352" s="42"/>
      <c r="I352" s="149"/>
      <c r="J352" s="42"/>
      <c r="K352" s="42"/>
      <c r="L352" s="46"/>
      <c r="M352" s="244"/>
      <c r="N352" s="245"/>
      <c r="O352" s="86"/>
      <c r="P352" s="86"/>
      <c r="Q352" s="86"/>
      <c r="R352" s="86"/>
      <c r="S352" s="86"/>
      <c r="T352" s="87"/>
      <c r="U352" s="40"/>
      <c r="V352" s="40"/>
      <c r="W352" s="40"/>
      <c r="X352" s="40"/>
      <c r="Y352" s="40"/>
      <c r="Z352" s="40"/>
      <c r="AA352" s="40"/>
      <c r="AB352" s="40"/>
      <c r="AC352" s="40"/>
      <c r="AD352" s="40"/>
      <c r="AE352" s="40"/>
      <c r="AT352" s="19" t="s">
        <v>204</v>
      </c>
      <c r="AU352" s="19" t="s">
        <v>86</v>
      </c>
    </row>
    <row r="353" spans="1:47" s="2" customFormat="1" ht="12">
      <c r="A353" s="40"/>
      <c r="B353" s="41"/>
      <c r="C353" s="42"/>
      <c r="D353" s="242" t="s">
        <v>206</v>
      </c>
      <c r="E353" s="42"/>
      <c r="F353" s="246" t="s">
        <v>613</v>
      </c>
      <c r="G353" s="42"/>
      <c r="H353" s="42"/>
      <c r="I353" s="149"/>
      <c r="J353" s="42"/>
      <c r="K353" s="42"/>
      <c r="L353" s="46"/>
      <c r="M353" s="244"/>
      <c r="N353" s="245"/>
      <c r="O353" s="86"/>
      <c r="P353" s="86"/>
      <c r="Q353" s="86"/>
      <c r="R353" s="86"/>
      <c r="S353" s="86"/>
      <c r="T353" s="87"/>
      <c r="U353" s="40"/>
      <c r="V353" s="40"/>
      <c r="W353" s="40"/>
      <c r="X353" s="40"/>
      <c r="Y353" s="40"/>
      <c r="Z353" s="40"/>
      <c r="AA353" s="40"/>
      <c r="AB353" s="40"/>
      <c r="AC353" s="40"/>
      <c r="AD353" s="40"/>
      <c r="AE353" s="40"/>
      <c r="AT353" s="19" t="s">
        <v>206</v>
      </c>
      <c r="AU353" s="19" t="s">
        <v>86</v>
      </c>
    </row>
    <row r="354" spans="1:51" s="13" customFormat="1" ht="12">
      <c r="A354" s="13"/>
      <c r="B354" s="247"/>
      <c r="C354" s="248"/>
      <c r="D354" s="242" t="s">
        <v>208</v>
      </c>
      <c r="E354" s="249" t="s">
        <v>21</v>
      </c>
      <c r="F354" s="250" t="s">
        <v>614</v>
      </c>
      <c r="G354" s="248"/>
      <c r="H354" s="251">
        <v>8.46</v>
      </c>
      <c r="I354" s="252"/>
      <c r="J354" s="248"/>
      <c r="K354" s="248"/>
      <c r="L354" s="253"/>
      <c r="M354" s="254"/>
      <c r="N354" s="255"/>
      <c r="O354" s="255"/>
      <c r="P354" s="255"/>
      <c r="Q354" s="255"/>
      <c r="R354" s="255"/>
      <c r="S354" s="255"/>
      <c r="T354" s="256"/>
      <c r="U354" s="13"/>
      <c r="V354" s="13"/>
      <c r="W354" s="13"/>
      <c r="X354" s="13"/>
      <c r="Y354" s="13"/>
      <c r="Z354" s="13"/>
      <c r="AA354" s="13"/>
      <c r="AB354" s="13"/>
      <c r="AC354" s="13"/>
      <c r="AD354" s="13"/>
      <c r="AE354" s="13"/>
      <c r="AT354" s="257" t="s">
        <v>208</v>
      </c>
      <c r="AU354" s="257" t="s">
        <v>86</v>
      </c>
      <c r="AV354" s="13" t="s">
        <v>86</v>
      </c>
      <c r="AW354" s="13" t="s">
        <v>38</v>
      </c>
      <c r="AX354" s="13" t="s">
        <v>76</v>
      </c>
      <c r="AY354" s="257" t="s">
        <v>194</v>
      </c>
    </row>
    <row r="355" spans="1:51" s="14" customFormat="1" ht="12">
      <c r="A355" s="14"/>
      <c r="B355" s="258"/>
      <c r="C355" s="259"/>
      <c r="D355" s="242" t="s">
        <v>208</v>
      </c>
      <c r="E355" s="260" t="s">
        <v>21</v>
      </c>
      <c r="F355" s="261" t="s">
        <v>210</v>
      </c>
      <c r="G355" s="259"/>
      <c r="H355" s="262">
        <v>8.46</v>
      </c>
      <c r="I355" s="263"/>
      <c r="J355" s="259"/>
      <c r="K355" s="259"/>
      <c r="L355" s="264"/>
      <c r="M355" s="265"/>
      <c r="N355" s="266"/>
      <c r="O355" s="266"/>
      <c r="P355" s="266"/>
      <c r="Q355" s="266"/>
      <c r="R355" s="266"/>
      <c r="S355" s="266"/>
      <c r="T355" s="267"/>
      <c r="U355" s="14"/>
      <c r="V355" s="14"/>
      <c r="W355" s="14"/>
      <c r="X355" s="14"/>
      <c r="Y355" s="14"/>
      <c r="Z355" s="14"/>
      <c r="AA355" s="14"/>
      <c r="AB355" s="14"/>
      <c r="AC355" s="14"/>
      <c r="AD355" s="14"/>
      <c r="AE355" s="14"/>
      <c r="AT355" s="268" t="s">
        <v>208</v>
      </c>
      <c r="AU355" s="268" t="s">
        <v>86</v>
      </c>
      <c r="AV355" s="14" t="s">
        <v>202</v>
      </c>
      <c r="AW355" s="14" t="s">
        <v>38</v>
      </c>
      <c r="AX355" s="14" t="s">
        <v>84</v>
      </c>
      <c r="AY355" s="268" t="s">
        <v>194</v>
      </c>
    </row>
    <row r="356" spans="1:65" s="2" customFormat="1" ht="16.5" customHeight="1">
      <c r="A356" s="40"/>
      <c r="B356" s="41"/>
      <c r="C356" s="229" t="s">
        <v>615</v>
      </c>
      <c r="D356" s="229" t="s">
        <v>197</v>
      </c>
      <c r="E356" s="230" t="s">
        <v>616</v>
      </c>
      <c r="F356" s="231" t="s">
        <v>617</v>
      </c>
      <c r="G356" s="232" t="s">
        <v>354</v>
      </c>
      <c r="H356" s="233">
        <v>149.237</v>
      </c>
      <c r="I356" s="234"/>
      <c r="J356" s="235">
        <f>ROUND(I356*H356,2)</f>
        <v>0</v>
      </c>
      <c r="K356" s="231" t="s">
        <v>201</v>
      </c>
      <c r="L356" s="46"/>
      <c r="M356" s="236" t="s">
        <v>21</v>
      </c>
      <c r="N356" s="237" t="s">
        <v>47</v>
      </c>
      <c r="O356" s="86"/>
      <c r="P356" s="238">
        <f>O356*H356</f>
        <v>0</v>
      </c>
      <c r="Q356" s="238">
        <v>0.0125</v>
      </c>
      <c r="R356" s="238">
        <f>Q356*H356</f>
        <v>1.8654625</v>
      </c>
      <c r="S356" s="238">
        <v>0</v>
      </c>
      <c r="T356" s="239">
        <f>S356*H356</f>
        <v>0</v>
      </c>
      <c r="U356" s="40"/>
      <c r="V356" s="40"/>
      <c r="W356" s="40"/>
      <c r="X356" s="40"/>
      <c r="Y356" s="40"/>
      <c r="Z356" s="40"/>
      <c r="AA356" s="40"/>
      <c r="AB356" s="40"/>
      <c r="AC356" s="40"/>
      <c r="AD356" s="40"/>
      <c r="AE356" s="40"/>
      <c r="AR356" s="240" t="s">
        <v>202</v>
      </c>
      <c r="AT356" s="240" t="s">
        <v>197</v>
      </c>
      <c r="AU356" s="240" t="s">
        <v>86</v>
      </c>
      <c r="AY356" s="19" t="s">
        <v>194</v>
      </c>
      <c r="BE356" s="241">
        <f>IF(N356="základní",J356,0)</f>
        <v>0</v>
      </c>
      <c r="BF356" s="241">
        <f>IF(N356="snížená",J356,0)</f>
        <v>0</v>
      </c>
      <c r="BG356" s="241">
        <f>IF(N356="zákl. přenesená",J356,0)</f>
        <v>0</v>
      </c>
      <c r="BH356" s="241">
        <f>IF(N356="sníž. přenesená",J356,0)</f>
        <v>0</v>
      </c>
      <c r="BI356" s="241">
        <f>IF(N356="nulová",J356,0)</f>
        <v>0</v>
      </c>
      <c r="BJ356" s="19" t="s">
        <v>84</v>
      </c>
      <c r="BK356" s="241">
        <f>ROUND(I356*H356,2)</f>
        <v>0</v>
      </c>
      <c r="BL356" s="19" t="s">
        <v>202</v>
      </c>
      <c r="BM356" s="240" t="s">
        <v>618</v>
      </c>
    </row>
    <row r="357" spans="1:47" s="2" customFormat="1" ht="12">
      <c r="A357" s="40"/>
      <c r="B357" s="41"/>
      <c r="C357" s="42"/>
      <c r="D357" s="242" t="s">
        <v>204</v>
      </c>
      <c r="E357" s="42"/>
      <c r="F357" s="243" t="s">
        <v>619</v>
      </c>
      <c r="G357" s="42"/>
      <c r="H357" s="42"/>
      <c r="I357" s="149"/>
      <c r="J357" s="42"/>
      <c r="K357" s="42"/>
      <c r="L357" s="46"/>
      <c r="M357" s="244"/>
      <c r="N357" s="245"/>
      <c r="O357" s="86"/>
      <c r="P357" s="86"/>
      <c r="Q357" s="86"/>
      <c r="R357" s="86"/>
      <c r="S357" s="86"/>
      <c r="T357" s="87"/>
      <c r="U357" s="40"/>
      <c r="V357" s="40"/>
      <c r="W357" s="40"/>
      <c r="X357" s="40"/>
      <c r="Y357" s="40"/>
      <c r="Z357" s="40"/>
      <c r="AA357" s="40"/>
      <c r="AB357" s="40"/>
      <c r="AC357" s="40"/>
      <c r="AD357" s="40"/>
      <c r="AE357" s="40"/>
      <c r="AT357" s="19" t="s">
        <v>204</v>
      </c>
      <c r="AU357" s="19" t="s">
        <v>86</v>
      </c>
    </row>
    <row r="358" spans="1:47" s="2" customFormat="1" ht="12">
      <c r="A358" s="40"/>
      <c r="B358" s="41"/>
      <c r="C358" s="42"/>
      <c r="D358" s="242" t="s">
        <v>206</v>
      </c>
      <c r="E358" s="42"/>
      <c r="F358" s="246" t="s">
        <v>620</v>
      </c>
      <c r="G358" s="42"/>
      <c r="H358" s="42"/>
      <c r="I358" s="149"/>
      <c r="J358" s="42"/>
      <c r="K358" s="42"/>
      <c r="L358" s="46"/>
      <c r="M358" s="244"/>
      <c r="N358" s="245"/>
      <c r="O358" s="86"/>
      <c r="P358" s="86"/>
      <c r="Q358" s="86"/>
      <c r="R358" s="86"/>
      <c r="S358" s="86"/>
      <c r="T358" s="87"/>
      <c r="U358" s="40"/>
      <c r="V358" s="40"/>
      <c r="W358" s="40"/>
      <c r="X358" s="40"/>
      <c r="Y358" s="40"/>
      <c r="Z358" s="40"/>
      <c r="AA358" s="40"/>
      <c r="AB358" s="40"/>
      <c r="AC358" s="40"/>
      <c r="AD358" s="40"/>
      <c r="AE358" s="40"/>
      <c r="AT358" s="19" t="s">
        <v>206</v>
      </c>
      <c r="AU358" s="19" t="s">
        <v>86</v>
      </c>
    </row>
    <row r="359" spans="1:51" s="16" customFormat="1" ht="12">
      <c r="A359" s="16"/>
      <c r="B359" s="293"/>
      <c r="C359" s="294"/>
      <c r="D359" s="242" t="s">
        <v>208</v>
      </c>
      <c r="E359" s="295" t="s">
        <v>21</v>
      </c>
      <c r="F359" s="296" t="s">
        <v>621</v>
      </c>
      <c r="G359" s="294"/>
      <c r="H359" s="295" t="s">
        <v>21</v>
      </c>
      <c r="I359" s="297"/>
      <c r="J359" s="294"/>
      <c r="K359" s="294"/>
      <c r="L359" s="298"/>
      <c r="M359" s="299"/>
      <c r="N359" s="300"/>
      <c r="O359" s="300"/>
      <c r="P359" s="300"/>
      <c r="Q359" s="300"/>
      <c r="R359" s="300"/>
      <c r="S359" s="300"/>
      <c r="T359" s="301"/>
      <c r="U359" s="16"/>
      <c r="V359" s="16"/>
      <c r="W359" s="16"/>
      <c r="X359" s="16"/>
      <c r="Y359" s="16"/>
      <c r="Z359" s="16"/>
      <c r="AA359" s="16"/>
      <c r="AB359" s="16"/>
      <c r="AC359" s="16"/>
      <c r="AD359" s="16"/>
      <c r="AE359" s="16"/>
      <c r="AT359" s="302" t="s">
        <v>208</v>
      </c>
      <c r="AU359" s="302" t="s">
        <v>86</v>
      </c>
      <c r="AV359" s="16" t="s">
        <v>84</v>
      </c>
      <c r="AW359" s="16" t="s">
        <v>38</v>
      </c>
      <c r="AX359" s="16" t="s">
        <v>76</v>
      </c>
      <c r="AY359" s="302" t="s">
        <v>194</v>
      </c>
    </row>
    <row r="360" spans="1:51" s="13" customFormat="1" ht="12">
      <c r="A360" s="13"/>
      <c r="B360" s="247"/>
      <c r="C360" s="248"/>
      <c r="D360" s="242" t="s">
        <v>208</v>
      </c>
      <c r="E360" s="249" t="s">
        <v>21</v>
      </c>
      <c r="F360" s="250" t="s">
        <v>622</v>
      </c>
      <c r="G360" s="248"/>
      <c r="H360" s="251">
        <v>52.558</v>
      </c>
      <c r="I360" s="252"/>
      <c r="J360" s="248"/>
      <c r="K360" s="248"/>
      <c r="L360" s="253"/>
      <c r="M360" s="254"/>
      <c r="N360" s="255"/>
      <c r="O360" s="255"/>
      <c r="P360" s="255"/>
      <c r="Q360" s="255"/>
      <c r="R360" s="255"/>
      <c r="S360" s="255"/>
      <c r="T360" s="256"/>
      <c r="U360" s="13"/>
      <c r="V360" s="13"/>
      <c r="W360" s="13"/>
      <c r="X360" s="13"/>
      <c r="Y360" s="13"/>
      <c r="Z360" s="13"/>
      <c r="AA360" s="13"/>
      <c r="AB360" s="13"/>
      <c r="AC360" s="13"/>
      <c r="AD360" s="13"/>
      <c r="AE360" s="13"/>
      <c r="AT360" s="257" t="s">
        <v>208</v>
      </c>
      <c r="AU360" s="257" t="s">
        <v>86</v>
      </c>
      <c r="AV360" s="13" t="s">
        <v>86</v>
      </c>
      <c r="AW360" s="13" t="s">
        <v>38</v>
      </c>
      <c r="AX360" s="13" t="s">
        <v>76</v>
      </c>
      <c r="AY360" s="257" t="s">
        <v>194</v>
      </c>
    </row>
    <row r="361" spans="1:51" s="13" customFormat="1" ht="12">
      <c r="A361" s="13"/>
      <c r="B361" s="247"/>
      <c r="C361" s="248"/>
      <c r="D361" s="242" t="s">
        <v>208</v>
      </c>
      <c r="E361" s="249" t="s">
        <v>21</v>
      </c>
      <c r="F361" s="250" t="s">
        <v>623</v>
      </c>
      <c r="G361" s="248"/>
      <c r="H361" s="251">
        <v>-13.75</v>
      </c>
      <c r="I361" s="252"/>
      <c r="J361" s="248"/>
      <c r="K361" s="248"/>
      <c r="L361" s="253"/>
      <c r="M361" s="254"/>
      <c r="N361" s="255"/>
      <c r="O361" s="255"/>
      <c r="P361" s="255"/>
      <c r="Q361" s="255"/>
      <c r="R361" s="255"/>
      <c r="S361" s="255"/>
      <c r="T361" s="256"/>
      <c r="U361" s="13"/>
      <c r="V361" s="13"/>
      <c r="W361" s="13"/>
      <c r="X361" s="13"/>
      <c r="Y361" s="13"/>
      <c r="Z361" s="13"/>
      <c r="AA361" s="13"/>
      <c r="AB361" s="13"/>
      <c r="AC361" s="13"/>
      <c r="AD361" s="13"/>
      <c r="AE361" s="13"/>
      <c r="AT361" s="257" t="s">
        <v>208</v>
      </c>
      <c r="AU361" s="257" t="s">
        <v>86</v>
      </c>
      <c r="AV361" s="13" t="s">
        <v>86</v>
      </c>
      <c r="AW361" s="13" t="s">
        <v>38</v>
      </c>
      <c r="AX361" s="13" t="s">
        <v>76</v>
      </c>
      <c r="AY361" s="257" t="s">
        <v>194</v>
      </c>
    </row>
    <row r="362" spans="1:51" s="13" customFormat="1" ht="12">
      <c r="A362" s="13"/>
      <c r="B362" s="247"/>
      <c r="C362" s="248"/>
      <c r="D362" s="242" t="s">
        <v>208</v>
      </c>
      <c r="E362" s="249" t="s">
        <v>21</v>
      </c>
      <c r="F362" s="250" t="s">
        <v>624</v>
      </c>
      <c r="G362" s="248"/>
      <c r="H362" s="251">
        <v>-1.875</v>
      </c>
      <c r="I362" s="252"/>
      <c r="J362" s="248"/>
      <c r="K362" s="248"/>
      <c r="L362" s="253"/>
      <c r="M362" s="254"/>
      <c r="N362" s="255"/>
      <c r="O362" s="255"/>
      <c r="P362" s="255"/>
      <c r="Q362" s="255"/>
      <c r="R362" s="255"/>
      <c r="S362" s="255"/>
      <c r="T362" s="256"/>
      <c r="U362" s="13"/>
      <c r="V362" s="13"/>
      <c r="W362" s="13"/>
      <c r="X362" s="13"/>
      <c r="Y362" s="13"/>
      <c r="Z362" s="13"/>
      <c r="AA362" s="13"/>
      <c r="AB362" s="13"/>
      <c r="AC362" s="13"/>
      <c r="AD362" s="13"/>
      <c r="AE362" s="13"/>
      <c r="AT362" s="257" t="s">
        <v>208</v>
      </c>
      <c r="AU362" s="257" t="s">
        <v>86</v>
      </c>
      <c r="AV362" s="13" t="s">
        <v>86</v>
      </c>
      <c r="AW362" s="13" t="s">
        <v>38</v>
      </c>
      <c r="AX362" s="13" t="s">
        <v>76</v>
      </c>
      <c r="AY362" s="257" t="s">
        <v>194</v>
      </c>
    </row>
    <row r="363" spans="1:51" s="13" customFormat="1" ht="12">
      <c r="A363" s="13"/>
      <c r="B363" s="247"/>
      <c r="C363" s="248"/>
      <c r="D363" s="242" t="s">
        <v>208</v>
      </c>
      <c r="E363" s="249" t="s">
        <v>21</v>
      </c>
      <c r="F363" s="250" t="s">
        <v>625</v>
      </c>
      <c r="G363" s="248"/>
      <c r="H363" s="251">
        <v>-0.75</v>
      </c>
      <c r="I363" s="252"/>
      <c r="J363" s="248"/>
      <c r="K363" s="248"/>
      <c r="L363" s="253"/>
      <c r="M363" s="254"/>
      <c r="N363" s="255"/>
      <c r="O363" s="255"/>
      <c r="P363" s="255"/>
      <c r="Q363" s="255"/>
      <c r="R363" s="255"/>
      <c r="S363" s="255"/>
      <c r="T363" s="256"/>
      <c r="U363" s="13"/>
      <c r="V363" s="13"/>
      <c r="W363" s="13"/>
      <c r="X363" s="13"/>
      <c r="Y363" s="13"/>
      <c r="Z363" s="13"/>
      <c r="AA363" s="13"/>
      <c r="AB363" s="13"/>
      <c r="AC363" s="13"/>
      <c r="AD363" s="13"/>
      <c r="AE363" s="13"/>
      <c r="AT363" s="257" t="s">
        <v>208</v>
      </c>
      <c r="AU363" s="257" t="s">
        <v>86</v>
      </c>
      <c r="AV363" s="13" t="s">
        <v>86</v>
      </c>
      <c r="AW363" s="13" t="s">
        <v>38</v>
      </c>
      <c r="AX363" s="13" t="s">
        <v>76</v>
      </c>
      <c r="AY363" s="257" t="s">
        <v>194</v>
      </c>
    </row>
    <row r="364" spans="1:51" s="13" customFormat="1" ht="12">
      <c r="A364" s="13"/>
      <c r="B364" s="247"/>
      <c r="C364" s="248"/>
      <c r="D364" s="242" t="s">
        <v>208</v>
      </c>
      <c r="E364" s="249" t="s">
        <v>21</v>
      </c>
      <c r="F364" s="250" t="s">
        <v>626</v>
      </c>
      <c r="G364" s="248"/>
      <c r="H364" s="251">
        <v>-4.125</v>
      </c>
      <c r="I364" s="252"/>
      <c r="J364" s="248"/>
      <c r="K364" s="248"/>
      <c r="L364" s="253"/>
      <c r="M364" s="254"/>
      <c r="N364" s="255"/>
      <c r="O364" s="255"/>
      <c r="P364" s="255"/>
      <c r="Q364" s="255"/>
      <c r="R364" s="255"/>
      <c r="S364" s="255"/>
      <c r="T364" s="256"/>
      <c r="U364" s="13"/>
      <c r="V364" s="13"/>
      <c r="W364" s="13"/>
      <c r="X364" s="13"/>
      <c r="Y364" s="13"/>
      <c r="Z364" s="13"/>
      <c r="AA364" s="13"/>
      <c r="AB364" s="13"/>
      <c r="AC364" s="13"/>
      <c r="AD364" s="13"/>
      <c r="AE364" s="13"/>
      <c r="AT364" s="257" t="s">
        <v>208</v>
      </c>
      <c r="AU364" s="257" t="s">
        <v>86</v>
      </c>
      <c r="AV364" s="13" t="s">
        <v>86</v>
      </c>
      <c r="AW364" s="13" t="s">
        <v>38</v>
      </c>
      <c r="AX364" s="13" t="s">
        <v>76</v>
      </c>
      <c r="AY364" s="257" t="s">
        <v>194</v>
      </c>
    </row>
    <row r="365" spans="1:51" s="13" customFormat="1" ht="12">
      <c r="A365" s="13"/>
      <c r="B365" s="247"/>
      <c r="C365" s="248"/>
      <c r="D365" s="242" t="s">
        <v>208</v>
      </c>
      <c r="E365" s="249" t="s">
        <v>21</v>
      </c>
      <c r="F365" s="250" t="s">
        <v>627</v>
      </c>
      <c r="G365" s="248"/>
      <c r="H365" s="251">
        <v>6.69</v>
      </c>
      <c r="I365" s="252"/>
      <c r="J365" s="248"/>
      <c r="K365" s="248"/>
      <c r="L365" s="253"/>
      <c r="M365" s="254"/>
      <c r="N365" s="255"/>
      <c r="O365" s="255"/>
      <c r="P365" s="255"/>
      <c r="Q365" s="255"/>
      <c r="R365" s="255"/>
      <c r="S365" s="255"/>
      <c r="T365" s="256"/>
      <c r="U365" s="13"/>
      <c r="V365" s="13"/>
      <c r="W365" s="13"/>
      <c r="X365" s="13"/>
      <c r="Y365" s="13"/>
      <c r="Z365" s="13"/>
      <c r="AA365" s="13"/>
      <c r="AB365" s="13"/>
      <c r="AC365" s="13"/>
      <c r="AD365" s="13"/>
      <c r="AE365" s="13"/>
      <c r="AT365" s="257" t="s">
        <v>208</v>
      </c>
      <c r="AU365" s="257" t="s">
        <v>86</v>
      </c>
      <c r="AV365" s="13" t="s">
        <v>86</v>
      </c>
      <c r="AW365" s="13" t="s">
        <v>38</v>
      </c>
      <c r="AX365" s="13" t="s">
        <v>76</v>
      </c>
      <c r="AY365" s="257" t="s">
        <v>194</v>
      </c>
    </row>
    <row r="366" spans="1:51" s="16" customFormat="1" ht="12">
      <c r="A366" s="16"/>
      <c r="B366" s="293"/>
      <c r="C366" s="294"/>
      <c r="D366" s="242" t="s">
        <v>208</v>
      </c>
      <c r="E366" s="295" t="s">
        <v>21</v>
      </c>
      <c r="F366" s="296" t="s">
        <v>628</v>
      </c>
      <c r="G366" s="294"/>
      <c r="H366" s="295" t="s">
        <v>21</v>
      </c>
      <c r="I366" s="297"/>
      <c r="J366" s="294"/>
      <c r="K366" s="294"/>
      <c r="L366" s="298"/>
      <c r="M366" s="299"/>
      <c r="N366" s="300"/>
      <c r="O366" s="300"/>
      <c r="P366" s="300"/>
      <c r="Q366" s="300"/>
      <c r="R366" s="300"/>
      <c r="S366" s="300"/>
      <c r="T366" s="301"/>
      <c r="U366" s="16"/>
      <c r="V366" s="16"/>
      <c r="W366" s="16"/>
      <c r="X366" s="16"/>
      <c r="Y366" s="16"/>
      <c r="Z366" s="16"/>
      <c r="AA366" s="16"/>
      <c r="AB366" s="16"/>
      <c r="AC366" s="16"/>
      <c r="AD366" s="16"/>
      <c r="AE366" s="16"/>
      <c r="AT366" s="302" t="s">
        <v>208</v>
      </c>
      <c r="AU366" s="302" t="s">
        <v>86</v>
      </c>
      <c r="AV366" s="16" t="s">
        <v>84</v>
      </c>
      <c r="AW366" s="16" t="s">
        <v>38</v>
      </c>
      <c r="AX366" s="16" t="s">
        <v>76</v>
      </c>
      <c r="AY366" s="302" t="s">
        <v>194</v>
      </c>
    </row>
    <row r="367" spans="1:51" s="13" customFormat="1" ht="12">
      <c r="A367" s="13"/>
      <c r="B367" s="247"/>
      <c r="C367" s="248"/>
      <c r="D367" s="242" t="s">
        <v>208</v>
      </c>
      <c r="E367" s="249" t="s">
        <v>21</v>
      </c>
      <c r="F367" s="250" t="s">
        <v>629</v>
      </c>
      <c r="G367" s="248"/>
      <c r="H367" s="251">
        <v>69.584</v>
      </c>
      <c r="I367" s="252"/>
      <c r="J367" s="248"/>
      <c r="K367" s="248"/>
      <c r="L367" s="253"/>
      <c r="M367" s="254"/>
      <c r="N367" s="255"/>
      <c r="O367" s="255"/>
      <c r="P367" s="255"/>
      <c r="Q367" s="255"/>
      <c r="R367" s="255"/>
      <c r="S367" s="255"/>
      <c r="T367" s="256"/>
      <c r="U367" s="13"/>
      <c r="V367" s="13"/>
      <c r="W367" s="13"/>
      <c r="X367" s="13"/>
      <c r="Y367" s="13"/>
      <c r="Z367" s="13"/>
      <c r="AA367" s="13"/>
      <c r="AB367" s="13"/>
      <c r="AC367" s="13"/>
      <c r="AD367" s="13"/>
      <c r="AE367" s="13"/>
      <c r="AT367" s="257" t="s">
        <v>208</v>
      </c>
      <c r="AU367" s="257" t="s">
        <v>86</v>
      </c>
      <c r="AV367" s="13" t="s">
        <v>86</v>
      </c>
      <c r="AW367" s="13" t="s">
        <v>38</v>
      </c>
      <c r="AX367" s="13" t="s">
        <v>76</v>
      </c>
      <c r="AY367" s="257" t="s">
        <v>194</v>
      </c>
    </row>
    <row r="368" spans="1:51" s="13" customFormat="1" ht="12">
      <c r="A368" s="13"/>
      <c r="B368" s="247"/>
      <c r="C368" s="248"/>
      <c r="D368" s="242" t="s">
        <v>208</v>
      </c>
      <c r="E368" s="249" t="s">
        <v>21</v>
      </c>
      <c r="F368" s="250" t="s">
        <v>630</v>
      </c>
      <c r="G368" s="248"/>
      <c r="H368" s="251">
        <v>-6</v>
      </c>
      <c r="I368" s="252"/>
      <c r="J368" s="248"/>
      <c r="K368" s="248"/>
      <c r="L368" s="253"/>
      <c r="M368" s="254"/>
      <c r="N368" s="255"/>
      <c r="O368" s="255"/>
      <c r="P368" s="255"/>
      <c r="Q368" s="255"/>
      <c r="R368" s="255"/>
      <c r="S368" s="255"/>
      <c r="T368" s="256"/>
      <c r="U368" s="13"/>
      <c r="V368" s="13"/>
      <c r="W368" s="13"/>
      <c r="X368" s="13"/>
      <c r="Y368" s="13"/>
      <c r="Z368" s="13"/>
      <c r="AA368" s="13"/>
      <c r="AB368" s="13"/>
      <c r="AC368" s="13"/>
      <c r="AD368" s="13"/>
      <c r="AE368" s="13"/>
      <c r="AT368" s="257" t="s">
        <v>208</v>
      </c>
      <c r="AU368" s="257" t="s">
        <v>86</v>
      </c>
      <c r="AV368" s="13" t="s">
        <v>86</v>
      </c>
      <c r="AW368" s="13" t="s">
        <v>38</v>
      </c>
      <c r="AX368" s="13" t="s">
        <v>76</v>
      </c>
      <c r="AY368" s="257" t="s">
        <v>194</v>
      </c>
    </row>
    <row r="369" spans="1:51" s="13" customFormat="1" ht="12">
      <c r="A369" s="13"/>
      <c r="B369" s="247"/>
      <c r="C369" s="248"/>
      <c r="D369" s="242" t="s">
        <v>208</v>
      </c>
      <c r="E369" s="249" t="s">
        <v>21</v>
      </c>
      <c r="F369" s="250" t="s">
        <v>631</v>
      </c>
      <c r="G369" s="248"/>
      <c r="H369" s="251">
        <v>-1.125</v>
      </c>
      <c r="I369" s="252"/>
      <c r="J369" s="248"/>
      <c r="K369" s="248"/>
      <c r="L369" s="253"/>
      <c r="M369" s="254"/>
      <c r="N369" s="255"/>
      <c r="O369" s="255"/>
      <c r="P369" s="255"/>
      <c r="Q369" s="255"/>
      <c r="R369" s="255"/>
      <c r="S369" s="255"/>
      <c r="T369" s="256"/>
      <c r="U369" s="13"/>
      <c r="V369" s="13"/>
      <c r="W369" s="13"/>
      <c r="X369" s="13"/>
      <c r="Y369" s="13"/>
      <c r="Z369" s="13"/>
      <c r="AA369" s="13"/>
      <c r="AB369" s="13"/>
      <c r="AC369" s="13"/>
      <c r="AD369" s="13"/>
      <c r="AE369" s="13"/>
      <c r="AT369" s="257" t="s">
        <v>208</v>
      </c>
      <c r="AU369" s="257" t="s">
        <v>86</v>
      </c>
      <c r="AV369" s="13" t="s">
        <v>86</v>
      </c>
      <c r="AW369" s="13" t="s">
        <v>38</v>
      </c>
      <c r="AX369" s="13" t="s">
        <v>76</v>
      </c>
      <c r="AY369" s="257" t="s">
        <v>194</v>
      </c>
    </row>
    <row r="370" spans="1:51" s="13" customFormat="1" ht="12">
      <c r="A370" s="13"/>
      <c r="B370" s="247"/>
      <c r="C370" s="248"/>
      <c r="D370" s="242" t="s">
        <v>208</v>
      </c>
      <c r="E370" s="249" t="s">
        <v>21</v>
      </c>
      <c r="F370" s="250" t="s">
        <v>632</v>
      </c>
      <c r="G370" s="248"/>
      <c r="H370" s="251">
        <v>2.2</v>
      </c>
      <c r="I370" s="252"/>
      <c r="J370" s="248"/>
      <c r="K370" s="248"/>
      <c r="L370" s="253"/>
      <c r="M370" s="254"/>
      <c r="N370" s="255"/>
      <c r="O370" s="255"/>
      <c r="P370" s="255"/>
      <c r="Q370" s="255"/>
      <c r="R370" s="255"/>
      <c r="S370" s="255"/>
      <c r="T370" s="256"/>
      <c r="U370" s="13"/>
      <c r="V370" s="13"/>
      <c r="W370" s="13"/>
      <c r="X370" s="13"/>
      <c r="Y370" s="13"/>
      <c r="Z370" s="13"/>
      <c r="AA370" s="13"/>
      <c r="AB370" s="13"/>
      <c r="AC370" s="13"/>
      <c r="AD370" s="13"/>
      <c r="AE370" s="13"/>
      <c r="AT370" s="257" t="s">
        <v>208</v>
      </c>
      <c r="AU370" s="257" t="s">
        <v>86</v>
      </c>
      <c r="AV370" s="13" t="s">
        <v>86</v>
      </c>
      <c r="AW370" s="13" t="s">
        <v>38</v>
      </c>
      <c r="AX370" s="13" t="s">
        <v>76</v>
      </c>
      <c r="AY370" s="257" t="s">
        <v>194</v>
      </c>
    </row>
    <row r="371" spans="1:51" s="16" customFormat="1" ht="12">
      <c r="A371" s="16"/>
      <c r="B371" s="293"/>
      <c r="C371" s="294"/>
      <c r="D371" s="242" t="s">
        <v>208</v>
      </c>
      <c r="E371" s="295" t="s">
        <v>21</v>
      </c>
      <c r="F371" s="296" t="s">
        <v>633</v>
      </c>
      <c r="G371" s="294"/>
      <c r="H371" s="295" t="s">
        <v>21</v>
      </c>
      <c r="I371" s="297"/>
      <c r="J371" s="294"/>
      <c r="K371" s="294"/>
      <c r="L371" s="298"/>
      <c r="M371" s="299"/>
      <c r="N371" s="300"/>
      <c r="O371" s="300"/>
      <c r="P371" s="300"/>
      <c r="Q371" s="300"/>
      <c r="R371" s="300"/>
      <c r="S371" s="300"/>
      <c r="T371" s="301"/>
      <c r="U371" s="16"/>
      <c r="V371" s="16"/>
      <c r="W371" s="16"/>
      <c r="X371" s="16"/>
      <c r="Y371" s="16"/>
      <c r="Z371" s="16"/>
      <c r="AA371" s="16"/>
      <c r="AB371" s="16"/>
      <c r="AC371" s="16"/>
      <c r="AD371" s="16"/>
      <c r="AE371" s="16"/>
      <c r="AT371" s="302" t="s">
        <v>208</v>
      </c>
      <c r="AU371" s="302" t="s">
        <v>86</v>
      </c>
      <c r="AV371" s="16" t="s">
        <v>84</v>
      </c>
      <c r="AW371" s="16" t="s">
        <v>38</v>
      </c>
      <c r="AX371" s="16" t="s">
        <v>76</v>
      </c>
      <c r="AY371" s="302" t="s">
        <v>194</v>
      </c>
    </row>
    <row r="372" spans="1:51" s="13" customFormat="1" ht="12">
      <c r="A372" s="13"/>
      <c r="B372" s="247"/>
      <c r="C372" s="248"/>
      <c r="D372" s="242" t="s">
        <v>208</v>
      </c>
      <c r="E372" s="249" t="s">
        <v>21</v>
      </c>
      <c r="F372" s="250" t="s">
        <v>634</v>
      </c>
      <c r="G372" s="248"/>
      <c r="H372" s="251">
        <v>45.83</v>
      </c>
      <c r="I372" s="252"/>
      <c r="J372" s="248"/>
      <c r="K372" s="248"/>
      <c r="L372" s="253"/>
      <c r="M372" s="254"/>
      <c r="N372" s="255"/>
      <c r="O372" s="255"/>
      <c r="P372" s="255"/>
      <c r="Q372" s="255"/>
      <c r="R372" s="255"/>
      <c r="S372" s="255"/>
      <c r="T372" s="256"/>
      <c r="U372" s="13"/>
      <c r="V372" s="13"/>
      <c r="W372" s="13"/>
      <c r="X372" s="13"/>
      <c r="Y372" s="13"/>
      <c r="Z372" s="13"/>
      <c r="AA372" s="13"/>
      <c r="AB372" s="13"/>
      <c r="AC372" s="13"/>
      <c r="AD372" s="13"/>
      <c r="AE372" s="13"/>
      <c r="AT372" s="257" t="s">
        <v>208</v>
      </c>
      <c r="AU372" s="257" t="s">
        <v>86</v>
      </c>
      <c r="AV372" s="13" t="s">
        <v>86</v>
      </c>
      <c r="AW372" s="13" t="s">
        <v>38</v>
      </c>
      <c r="AX372" s="13" t="s">
        <v>76</v>
      </c>
      <c r="AY372" s="257" t="s">
        <v>194</v>
      </c>
    </row>
    <row r="373" spans="1:51" s="14" customFormat="1" ht="12">
      <c r="A373" s="14"/>
      <c r="B373" s="258"/>
      <c r="C373" s="259"/>
      <c r="D373" s="242" t="s">
        <v>208</v>
      </c>
      <c r="E373" s="260" t="s">
        <v>21</v>
      </c>
      <c r="F373" s="261" t="s">
        <v>210</v>
      </c>
      <c r="G373" s="259"/>
      <c r="H373" s="262">
        <v>149.237</v>
      </c>
      <c r="I373" s="263"/>
      <c r="J373" s="259"/>
      <c r="K373" s="259"/>
      <c r="L373" s="264"/>
      <c r="M373" s="265"/>
      <c r="N373" s="266"/>
      <c r="O373" s="266"/>
      <c r="P373" s="266"/>
      <c r="Q373" s="266"/>
      <c r="R373" s="266"/>
      <c r="S373" s="266"/>
      <c r="T373" s="267"/>
      <c r="U373" s="14"/>
      <c r="V373" s="14"/>
      <c r="W373" s="14"/>
      <c r="X373" s="14"/>
      <c r="Y373" s="14"/>
      <c r="Z373" s="14"/>
      <c r="AA373" s="14"/>
      <c r="AB373" s="14"/>
      <c r="AC373" s="14"/>
      <c r="AD373" s="14"/>
      <c r="AE373" s="14"/>
      <c r="AT373" s="268" t="s">
        <v>208</v>
      </c>
      <c r="AU373" s="268" t="s">
        <v>86</v>
      </c>
      <c r="AV373" s="14" t="s">
        <v>202</v>
      </c>
      <c r="AW373" s="14" t="s">
        <v>38</v>
      </c>
      <c r="AX373" s="14" t="s">
        <v>84</v>
      </c>
      <c r="AY373" s="268" t="s">
        <v>194</v>
      </c>
    </row>
    <row r="374" spans="1:65" s="2" customFormat="1" ht="16.5" customHeight="1">
      <c r="A374" s="40"/>
      <c r="B374" s="41"/>
      <c r="C374" s="229" t="s">
        <v>635</v>
      </c>
      <c r="D374" s="229" t="s">
        <v>197</v>
      </c>
      <c r="E374" s="230" t="s">
        <v>636</v>
      </c>
      <c r="F374" s="231" t="s">
        <v>637</v>
      </c>
      <c r="G374" s="232" t="s">
        <v>354</v>
      </c>
      <c r="H374" s="233">
        <v>157.697</v>
      </c>
      <c r="I374" s="234"/>
      <c r="J374" s="235">
        <f>ROUND(I374*H374,2)</f>
        <v>0</v>
      </c>
      <c r="K374" s="231" t="s">
        <v>201</v>
      </c>
      <c r="L374" s="46"/>
      <c r="M374" s="236" t="s">
        <v>21</v>
      </c>
      <c r="N374" s="237" t="s">
        <v>47</v>
      </c>
      <c r="O374" s="86"/>
      <c r="P374" s="238">
        <f>O374*H374</f>
        <v>0</v>
      </c>
      <c r="Q374" s="238">
        <v>0.00348</v>
      </c>
      <c r="R374" s="238">
        <f>Q374*H374</f>
        <v>0.54878556</v>
      </c>
      <c r="S374" s="238">
        <v>0</v>
      </c>
      <c r="T374" s="239">
        <f>S374*H374</f>
        <v>0</v>
      </c>
      <c r="U374" s="40"/>
      <c r="V374" s="40"/>
      <c r="W374" s="40"/>
      <c r="X374" s="40"/>
      <c r="Y374" s="40"/>
      <c r="Z374" s="40"/>
      <c r="AA374" s="40"/>
      <c r="AB374" s="40"/>
      <c r="AC374" s="40"/>
      <c r="AD374" s="40"/>
      <c r="AE374" s="40"/>
      <c r="AR374" s="240" t="s">
        <v>202</v>
      </c>
      <c r="AT374" s="240" t="s">
        <v>197</v>
      </c>
      <c r="AU374" s="240" t="s">
        <v>86</v>
      </c>
      <c r="AY374" s="19" t="s">
        <v>194</v>
      </c>
      <c r="BE374" s="241">
        <f>IF(N374="základní",J374,0)</f>
        <v>0</v>
      </c>
      <c r="BF374" s="241">
        <f>IF(N374="snížená",J374,0)</f>
        <v>0</v>
      </c>
      <c r="BG374" s="241">
        <f>IF(N374="zákl. přenesená",J374,0)</f>
        <v>0</v>
      </c>
      <c r="BH374" s="241">
        <f>IF(N374="sníž. přenesená",J374,0)</f>
        <v>0</v>
      </c>
      <c r="BI374" s="241">
        <f>IF(N374="nulová",J374,0)</f>
        <v>0</v>
      </c>
      <c r="BJ374" s="19" t="s">
        <v>84</v>
      </c>
      <c r="BK374" s="241">
        <f>ROUND(I374*H374,2)</f>
        <v>0</v>
      </c>
      <c r="BL374" s="19" t="s">
        <v>202</v>
      </c>
      <c r="BM374" s="240" t="s">
        <v>638</v>
      </c>
    </row>
    <row r="375" spans="1:47" s="2" customFormat="1" ht="12">
      <c r="A375" s="40"/>
      <c r="B375" s="41"/>
      <c r="C375" s="42"/>
      <c r="D375" s="242" t="s">
        <v>204</v>
      </c>
      <c r="E375" s="42"/>
      <c r="F375" s="243" t="s">
        <v>639</v>
      </c>
      <c r="G375" s="42"/>
      <c r="H375" s="42"/>
      <c r="I375" s="149"/>
      <c r="J375" s="42"/>
      <c r="K375" s="42"/>
      <c r="L375" s="46"/>
      <c r="M375" s="244"/>
      <c r="N375" s="245"/>
      <c r="O375" s="86"/>
      <c r="P375" s="86"/>
      <c r="Q375" s="86"/>
      <c r="R375" s="86"/>
      <c r="S375" s="86"/>
      <c r="T375" s="87"/>
      <c r="U375" s="40"/>
      <c r="V375" s="40"/>
      <c r="W375" s="40"/>
      <c r="X375" s="40"/>
      <c r="Y375" s="40"/>
      <c r="Z375" s="40"/>
      <c r="AA375" s="40"/>
      <c r="AB375" s="40"/>
      <c r="AC375" s="40"/>
      <c r="AD375" s="40"/>
      <c r="AE375" s="40"/>
      <c r="AT375" s="19" t="s">
        <v>204</v>
      </c>
      <c r="AU375" s="19" t="s">
        <v>86</v>
      </c>
    </row>
    <row r="376" spans="1:51" s="13" customFormat="1" ht="12">
      <c r="A376" s="13"/>
      <c r="B376" s="247"/>
      <c r="C376" s="248"/>
      <c r="D376" s="242" t="s">
        <v>208</v>
      </c>
      <c r="E376" s="249" t="s">
        <v>21</v>
      </c>
      <c r="F376" s="250" t="s">
        <v>640</v>
      </c>
      <c r="G376" s="248"/>
      <c r="H376" s="251">
        <v>8.46</v>
      </c>
      <c r="I376" s="252"/>
      <c r="J376" s="248"/>
      <c r="K376" s="248"/>
      <c r="L376" s="253"/>
      <c r="M376" s="254"/>
      <c r="N376" s="255"/>
      <c r="O376" s="255"/>
      <c r="P376" s="255"/>
      <c r="Q376" s="255"/>
      <c r="R376" s="255"/>
      <c r="S376" s="255"/>
      <c r="T376" s="256"/>
      <c r="U376" s="13"/>
      <c r="V376" s="13"/>
      <c r="W376" s="13"/>
      <c r="X376" s="13"/>
      <c r="Y376" s="13"/>
      <c r="Z376" s="13"/>
      <c r="AA376" s="13"/>
      <c r="AB376" s="13"/>
      <c r="AC376" s="13"/>
      <c r="AD376" s="13"/>
      <c r="AE376" s="13"/>
      <c r="AT376" s="257" t="s">
        <v>208</v>
      </c>
      <c r="AU376" s="257" t="s">
        <v>86</v>
      </c>
      <c r="AV376" s="13" t="s">
        <v>86</v>
      </c>
      <c r="AW376" s="13" t="s">
        <v>38</v>
      </c>
      <c r="AX376" s="13" t="s">
        <v>76</v>
      </c>
      <c r="AY376" s="257" t="s">
        <v>194</v>
      </c>
    </row>
    <row r="377" spans="1:51" s="13" customFormat="1" ht="12">
      <c r="A377" s="13"/>
      <c r="B377" s="247"/>
      <c r="C377" s="248"/>
      <c r="D377" s="242" t="s">
        <v>208</v>
      </c>
      <c r="E377" s="249" t="s">
        <v>21</v>
      </c>
      <c r="F377" s="250" t="s">
        <v>641</v>
      </c>
      <c r="G377" s="248"/>
      <c r="H377" s="251">
        <v>149.237</v>
      </c>
      <c r="I377" s="252"/>
      <c r="J377" s="248"/>
      <c r="K377" s="248"/>
      <c r="L377" s="253"/>
      <c r="M377" s="254"/>
      <c r="N377" s="255"/>
      <c r="O377" s="255"/>
      <c r="P377" s="255"/>
      <c r="Q377" s="255"/>
      <c r="R377" s="255"/>
      <c r="S377" s="255"/>
      <c r="T377" s="256"/>
      <c r="U377" s="13"/>
      <c r="V377" s="13"/>
      <c r="W377" s="13"/>
      <c r="X377" s="13"/>
      <c r="Y377" s="13"/>
      <c r="Z377" s="13"/>
      <c r="AA377" s="13"/>
      <c r="AB377" s="13"/>
      <c r="AC377" s="13"/>
      <c r="AD377" s="13"/>
      <c r="AE377" s="13"/>
      <c r="AT377" s="257" t="s">
        <v>208</v>
      </c>
      <c r="AU377" s="257" t="s">
        <v>86</v>
      </c>
      <c r="AV377" s="13" t="s">
        <v>86</v>
      </c>
      <c r="AW377" s="13" t="s">
        <v>38</v>
      </c>
      <c r="AX377" s="13" t="s">
        <v>76</v>
      </c>
      <c r="AY377" s="257" t="s">
        <v>194</v>
      </c>
    </row>
    <row r="378" spans="1:51" s="14" customFormat="1" ht="12">
      <c r="A378" s="14"/>
      <c r="B378" s="258"/>
      <c r="C378" s="259"/>
      <c r="D378" s="242" t="s">
        <v>208</v>
      </c>
      <c r="E378" s="260" t="s">
        <v>21</v>
      </c>
      <c r="F378" s="261" t="s">
        <v>210</v>
      </c>
      <c r="G378" s="259"/>
      <c r="H378" s="262">
        <v>157.697</v>
      </c>
      <c r="I378" s="263"/>
      <c r="J378" s="259"/>
      <c r="K378" s="259"/>
      <c r="L378" s="264"/>
      <c r="M378" s="265"/>
      <c r="N378" s="266"/>
      <c r="O378" s="266"/>
      <c r="P378" s="266"/>
      <c r="Q378" s="266"/>
      <c r="R378" s="266"/>
      <c r="S378" s="266"/>
      <c r="T378" s="267"/>
      <c r="U378" s="14"/>
      <c r="V378" s="14"/>
      <c r="W378" s="14"/>
      <c r="X378" s="14"/>
      <c r="Y378" s="14"/>
      <c r="Z378" s="14"/>
      <c r="AA378" s="14"/>
      <c r="AB378" s="14"/>
      <c r="AC378" s="14"/>
      <c r="AD378" s="14"/>
      <c r="AE378" s="14"/>
      <c r="AT378" s="268" t="s">
        <v>208</v>
      </c>
      <c r="AU378" s="268" t="s">
        <v>86</v>
      </c>
      <c r="AV378" s="14" t="s">
        <v>202</v>
      </c>
      <c r="AW378" s="14" t="s">
        <v>38</v>
      </c>
      <c r="AX378" s="14" t="s">
        <v>84</v>
      </c>
      <c r="AY378" s="268" t="s">
        <v>194</v>
      </c>
    </row>
    <row r="379" spans="1:65" s="2" customFormat="1" ht="16.5" customHeight="1">
      <c r="A379" s="40"/>
      <c r="B379" s="41"/>
      <c r="C379" s="229" t="s">
        <v>642</v>
      </c>
      <c r="D379" s="229" t="s">
        <v>197</v>
      </c>
      <c r="E379" s="230" t="s">
        <v>643</v>
      </c>
      <c r="F379" s="231" t="s">
        <v>644</v>
      </c>
      <c r="G379" s="232" t="s">
        <v>354</v>
      </c>
      <c r="H379" s="233">
        <v>126.65</v>
      </c>
      <c r="I379" s="234"/>
      <c r="J379" s="235">
        <f>ROUND(I379*H379,2)</f>
        <v>0</v>
      </c>
      <c r="K379" s="231" t="s">
        <v>201</v>
      </c>
      <c r="L379" s="46"/>
      <c r="M379" s="236" t="s">
        <v>21</v>
      </c>
      <c r="N379" s="237" t="s">
        <v>47</v>
      </c>
      <c r="O379" s="86"/>
      <c r="P379" s="238">
        <f>O379*H379</f>
        <v>0</v>
      </c>
      <c r="Q379" s="238">
        <v>0.102</v>
      </c>
      <c r="R379" s="238">
        <f>Q379*H379</f>
        <v>12.9183</v>
      </c>
      <c r="S379" s="238">
        <v>0</v>
      </c>
      <c r="T379" s="239">
        <f>S379*H379</f>
        <v>0</v>
      </c>
      <c r="U379" s="40"/>
      <c r="V379" s="40"/>
      <c r="W379" s="40"/>
      <c r="X379" s="40"/>
      <c r="Y379" s="40"/>
      <c r="Z379" s="40"/>
      <c r="AA379" s="40"/>
      <c r="AB379" s="40"/>
      <c r="AC379" s="40"/>
      <c r="AD379" s="40"/>
      <c r="AE379" s="40"/>
      <c r="AR379" s="240" t="s">
        <v>202</v>
      </c>
      <c r="AT379" s="240" t="s">
        <v>197</v>
      </c>
      <c r="AU379" s="240" t="s">
        <v>86</v>
      </c>
      <c r="AY379" s="19" t="s">
        <v>194</v>
      </c>
      <c r="BE379" s="241">
        <f>IF(N379="základní",J379,0)</f>
        <v>0</v>
      </c>
      <c r="BF379" s="241">
        <f>IF(N379="snížená",J379,0)</f>
        <v>0</v>
      </c>
      <c r="BG379" s="241">
        <f>IF(N379="zákl. přenesená",J379,0)</f>
        <v>0</v>
      </c>
      <c r="BH379" s="241">
        <f>IF(N379="sníž. přenesená",J379,0)</f>
        <v>0</v>
      </c>
      <c r="BI379" s="241">
        <f>IF(N379="nulová",J379,0)</f>
        <v>0</v>
      </c>
      <c r="BJ379" s="19" t="s">
        <v>84</v>
      </c>
      <c r="BK379" s="241">
        <f>ROUND(I379*H379,2)</f>
        <v>0</v>
      </c>
      <c r="BL379" s="19" t="s">
        <v>202</v>
      </c>
      <c r="BM379" s="240" t="s">
        <v>645</v>
      </c>
    </row>
    <row r="380" spans="1:47" s="2" customFormat="1" ht="12">
      <c r="A380" s="40"/>
      <c r="B380" s="41"/>
      <c r="C380" s="42"/>
      <c r="D380" s="242" t="s">
        <v>204</v>
      </c>
      <c r="E380" s="42"/>
      <c r="F380" s="243" t="s">
        <v>646</v>
      </c>
      <c r="G380" s="42"/>
      <c r="H380" s="42"/>
      <c r="I380" s="149"/>
      <c r="J380" s="42"/>
      <c r="K380" s="42"/>
      <c r="L380" s="46"/>
      <c r="M380" s="244"/>
      <c r="N380" s="245"/>
      <c r="O380" s="86"/>
      <c r="P380" s="86"/>
      <c r="Q380" s="86"/>
      <c r="R380" s="86"/>
      <c r="S380" s="86"/>
      <c r="T380" s="87"/>
      <c r="U380" s="40"/>
      <c r="V380" s="40"/>
      <c r="W380" s="40"/>
      <c r="X380" s="40"/>
      <c r="Y380" s="40"/>
      <c r="Z380" s="40"/>
      <c r="AA380" s="40"/>
      <c r="AB380" s="40"/>
      <c r="AC380" s="40"/>
      <c r="AD380" s="40"/>
      <c r="AE380" s="40"/>
      <c r="AT380" s="19" t="s">
        <v>204</v>
      </c>
      <c r="AU380" s="19" t="s">
        <v>86</v>
      </c>
    </row>
    <row r="381" spans="1:47" s="2" customFormat="1" ht="12">
      <c r="A381" s="40"/>
      <c r="B381" s="41"/>
      <c r="C381" s="42"/>
      <c r="D381" s="242" t="s">
        <v>206</v>
      </c>
      <c r="E381" s="42"/>
      <c r="F381" s="246" t="s">
        <v>647</v>
      </c>
      <c r="G381" s="42"/>
      <c r="H381" s="42"/>
      <c r="I381" s="149"/>
      <c r="J381" s="42"/>
      <c r="K381" s="42"/>
      <c r="L381" s="46"/>
      <c r="M381" s="244"/>
      <c r="N381" s="245"/>
      <c r="O381" s="86"/>
      <c r="P381" s="86"/>
      <c r="Q381" s="86"/>
      <c r="R381" s="86"/>
      <c r="S381" s="86"/>
      <c r="T381" s="87"/>
      <c r="U381" s="40"/>
      <c r="V381" s="40"/>
      <c r="W381" s="40"/>
      <c r="X381" s="40"/>
      <c r="Y381" s="40"/>
      <c r="Z381" s="40"/>
      <c r="AA381" s="40"/>
      <c r="AB381" s="40"/>
      <c r="AC381" s="40"/>
      <c r="AD381" s="40"/>
      <c r="AE381" s="40"/>
      <c r="AT381" s="19" t="s">
        <v>206</v>
      </c>
      <c r="AU381" s="19" t="s">
        <v>86</v>
      </c>
    </row>
    <row r="382" spans="1:51" s="13" customFormat="1" ht="12">
      <c r="A382" s="13"/>
      <c r="B382" s="247"/>
      <c r="C382" s="248"/>
      <c r="D382" s="242" t="s">
        <v>208</v>
      </c>
      <c r="E382" s="249" t="s">
        <v>21</v>
      </c>
      <c r="F382" s="250" t="s">
        <v>648</v>
      </c>
      <c r="G382" s="248"/>
      <c r="H382" s="251">
        <v>69.77</v>
      </c>
      <c r="I382" s="252"/>
      <c r="J382" s="248"/>
      <c r="K382" s="248"/>
      <c r="L382" s="253"/>
      <c r="M382" s="254"/>
      <c r="N382" s="255"/>
      <c r="O382" s="255"/>
      <c r="P382" s="255"/>
      <c r="Q382" s="255"/>
      <c r="R382" s="255"/>
      <c r="S382" s="255"/>
      <c r="T382" s="256"/>
      <c r="U382" s="13"/>
      <c r="V382" s="13"/>
      <c r="W382" s="13"/>
      <c r="X382" s="13"/>
      <c r="Y382" s="13"/>
      <c r="Z382" s="13"/>
      <c r="AA382" s="13"/>
      <c r="AB382" s="13"/>
      <c r="AC382" s="13"/>
      <c r="AD382" s="13"/>
      <c r="AE382" s="13"/>
      <c r="AT382" s="257" t="s">
        <v>208</v>
      </c>
      <c r="AU382" s="257" t="s">
        <v>86</v>
      </c>
      <c r="AV382" s="13" t="s">
        <v>86</v>
      </c>
      <c r="AW382" s="13" t="s">
        <v>38</v>
      </c>
      <c r="AX382" s="13" t="s">
        <v>76</v>
      </c>
      <c r="AY382" s="257" t="s">
        <v>194</v>
      </c>
    </row>
    <row r="383" spans="1:51" s="13" customFormat="1" ht="12">
      <c r="A383" s="13"/>
      <c r="B383" s="247"/>
      <c r="C383" s="248"/>
      <c r="D383" s="242" t="s">
        <v>208</v>
      </c>
      <c r="E383" s="249" t="s">
        <v>21</v>
      </c>
      <c r="F383" s="250" t="s">
        <v>649</v>
      </c>
      <c r="G383" s="248"/>
      <c r="H383" s="251">
        <v>56.88</v>
      </c>
      <c r="I383" s="252"/>
      <c r="J383" s="248"/>
      <c r="K383" s="248"/>
      <c r="L383" s="253"/>
      <c r="M383" s="254"/>
      <c r="N383" s="255"/>
      <c r="O383" s="255"/>
      <c r="P383" s="255"/>
      <c r="Q383" s="255"/>
      <c r="R383" s="255"/>
      <c r="S383" s="255"/>
      <c r="T383" s="256"/>
      <c r="U383" s="13"/>
      <c r="V383" s="13"/>
      <c r="W383" s="13"/>
      <c r="X383" s="13"/>
      <c r="Y383" s="13"/>
      <c r="Z383" s="13"/>
      <c r="AA383" s="13"/>
      <c r="AB383" s="13"/>
      <c r="AC383" s="13"/>
      <c r="AD383" s="13"/>
      <c r="AE383" s="13"/>
      <c r="AT383" s="257" t="s">
        <v>208</v>
      </c>
      <c r="AU383" s="257" t="s">
        <v>86</v>
      </c>
      <c r="AV383" s="13" t="s">
        <v>86</v>
      </c>
      <c r="AW383" s="13" t="s">
        <v>38</v>
      </c>
      <c r="AX383" s="13" t="s">
        <v>76</v>
      </c>
      <c r="AY383" s="257" t="s">
        <v>194</v>
      </c>
    </row>
    <row r="384" spans="1:51" s="14" customFormat="1" ht="12">
      <c r="A384" s="14"/>
      <c r="B384" s="258"/>
      <c r="C384" s="259"/>
      <c r="D384" s="242" t="s">
        <v>208</v>
      </c>
      <c r="E384" s="260" t="s">
        <v>21</v>
      </c>
      <c r="F384" s="261" t="s">
        <v>210</v>
      </c>
      <c r="G384" s="259"/>
      <c r="H384" s="262">
        <v>126.65</v>
      </c>
      <c r="I384" s="263"/>
      <c r="J384" s="259"/>
      <c r="K384" s="259"/>
      <c r="L384" s="264"/>
      <c r="M384" s="265"/>
      <c r="N384" s="266"/>
      <c r="O384" s="266"/>
      <c r="P384" s="266"/>
      <c r="Q384" s="266"/>
      <c r="R384" s="266"/>
      <c r="S384" s="266"/>
      <c r="T384" s="267"/>
      <c r="U384" s="14"/>
      <c r="V384" s="14"/>
      <c r="W384" s="14"/>
      <c r="X384" s="14"/>
      <c r="Y384" s="14"/>
      <c r="Z384" s="14"/>
      <c r="AA384" s="14"/>
      <c r="AB384" s="14"/>
      <c r="AC384" s="14"/>
      <c r="AD384" s="14"/>
      <c r="AE384" s="14"/>
      <c r="AT384" s="268" t="s">
        <v>208</v>
      </c>
      <c r="AU384" s="268" t="s">
        <v>86</v>
      </c>
      <c r="AV384" s="14" t="s">
        <v>202</v>
      </c>
      <c r="AW384" s="14" t="s">
        <v>38</v>
      </c>
      <c r="AX384" s="14" t="s">
        <v>84</v>
      </c>
      <c r="AY384" s="268" t="s">
        <v>194</v>
      </c>
    </row>
    <row r="385" spans="1:65" s="2" customFormat="1" ht="16.5" customHeight="1">
      <c r="A385" s="40"/>
      <c r="B385" s="41"/>
      <c r="C385" s="229" t="s">
        <v>650</v>
      </c>
      <c r="D385" s="229" t="s">
        <v>197</v>
      </c>
      <c r="E385" s="230" t="s">
        <v>651</v>
      </c>
      <c r="F385" s="231" t="s">
        <v>652</v>
      </c>
      <c r="G385" s="232" t="s">
        <v>354</v>
      </c>
      <c r="H385" s="233">
        <v>462.61</v>
      </c>
      <c r="I385" s="234"/>
      <c r="J385" s="235">
        <f>ROUND(I385*H385,2)</f>
        <v>0</v>
      </c>
      <c r="K385" s="231" t="s">
        <v>201</v>
      </c>
      <c r="L385" s="46"/>
      <c r="M385" s="236" t="s">
        <v>21</v>
      </c>
      <c r="N385" s="237" t="s">
        <v>47</v>
      </c>
      <c r="O385" s="86"/>
      <c r="P385" s="238">
        <f>O385*H385</f>
        <v>0</v>
      </c>
      <c r="Q385" s="238">
        <v>0.0102</v>
      </c>
      <c r="R385" s="238">
        <f>Q385*H385</f>
        <v>4.718622000000001</v>
      </c>
      <c r="S385" s="238">
        <v>0</v>
      </c>
      <c r="T385" s="239">
        <f>S385*H385</f>
        <v>0</v>
      </c>
      <c r="U385" s="40"/>
      <c r="V385" s="40"/>
      <c r="W385" s="40"/>
      <c r="X385" s="40"/>
      <c r="Y385" s="40"/>
      <c r="Z385" s="40"/>
      <c r="AA385" s="40"/>
      <c r="AB385" s="40"/>
      <c r="AC385" s="40"/>
      <c r="AD385" s="40"/>
      <c r="AE385" s="40"/>
      <c r="AR385" s="240" t="s">
        <v>202</v>
      </c>
      <c r="AT385" s="240" t="s">
        <v>197</v>
      </c>
      <c r="AU385" s="240" t="s">
        <v>86</v>
      </c>
      <c r="AY385" s="19" t="s">
        <v>194</v>
      </c>
      <c r="BE385" s="241">
        <f>IF(N385="základní",J385,0)</f>
        <v>0</v>
      </c>
      <c r="BF385" s="241">
        <f>IF(N385="snížená",J385,0)</f>
        <v>0</v>
      </c>
      <c r="BG385" s="241">
        <f>IF(N385="zákl. přenesená",J385,0)</f>
        <v>0</v>
      </c>
      <c r="BH385" s="241">
        <f>IF(N385="sníž. přenesená",J385,0)</f>
        <v>0</v>
      </c>
      <c r="BI385" s="241">
        <f>IF(N385="nulová",J385,0)</f>
        <v>0</v>
      </c>
      <c r="BJ385" s="19" t="s">
        <v>84</v>
      </c>
      <c r="BK385" s="241">
        <f>ROUND(I385*H385,2)</f>
        <v>0</v>
      </c>
      <c r="BL385" s="19" t="s">
        <v>202</v>
      </c>
      <c r="BM385" s="240" t="s">
        <v>653</v>
      </c>
    </row>
    <row r="386" spans="1:47" s="2" customFormat="1" ht="12">
      <c r="A386" s="40"/>
      <c r="B386" s="41"/>
      <c r="C386" s="42"/>
      <c r="D386" s="242" t="s">
        <v>204</v>
      </c>
      <c r="E386" s="42"/>
      <c r="F386" s="243" t="s">
        <v>654</v>
      </c>
      <c r="G386" s="42"/>
      <c r="H386" s="42"/>
      <c r="I386" s="149"/>
      <c r="J386" s="42"/>
      <c r="K386" s="42"/>
      <c r="L386" s="46"/>
      <c r="M386" s="244"/>
      <c r="N386" s="245"/>
      <c r="O386" s="86"/>
      <c r="P386" s="86"/>
      <c r="Q386" s="86"/>
      <c r="R386" s="86"/>
      <c r="S386" s="86"/>
      <c r="T386" s="87"/>
      <c r="U386" s="40"/>
      <c r="V386" s="40"/>
      <c r="W386" s="40"/>
      <c r="X386" s="40"/>
      <c r="Y386" s="40"/>
      <c r="Z386" s="40"/>
      <c r="AA386" s="40"/>
      <c r="AB386" s="40"/>
      <c r="AC386" s="40"/>
      <c r="AD386" s="40"/>
      <c r="AE386" s="40"/>
      <c r="AT386" s="19" t="s">
        <v>204</v>
      </c>
      <c r="AU386" s="19" t="s">
        <v>86</v>
      </c>
    </row>
    <row r="387" spans="1:47" s="2" customFormat="1" ht="12">
      <c r="A387" s="40"/>
      <c r="B387" s="41"/>
      <c r="C387" s="42"/>
      <c r="D387" s="242" t="s">
        <v>206</v>
      </c>
      <c r="E387" s="42"/>
      <c r="F387" s="246" t="s">
        <v>647</v>
      </c>
      <c r="G387" s="42"/>
      <c r="H387" s="42"/>
      <c r="I387" s="149"/>
      <c r="J387" s="42"/>
      <c r="K387" s="42"/>
      <c r="L387" s="46"/>
      <c r="M387" s="244"/>
      <c r="N387" s="245"/>
      <c r="O387" s="86"/>
      <c r="P387" s="86"/>
      <c r="Q387" s="86"/>
      <c r="R387" s="86"/>
      <c r="S387" s="86"/>
      <c r="T387" s="87"/>
      <c r="U387" s="40"/>
      <c r="V387" s="40"/>
      <c r="W387" s="40"/>
      <c r="X387" s="40"/>
      <c r="Y387" s="40"/>
      <c r="Z387" s="40"/>
      <c r="AA387" s="40"/>
      <c r="AB387" s="40"/>
      <c r="AC387" s="40"/>
      <c r="AD387" s="40"/>
      <c r="AE387" s="40"/>
      <c r="AT387" s="19" t="s">
        <v>206</v>
      </c>
      <c r="AU387" s="19" t="s">
        <v>86</v>
      </c>
    </row>
    <row r="388" spans="1:51" s="13" customFormat="1" ht="12">
      <c r="A388" s="13"/>
      <c r="B388" s="247"/>
      <c r="C388" s="248"/>
      <c r="D388" s="242" t="s">
        <v>208</v>
      </c>
      <c r="E388" s="249" t="s">
        <v>21</v>
      </c>
      <c r="F388" s="250" t="s">
        <v>655</v>
      </c>
      <c r="G388" s="248"/>
      <c r="H388" s="251">
        <v>348.85</v>
      </c>
      <c r="I388" s="252"/>
      <c r="J388" s="248"/>
      <c r="K388" s="248"/>
      <c r="L388" s="253"/>
      <c r="M388" s="254"/>
      <c r="N388" s="255"/>
      <c r="O388" s="255"/>
      <c r="P388" s="255"/>
      <c r="Q388" s="255"/>
      <c r="R388" s="255"/>
      <c r="S388" s="255"/>
      <c r="T388" s="256"/>
      <c r="U388" s="13"/>
      <c r="V388" s="13"/>
      <c r="W388" s="13"/>
      <c r="X388" s="13"/>
      <c r="Y388" s="13"/>
      <c r="Z388" s="13"/>
      <c r="AA388" s="13"/>
      <c r="AB388" s="13"/>
      <c r="AC388" s="13"/>
      <c r="AD388" s="13"/>
      <c r="AE388" s="13"/>
      <c r="AT388" s="257" t="s">
        <v>208</v>
      </c>
      <c r="AU388" s="257" t="s">
        <v>86</v>
      </c>
      <c r="AV388" s="13" t="s">
        <v>86</v>
      </c>
      <c r="AW388" s="13" t="s">
        <v>38</v>
      </c>
      <c r="AX388" s="13" t="s">
        <v>76</v>
      </c>
      <c r="AY388" s="257" t="s">
        <v>194</v>
      </c>
    </row>
    <row r="389" spans="1:51" s="13" customFormat="1" ht="12">
      <c r="A389" s="13"/>
      <c r="B389" s="247"/>
      <c r="C389" s="248"/>
      <c r="D389" s="242" t="s">
        <v>208</v>
      </c>
      <c r="E389" s="249" t="s">
        <v>21</v>
      </c>
      <c r="F389" s="250" t="s">
        <v>656</v>
      </c>
      <c r="G389" s="248"/>
      <c r="H389" s="251">
        <v>113.76</v>
      </c>
      <c r="I389" s="252"/>
      <c r="J389" s="248"/>
      <c r="K389" s="248"/>
      <c r="L389" s="253"/>
      <c r="M389" s="254"/>
      <c r="N389" s="255"/>
      <c r="O389" s="255"/>
      <c r="P389" s="255"/>
      <c r="Q389" s="255"/>
      <c r="R389" s="255"/>
      <c r="S389" s="255"/>
      <c r="T389" s="256"/>
      <c r="U389" s="13"/>
      <c r="V389" s="13"/>
      <c r="W389" s="13"/>
      <c r="X389" s="13"/>
      <c r="Y389" s="13"/>
      <c r="Z389" s="13"/>
      <c r="AA389" s="13"/>
      <c r="AB389" s="13"/>
      <c r="AC389" s="13"/>
      <c r="AD389" s="13"/>
      <c r="AE389" s="13"/>
      <c r="AT389" s="257" t="s">
        <v>208</v>
      </c>
      <c r="AU389" s="257" t="s">
        <v>86</v>
      </c>
      <c r="AV389" s="13" t="s">
        <v>86</v>
      </c>
      <c r="AW389" s="13" t="s">
        <v>38</v>
      </c>
      <c r="AX389" s="13" t="s">
        <v>76</v>
      </c>
      <c r="AY389" s="257" t="s">
        <v>194</v>
      </c>
    </row>
    <row r="390" spans="1:51" s="14" customFormat="1" ht="12">
      <c r="A390" s="14"/>
      <c r="B390" s="258"/>
      <c r="C390" s="259"/>
      <c r="D390" s="242" t="s">
        <v>208</v>
      </c>
      <c r="E390" s="260" t="s">
        <v>21</v>
      </c>
      <c r="F390" s="261" t="s">
        <v>210</v>
      </c>
      <c r="G390" s="259"/>
      <c r="H390" s="262">
        <v>462.61</v>
      </c>
      <c r="I390" s="263"/>
      <c r="J390" s="259"/>
      <c r="K390" s="259"/>
      <c r="L390" s="264"/>
      <c r="M390" s="265"/>
      <c r="N390" s="266"/>
      <c r="O390" s="266"/>
      <c r="P390" s="266"/>
      <c r="Q390" s="266"/>
      <c r="R390" s="266"/>
      <c r="S390" s="266"/>
      <c r="T390" s="267"/>
      <c r="U390" s="14"/>
      <c r="V390" s="14"/>
      <c r="W390" s="14"/>
      <c r="X390" s="14"/>
      <c r="Y390" s="14"/>
      <c r="Z390" s="14"/>
      <c r="AA390" s="14"/>
      <c r="AB390" s="14"/>
      <c r="AC390" s="14"/>
      <c r="AD390" s="14"/>
      <c r="AE390" s="14"/>
      <c r="AT390" s="268" t="s">
        <v>208</v>
      </c>
      <c r="AU390" s="268" t="s">
        <v>86</v>
      </c>
      <c r="AV390" s="14" t="s">
        <v>202</v>
      </c>
      <c r="AW390" s="14" t="s">
        <v>38</v>
      </c>
      <c r="AX390" s="14" t="s">
        <v>84</v>
      </c>
      <c r="AY390" s="268" t="s">
        <v>194</v>
      </c>
    </row>
    <row r="391" spans="1:65" s="2" customFormat="1" ht="16.5" customHeight="1">
      <c r="A391" s="40"/>
      <c r="B391" s="41"/>
      <c r="C391" s="229" t="s">
        <v>657</v>
      </c>
      <c r="D391" s="229" t="s">
        <v>197</v>
      </c>
      <c r="E391" s="230" t="s">
        <v>658</v>
      </c>
      <c r="F391" s="231" t="s">
        <v>659</v>
      </c>
      <c r="G391" s="232" t="s">
        <v>268</v>
      </c>
      <c r="H391" s="233">
        <v>11</v>
      </c>
      <c r="I391" s="234"/>
      <c r="J391" s="235">
        <f>ROUND(I391*H391,2)</f>
        <v>0</v>
      </c>
      <c r="K391" s="231" t="s">
        <v>201</v>
      </c>
      <c r="L391" s="46"/>
      <c r="M391" s="236" t="s">
        <v>21</v>
      </c>
      <c r="N391" s="237" t="s">
        <v>47</v>
      </c>
      <c r="O391" s="86"/>
      <c r="P391" s="238">
        <f>O391*H391</f>
        <v>0</v>
      </c>
      <c r="Q391" s="238">
        <v>0.04684</v>
      </c>
      <c r="R391" s="238">
        <f>Q391*H391</f>
        <v>0.51524</v>
      </c>
      <c r="S391" s="238">
        <v>0</v>
      </c>
      <c r="T391" s="239">
        <f>S391*H391</f>
        <v>0</v>
      </c>
      <c r="U391" s="40"/>
      <c r="V391" s="40"/>
      <c r="W391" s="40"/>
      <c r="X391" s="40"/>
      <c r="Y391" s="40"/>
      <c r="Z391" s="40"/>
      <c r="AA391" s="40"/>
      <c r="AB391" s="40"/>
      <c r="AC391" s="40"/>
      <c r="AD391" s="40"/>
      <c r="AE391" s="40"/>
      <c r="AR391" s="240" t="s">
        <v>202</v>
      </c>
      <c r="AT391" s="240" t="s">
        <v>197</v>
      </c>
      <c r="AU391" s="240" t="s">
        <v>86</v>
      </c>
      <c r="AY391" s="19" t="s">
        <v>194</v>
      </c>
      <c r="BE391" s="241">
        <f>IF(N391="základní",J391,0)</f>
        <v>0</v>
      </c>
      <c r="BF391" s="241">
        <f>IF(N391="snížená",J391,0)</f>
        <v>0</v>
      </c>
      <c r="BG391" s="241">
        <f>IF(N391="zákl. přenesená",J391,0)</f>
        <v>0</v>
      </c>
      <c r="BH391" s="241">
        <f>IF(N391="sníž. přenesená",J391,0)</f>
        <v>0</v>
      </c>
      <c r="BI391" s="241">
        <f>IF(N391="nulová",J391,0)</f>
        <v>0</v>
      </c>
      <c r="BJ391" s="19" t="s">
        <v>84</v>
      </c>
      <c r="BK391" s="241">
        <f>ROUND(I391*H391,2)</f>
        <v>0</v>
      </c>
      <c r="BL391" s="19" t="s">
        <v>202</v>
      </c>
      <c r="BM391" s="240" t="s">
        <v>660</v>
      </c>
    </row>
    <row r="392" spans="1:47" s="2" customFormat="1" ht="12">
      <c r="A392" s="40"/>
      <c r="B392" s="41"/>
      <c r="C392" s="42"/>
      <c r="D392" s="242" t="s">
        <v>204</v>
      </c>
      <c r="E392" s="42"/>
      <c r="F392" s="243" t="s">
        <v>661</v>
      </c>
      <c r="G392" s="42"/>
      <c r="H392" s="42"/>
      <c r="I392" s="149"/>
      <c r="J392" s="42"/>
      <c r="K392" s="42"/>
      <c r="L392" s="46"/>
      <c r="M392" s="244"/>
      <c r="N392" s="245"/>
      <c r="O392" s="86"/>
      <c r="P392" s="86"/>
      <c r="Q392" s="86"/>
      <c r="R392" s="86"/>
      <c r="S392" s="86"/>
      <c r="T392" s="87"/>
      <c r="U392" s="40"/>
      <c r="V392" s="40"/>
      <c r="W392" s="40"/>
      <c r="X392" s="40"/>
      <c r="Y392" s="40"/>
      <c r="Z392" s="40"/>
      <c r="AA392" s="40"/>
      <c r="AB392" s="40"/>
      <c r="AC392" s="40"/>
      <c r="AD392" s="40"/>
      <c r="AE392" s="40"/>
      <c r="AT392" s="19" t="s">
        <v>204</v>
      </c>
      <c r="AU392" s="19" t="s">
        <v>86</v>
      </c>
    </row>
    <row r="393" spans="1:47" s="2" customFormat="1" ht="12">
      <c r="A393" s="40"/>
      <c r="B393" s="41"/>
      <c r="C393" s="42"/>
      <c r="D393" s="242" t="s">
        <v>206</v>
      </c>
      <c r="E393" s="42"/>
      <c r="F393" s="246" t="s">
        <v>662</v>
      </c>
      <c r="G393" s="42"/>
      <c r="H393" s="42"/>
      <c r="I393" s="149"/>
      <c r="J393" s="42"/>
      <c r="K393" s="42"/>
      <c r="L393" s="46"/>
      <c r="M393" s="244"/>
      <c r="N393" s="245"/>
      <c r="O393" s="86"/>
      <c r="P393" s="86"/>
      <c r="Q393" s="86"/>
      <c r="R393" s="86"/>
      <c r="S393" s="86"/>
      <c r="T393" s="87"/>
      <c r="U393" s="40"/>
      <c r="V393" s="40"/>
      <c r="W393" s="40"/>
      <c r="X393" s="40"/>
      <c r="Y393" s="40"/>
      <c r="Z393" s="40"/>
      <c r="AA393" s="40"/>
      <c r="AB393" s="40"/>
      <c r="AC393" s="40"/>
      <c r="AD393" s="40"/>
      <c r="AE393" s="40"/>
      <c r="AT393" s="19" t="s">
        <v>206</v>
      </c>
      <c r="AU393" s="19" t="s">
        <v>86</v>
      </c>
    </row>
    <row r="394" spans="1:65" s="2" customFormat="1" ht="16.5" customHeight="1">
      <c r="A394" s="40"/>
      <c r="B394" s="41"/>
      <c r="C394" s="272" t="s">
        <v>663</v>
      </c>
      <c r="D394" s="272" t="s">
        <v>347</v>
      </c>
      <c r="E394" s="273" t="s">
        <v>664</v>
      </c>
      <c r="F394" s="274" t="s">
        <v>665</v>
      </c>
      <c r="G394" s="275" t="s">
        <v>268</v>
      </c>
      <c r="H394" s="276">
        <v>8</v>
      </c>
      <c r="I394" s="277"/>
      <c r="J394" s="278">
        <f>ROUND(I394*H394,2)</f>
        <v>0</v>
      </c>
      <c r="K394" s="274" t="s">
        <v>201</v>
      </c>
      <c r="L394" s="279"/>
      <c r="M394" s="280" t="s">
        <v>21</v>
      </c>
      <c r="N394" s="281" t="s">
        <v>47</v>
      </c>
      <c r="O394" s="86"/>
      <c r="P394" s="238">
        <f>O394*H394</f>
        <v>0</v>
      </c>
      <c r="Q394" s="238">
        <v>0.01302</v>
      </c>
      <c r="R394" s="238">
        <f>Q394*H394</f>
        <v>0.10416</v>
      </c>
      <c r="S394" s="238">
        <v>0</v>
      </c>
      <c r="T394" s="239">
        <f>S394*H394</f>
        <v>0</v>
      </c>
      <c r="U394" s="40"/>
      <c r="V394" s="40"/>
      <c r="W394" s="40"/>
      <c r="X394" s="40"/>
      <c r="Y394" s="40"/>
      <c r="Z394" s="40"/>
      <c r="AA394" s="40"/>
      <c r="AB394" s="40"/>
      <c r="AC394" s="40"/>
      <c r="AD394" s="40"/>
      <c r="AE394" s="40"/>
      <c r="AR394" s="240" t="s">
        <v>253</v>
      </c>
      <c r="AT394" s="240" t="s">
        <v>347</v>
      </c>
      <c r="AU394" s="240" t="s">
        <v>86</v>
      </c>
      <c r="AY394" s="19" t="s">
        <v>194</v>
      </c>
      <c r="BE394" s="241">
        <f>IF(N394="základní",J394,0)</f>
        <v>0</v>
      </c>
      <c r="BF394" s="241">
        <f>IF(N394="snížená",J394,0)</f>
        <v>0</v>
      </c>
      <c r="BG394" s="241">
        <f>IF(N394="zákl. přenesená",J394,0)</f>
        <v>0</v>
      </c>
      <c r="BH394" s="241">
        <f>IF(N394="sníž. přenesená",J394,0)</f>
        <v>0</v>
      </c>
      <c r="BI394" s="241">
        <f>IF(N394="nulová",J394,0)</f>
        <v>0</v>
      </c>
      <c r="BJ394" s="19" t="s">
        <v>84</v>
      </c>
      <c r="BK394" s="241">
        <f>ROUND(I394*H394,2)</f>
        <v>0</v>
      </c>
      <c r="BL394" s="19" t="s">
        <v>202</v>
      </c>
      <c r="BM394" s="240" t="s">
        <v>666</v>
      </c>
    </row>
    <row r="395" spans="1:47" s="2" customFormat="1" ht="12">
      <c r="A395" s="40"/>
      <c r="B395" s="41"/>
      <c r="C395" s="42"/>
      <c r="D395" s="242" t="s">
        <v>204</v>
      </c>
      <c r="E395" s="42"/>
      <c r="F395" s="243" t="s">
        <v>665</v>
      </c>
      <c r="G395" s="42"/>
      <c r="H395" s="42"/>
      <c r="I395" s="149"/>
      <c r="J395" s="42"/>
      <c r="K395" s="42"/>
      <c r="L395" s="46"/>
      <c r="M395" s="244"/>
      <c r="N395" s="245"/>
      <c r="O395" s="86"/>
      <c r="P395" s="86"/>
      <c r="Q395" s="86"/>
      <c r="R395" s="86"/>
      <c r="S395" s="86"/>
      <c r="T395" s="87"/>
      <c r="U395" s="40"/>
      <c r="V395" s="40"/>
      <c r="W395" s="40"/>
      <c r="X395" s="40"/>
      <c r="Y395" s="40"/>
      <c r="Z395" s="40"/>
      <c r="AA395" s="40"/>
      <c r="AB395" s="40"/>
      <c r="AC395" s="40"/>
      <c r="AD395" s="40"/>
      <c r="AE395" s="40"/>
      <c r="AT395" s="19" t="s">
        <v>204</v>
      </c>
      <c r="AU395" s="19" t="s">
        <v>86</v>
      </c>
    </row>
    <row r="396" spans="1:51" s="13" customFormat="1" ht="12">
      <c r="A396" s="13"/>
      <c r="B396" s="247"/>
      <c r="C396" s="248"/>
      <c r="D396" s="242" t="s">
        <v>208</v>
      </c>
      <c r="E396" s="249" t="s">
        <v>21</v>
      </c>
      <c r="F396" s="250" t="s">
        <v>667</v>
      </c>
      <c r="G396" s="248"/>
      <c r="H396" s="251">
        <v>8</v>
      </c>
      <c r="I396" s="252"/>
      <c r="J396" s="248"/>
      <c r="K396" s="248"/>
      <c r="L396" s="253"/>
      <c r="M396" s="254"/>
      <c r="N396" s="255"/>
      <c r="O396" s="255"/>
      <c r="P396" s="255"/>
      <c r="Q396" s="255"/>
      <c r="R396" s="255"/>
      <c r="S396" s="255"/>
      <c r="T396" s="256"/>
      <c r="U396" s="13"/>
      <c r="V396" s="13"/>
      <c r="W396" s="13"/>
      <c r="X396" s="13"/>
      <c r="Y396" s="13"/>
      <c r="Z396" s="13"/>
      <c r="AA396" s="13"/>
      <c r="AB396" s="13"/>
      <c r="AC396" s="13"/>
      <c r="AD396" s="13"/>
      <c r="AE396" s="13"/>
      <c r="AT396" s="257" t="s">
        <v>208</v>
      </c>
      <c r="AU396" s="257" t="s">
        <v>86</v>
      </c>
      <c r="AV396" s="13" t="s">
        <v>86</v>
      </c>
      <c r="AW396" s="13" t="s">
        <v>38</v>
      </c>
      <c r="AX396" s="13" t="s">
        <v>76</v>
      </c>
      <c r="AY396" s="257" t="s">
        <v>194</v>
      </c>
    </row>
    <row r="397" spans="1:51" s="14" customFormat="1" ht="12">
      <c r="A397" s="14"/>
      <c r="B397" s="258"/>
      <c r="C397" s="259"/>
      <c r="D397" s="242" t="s">
        <v>208</v>
      </c>
      <c r="E397" s="260" t="s">
        <v>21</v>
      </c>
      <c r="F397" s="261" t="s">
        <v>210</v>
      </c>
      <c r="G397" s="259"/>
      <c r="H397" s="262">
        <v>8</v>
      </c>
      <c r="I397" s="263"/>
      <c r="J397" s="259"/>
      <c r="K397" s="259"/>
      <c r="L397" s="264"/>
      <c r="M397" s="265"/>
      <c r="N397" s="266"/>
      <c r="O397" s="266"/>
      <c r="P397" s="266"/>
      <c r="Q397" s="266"/>
      <c r="R397" s="266"/>
      <c r="S397" s="266"/>
      <c r="T397" s="267"/>
      <c r="U397" s="14"/>
      <c r="V397" s="14"/>
      <c r="W397" s="14"/>
      <c r="X397" s="14"/>
      <c r="Y397" s="14"/>
      <c r="Z397" s="14"/>
      <c r="AA397" s="14"/>
      <c r="AB397" s="14"/>
      <c r="AC397" s="14"/>
      <c r="AD397" s="14"/>
      <c r="AE397" s="14"/>
      <c r="AT397" s="268" t="s">
        <v>208</v>
      </c>
      <c r="AU397" s="268" t="s">
        <v>86</v>
      </c>
      <c r="AV397" s="14" t="s">
        <v>202</v>
      </c>
      <c r="AW397" s="14" t="s">
        <v>38</v>
      </c>
      <c r="AX397" s="14" t="s">
        <v>84</v>
      </c>
      <c r="AY397" s="268" t="s">
        <v>194</v>
      </c>
    </row>
    <row r="398" spans="1:65" s="2" customFormat="1" ht="16.5" customHeight="1">
      <c r="A398" s="40"/>
      <c r="B398" s="41"/>
      <c r="C398" s="272" t="s">
        <v>668</v>
      </c>
      <c r="D398" s="272" t="s">
        <v>347</v>
      </c>
      <c r="E398" s="273" t="s">
        <v>669</v>
      </c>
      <c r="F398" s="274" t="s">
        <v>670</v>
      </c>
      <c r="G398" s="275" t="s">
        <v>268</v>
      </c>
      <c r="H398" s="276">
        <v>3</v>
      </c>
      <c r="I398" s="277"/>
      <c r="J398" s="278">
        <f>ROUND(I398*H398,2)</f>
        <v>0</v>
      </c>
      <c r="K398" s="274" t="s">
        <v>201</v>
      </c>
      <c r="L398" s="279"/>
      <c r="M398" s="280" t="s">
        <v>21</v>
      </c>
      <c r="N398" s="281" t="s">
        <v>47</v>
      </c>
      <c r="O398" s="86"/>
      <c r="P398" s="238">
        <f>O398*H398</f>
        <v>0</v>
      </c>
      <c r="Q398" s="238">
        <v>0.01553</v>
      </c>
      <c r="R398" s="238">
        <f>Q398*H398</f>
        <v>0.04659</v>
      </c>
      <c r="S398" s="238">
        <v>0</v>
      </c>
      <c r="T398" s="239">
        <f>S398*H398</f>
        <v>0</v>
      </c>
      <c r="U398" s="40"/>
      <c r="V398" s="40"/>
      <c r="W398" s="40"/>
      <c r="X398" s="40"/>
      <c r="Y398" s="40"/>
      <c r="Z398" s="40"/>
      <c r="AA398" s="40"/>
      <c r="AB398" s="40"/>
      <c r="AC398" s="40"/>
      <c r="AD398" s="40"/>
      <c r="AE398" s="40"/>
      <c r="AR398" s="240" t="s">
        <v>253</v>
      </c>
      <c r="AT398" s="240" t="s">
        <v>347</v>
      </c>
      <c r="AU398" s="240" t="s">
        <v>86</v>
      </c>
      <c r="AY398" s="19" t="s">
        <v>194</v>
      </c>
      <c r="BE398" s="241">
        <f>IF(N398="základní",J398,0)</f>
        <v>0</v>
      </c>
      <c r="BF398" s="241">
        <f>IF(N398="snížená",J398,0)</f>
        <v>0</v>
      </c>
      <c r="BG398" s="241">
        <f>IF(N398="zákl. přenesená",J398,0)</f>
        <v>0</v>
      </c>
      <c r="BH398" s="241">
        <f>IF(N398="sníž. přenesená",J398,0)</f>
        <v>0</v>
      </c>
      <c r="BI398" s="241">
        <f>IF(N398="nulová",J398,0)</f>
        <v>0</v>
      </c>
      <c r="BJ398" s="19" t="s">
        <v>84</v>
      </c>
      <c r="BK398" s="241">
        <f>ROUND(I398*H398,2)</f>
        <v>0</v>
      </c>
      <c r="BL398" s="19" t="s">
        <v>202</v>
      </c>
      <c r="BM398" s="240" t="s">
        <v>671</v>
      </c>
    </row>
    <row r="399" spans="1:47" s="2" customFormat="1" ht="12">
      <c r="A399" s="40"/>
      <c r="B399" s="41"/>
      <c r="C399" s="42"/>
      <c r="D399" s="242" t="s">
        <v>204</v>
      </c>
      <c r="E399" s="42"/>
      <c r="F399" s="243" t="s">
        <v>670</v>
      </c>
      <c r="G399" s="42"/>
      <c r="H399" s="42"/>
      <c r="I399" s="149"/>
      <c r="J399" s="42"/>
      <c r="K399" s="42"/>
      <c r="L399" s="46"/>
      <c r="M399" s="244"/>
      <c r="N399" s="245"/>
      <c r="O399" s="86"/>
      <c r="P399" s="86"/>
      <c r="Q399" s="86"/>
      <c r="R399" s="86"/>
      <c r="S399" s="86"/>
      <c r="T399" s="87"/>
      <c r="U399" s="40"/>
      <c r="V399" s="40"/>
      <c r="W399" s="40"/>
      <c r="X399" s="40"/>
      <c r="Y399" s="40"/>
      <c r="Z399" s="40"/>
      <c r="AA399" s="40"/>
      <c r="AB399" s="40"/>
      <c r="AC399" s="40"/>
      <c r="AD399" s="40"/>
      <c r="AE399" s="40"/>
      <c r="AT399" s="19" t="s">
        <v>204</v>
      </c>
      <c r="AU399" s="19" t="s">
        <v>86</v>
      </c>
    </row>
    <row r="400" spans="1:51" s="13" customFormat="1" ht="12">
      <c r="A400" s="13"/>
      <c r="B400" s="247"/>
      <c r="C400" s="248"/>
      <c r="D400" s="242" t="s">
        <v>208</v>
      </c>
      <c r="E400" s="249" t="s">
        <v>21</v>
      </c>
      <c r="F400" s="250" t="s">
        <v>672</v>
      </c>
      <c r="G400" s="248"/>
      <c r="H400" s="251">
        <v>2</v>
      </c>
      <c r="I400" s="252"/>
      <c r="J400" s="248"/>
      <c r="K400" s="248"/>
      <c r="L400" s="253"/>
      <c r="M400" s="254"/>
      <c r="N400" s="255"/>
      <c r="O400" s="255"/>
      <c r="P400" s="255"/>
      <c r="Q400" s="255"/>
      <c r="R400" s="255"/>
      <c r="S400" s="255"/>
      <c r="T400" s="256"/>
      <c r="U400" s="13"/>
      <c r="V400" s="13"/>
      <c r="W400" s="13"/>
      <c r="X400" s="13"/>
      <c r="Y400" s="13"/>
      <c r="Z400" s="13"/>
      <c r="AA400" s="13"/>
      <c r="AB400" s="13"/>
      <c r="AC400" s="13"/>
      <c r="AD400" s="13"/>
      <c r="AE400" s="13"/>
      <c r="AT400" s="257" t="s">
        <v>208</v>
      </c>
      <c r="AU400" s="257" t="s">
        <v>86</v>
      </c>
      <c r="AV400" s="13" t="s">
        <v>86</v>
      </c>
      <c r="AW400" s="13" t="s">
        <v>38</v>
      </c>
      <c r="AX400" s="13" t="s">
        <v>76</v>
      </c>
      <c r="AY400" s="257" t="s">
        <v>194</v>
      </c>
    </row>
    <row r="401" spans="1:51" s="13" customFormat="1" ht="12">
      <c r="A401" s="13"/>
      <c r="B401" s="247"/>
      <c r="C401" s="248"/>
      <c r="D401" s="242" t="s">
        <v>208</v>
      </c>
      <c r="E401" s="249" t="s">
        <v>21</v>
      </c>
      <c r="F401" s="250" t="s">
        <v>673</v>
      </c>
      <c r="G401" s="248"/>
      <c r="H401" s="251">
        <v>1</v>
      </c>
      <c r="I401" s="252"/>
      <c r="J401" s="248"/>
      <c r="K401" s="248"/>
      <c r="L401" s="253"/>
      <c r="M401" s="254"/>
      <c r="N401" s="255"/>
      <c r="O401" s="255"/>
      <c r="P401" s="255"/>
      <c r="Q401" s="255"/>
      <c r="R401" s="255"/>
      <c r="S401" s="255"/>
      <c r="T401" s="256"/>
      <c r="U401" s="13"/>
      <c r="V401" s="13"/>
      <c r="W401" s="13"/>
      <c r="X401" s="13"/>
      <c r="Y401" s="13"/>
      <c r="Z401" s="13"/>
      <c r="AA401" s="13"/>
      <c r="AB401" s="13"/>
      <c r="AC401" s="13"/>
      <c r="AD401" s="13"/>
      <c r="AE401" s="13"/>
      <c r="AT401" s="257" t="s">
        <v>208</v>
      </c>
      <c r="AU401" s="257" t="s">
        <v>86</v>
      </c>
      <c r="AV401" s="13" t="s">
        <v>86</v>
      </c>
      <c r="AW401" s="13" t="s">
        <v>38</v>
      </c>
      <c r="AX401" s="13" t="s">
        <v>76</v>
      </c>
      <c r="AY401" s="257" t="s">
        <v>194</v>
      </c>
    </row>
    <row r="402" spans="1:51" s="14" customFormat="1" ht="12">
      <c r="A402" s="14"/>
      <c r="B402" s="258"/>
      <c r="C402" s="259"/>
      <c r="D402" s="242" t="s">
        <v>208</v>
      </c>
      <c r="E402" s="260" t="s">
        <v>21</v>
      </c>
      <c r="F402" s="261" t="s">
        <v>210</v>
      </c>
      <c r="G402" s="259"/>
      <c r="H402" s="262">
        <v>3</v>
      </c>
      <c r="I402" s="263"/>
      <c r="J402" s="259"/>
      <c r="K402" s="259"/>
      <c r="L402" s="264"/>
      <c r="M402" s="265"/>
      <c r="N402" s="266"/>
      <c r="O402" s="266"/>
      <c r="P402" s="266"/>
      <c r="Q402" s="266"/>
      <c r="R402" s="266"/>
      <c r="S402" s="266"/>
      <c r="T402" s="267"/>
      <c r="U402" s="14"/>
      <c r="V402" s="14"/>
      <c r="W402" s="14"/>
      <c r="X402" s="14"/>
      <c r="Y402" s="14"/>
      <c r="Z402" s="14"/>
      <c r="AA402" s="14"/>
      <c r="AB402" s="14"/>
      <c r="AC402" s="14"/>
      <c r="AD402" s="14"/>
      <c r="AE402" s="14"/>
      <c r="AT402" s="268" t="s">
        <v>208</v>
      </c>
      <c r="AU402" s="268" t="s">
        <v>86</v>
      </c>
      <c r="AV402" s="14" t="s">
        <v>202</v>
      </c>
      <c r="AW402" s="14" t="s">
        <v>38</v>
      </c>
      <c r="AX402" s="14" t="s">
        <v>84</v>
      </c>
      <c r="AY402" s="268" t="s">
        <v>194</v>
      </c>
    </row>
    <row r="403" spans="1:63" s="12" customFormat="1" ht="22.8" customHeight="1">
      <c r="A403" s="12"/>
      <c r="B403" s="213"/>
      <c r="C403" s="214"/>
      <c r="D403" s="215" t="s">
        <v>75</v>
      </c>
      <c r="E403" s="227" t="s">
        <v>195</v>
      </c>
      <c r="F403" s="227" t="s">
        <v>196</v>
      </c>
      <c r="G403" s="214"/>
      <c r="H403" s="214"/>
      <c r="I403" s="217"/>
      <c r="J403" s="228">
        <f>BK403</f>
        <v>0</v>
      </c>
      <c r="K403" s="214"/>
      <c r="L403" s="219"/>
      <c r="M403" s="220"/>
      <c r="N403" s="221"/>
      <c r="O403" s="221"/>
      <c r="P403" s="222">
        <f>SUM(P404:P441)</f>
        <v>0</v>
      </c>
      <c r="Q403" s="221"/>
      <c r="R403" s="222">
        <f>SUM(R404:R441)</f>
        <v>0.07961599999999999</v>
      </c>
      <c r="S403" s="221"/>
      <c r="T403" s="223">
        <f>SUM(T404:T441)</f>
        <v>0</v>
      </c>
      <c r="U403" s="12"/>
      <c r="V403" s="12"/>
      <c r="W403" s="12"/>
      <c r="X403" s="12"/>
      <c r="Y403" s="12"/>
      <c r="Z403" s="12"/>
      <c r="AA403" s="12"/>
      <c r="AB403" s="12"/>
      <c r="AC403" s="12"/>
      <c r="AD403" s="12"/>
      <c r="AE403" s="12"/>
      <c r="AR403" s="224" t="s">
        <v>84</v>
      </c>
      <c r="AT403" s="225" t="s">
        <v>75</v>
      </c>
      <c r="AU403" s="225" t="s">
        <v>84</v>
      </c>
      <c r="AY403" s="224" t="s">
        <v>194</v>
      </c>
      <c r="BK403" s="226">
        <f>SUM(BK404:BK441)</f>
        <v>0</v>
      </c>
    </row>
    <row r="404" spans="1:65" s="2" customFormat="1" ht="16.5" customHeight="1">
      <c r="A404" s="40"/>
      <c r="B404" s="41"/>
      <c r="C404" s="229" t="s">
        <v>674</v>
      </c>
      <c r="D404" s="229" t="s">
        <v>197</v>
      </c>
      <c r="E404" s="230" t="s">
        <v>675</v>
      </c>
      <c r="F404" s="231" t="s">
        <v>676</v>
      </c>
      <c r="G404" s="232" t="s">
        <v>354</v>
      </c>
      <c r="H404" s="233">
        <v>189</v>
      </c>
      <c r="I404" s="234"/>
      <c r="J404" s="235">
        <f>ROUND(I404*H404,2)</f>
        <v>0</v>
      </c>
      <c r="K404" s="231" t="s">
        <v>201</v>
      </c>
      <c r="L404" s="46"/>
      <c r="M404" s="236" t="s">
        <v>21</v>
      </c>
      <c r="N404" s="237" t="s">
        <v>47</v>
      </c>
      <c r="O404" s="86"/>
      <c r="P404" s="238">
        <f>O404*H404</f>
        <v>0</v>
      </c>
      <c r="Q404" s="238">
        <v>0</v>
      </c>
      <c r="R404" s="238">
        <f>Q404*H404</f>
        <v>0</v>
      </c>
      <c r="S404" s="238">
        <v>0</v>
      </c>
      <c r="T404" s="239">
        <f>S404*H404</f>
        <v>0</v>
      </c>
      <c r="U404" s="40"/>
      <c r="V404" s="40"/>
      <c r="W404" s="40"/>
      <c r="X404" s="40"/>
      <c r="Y404" s="40"/>
      <c r="Z404" s="40"/>
      <c r="AA404" s="40"/>
      <c r="AB404" s="40"/>
      <c r="AC404" s="40"/>
      <c r="AD404" s="40"/>
      <c r="AE404" s="40"/>
      <c r="AR404" s="240" t="s">
        <v>202</v>
      </c>
      <c r="AT404" s="240" t="s">
        <v>197</v>
      </c>
      <c r="AU404" s="240" t="s">
        <v>86</v>
      </c>
      <c r="AY404" s="19" t="s">
        <v>194</v>
      </c>
      <c r="BE404" s="241">
        <f>IF(N404="základní",J404,0)</f>
        <v>0</v>
      </c>
      <c r="BF404" s="241">
        <f>IF(N404="snížená",J404,0)</f>
        <v>0</v>
      </c>
      <c r="BG404" s="241">
        <f>IF(N404="zákl. přenesená",J404,0)</f>
        <v>0</v>
      </c>
      <c r="BH404" s="241">
        <f>IF(N404="sníž. přenesená",J404,0)</f>
        <v>0</v>
      </c>
      <c r="BI404" s="241">
        <f>IF(N404="nulová",J404,0)</f>
        <v>0</v>
      </c>
      <c r="BJ404" s="19" t="s">
        <v>84</v>
      </c>
      <c r="BK404" s="241">
        <f>ROUND(I404*H404,2)</f>
        <v>0</v>
      </c>
      <c r="BL404" s="19" t="s">
        <v>202</v>
      </c>
      <c r="BM404" s="240" t="s">
        <v>677</v>
      </c>
    </row>
    <row r="405" spans="1:47" s="2" customFormat="1" ht="12">
      <c r="A405" s="40"/>
      <c r="B405" s="41"/>
      <c r="C405" s="42"/>
      <c r="D405" s="242" t="s">
        <v>204</v>
      </c>
      <c r="E405" s="42"/>
      <c r="F405" s="243" t="s">
        <v>678</v>
      </c>
      <c r="G405" s="42"/>
      <c r="H405" s="42"/>
      <c r="I405" s="149"/>
      <c r="J405" s="42"/>
      <c r="K405" s="42"/>
      <c r="L405" s="46"/>
      <c r="M405" s="244"/>
      <c r="N405" s="245"/>
      <c r="O405" s="86"/>
      <c r="P405" s="86"/>
      <c r="Q405" s="86"/>
      <c r="R405" s="86"/>
      <c r="S405" s="86"/>
      <c r="T405" s="87"/>
      <c r="U405" s="40"/>
      <c r="V405" s="40"/>
      <c r="W405" s="40"/>
      <c r="X405" s="40"/>
      <c r="Y405" s="40"/>
      <c r="Z405" s="40"/>
      <c r="AA405" s="40"/>
      <c r="AB405" s="40"/>
      <c r="AC405" s="40"/>
      <c r="AD405" s="40"/>
      <c r="AE405" s="40"/>
      <c r="AT405" s="19" t="s">
        <v>204</v>
      </c>
      <c r="AU405" s="19" t="s">
        <v>86</v>
      </c>
    </row>
    <row r="406" spans="1:47" s="2" customFormat="1" ht="12">
      <c r="A406" s="40"/>
      <c r="B406" s="41"/>
      <c r="C406" s="42"/>
      <c r="D406" s="242" t="s">
        <v>206</v>
      </c>
      <c r="E406" s="42"/>
      <c r="F406" s="246" t="s">
        <v>679</v>
      </c>
      <c r="G406" s="42"/>
      <c r="H406" s="42"/>
      <c r="I406" s="149"/>
      <c r="J406" s="42"/>
      <c r="K406" s="42"/>
      <c r="L406" s="46"/>
      <c r="M406" s="244"/>
      <c r="N406" s="245"/>
      <c r="O406" s="86"/>
      <c r="P406" s="86"/>
      <c r="Q406" s="86"/>
      <c r="R406" s="86"/>
      <c r="S406" s="86"/>
      <c r="T406" s="87"/>
      <c r="U406" s="40"/>
      <c r="V406" s="40"/>
      <c r="W406" s="40"/>
      <c r="X406" s="40"/>
      <c r="Y406" s="40"/>
      <c r="Z406" s="40"/>
      <c r="AA406" s="40"/>
      <c r="AB406" s="40"/>
      <c r="AC406" s="40"/>
      <c r="AD406" s="40"/>
      <c r="AE406" s="40"/>
      <c r="AT406" s="19" t="s">
        <v>206</v>
      </c>
      <c r="AU406" s="19" t="s">
        <v>86</v>
      </c>
    </row>
    <row r="407" spans="1:51" s="13" customFormat="1" ht="12">
      <c r="A407" s="13"/>
      <c r="B407" s="247"/>
      <c r="C407" s="248"/>
      <c r="D407" s="242" t="s">
        <v>208</v>
      </c>
      <c r="E407" s="249" t="s">
        <v>21</v>
      </c>
      <c r="F407" s="250" t="s">
        <v>680</v>
      </c>
      <c r="G407" s="248"/>
      <c r="H407" s="251">
        <v>52.5</v>
      </c>
      <c r="I407" s="252"/>
      <c r="J407" s="248"/>
      <c r="K407" s="248"/>
      <c r="L407" s="253"/>
      <c r="M407" s="254"/>
      <c r="N407" s="255"/>
      <c r="O407" s="255"/>
      <c r="P407" s="255"/>
      <c r="Q407" s="255"/>
      <c r="R407" s="255"/>
      <c r="S407" s="255"/>
      <c r="T407" s="256"/>
      <c r="U407" s="13"/>
      <c r="V407" s="13"/>
      <c r="W407" s="13"/>
      <c r="X407" s="13"/>
      <c r="Y407" s="13"/>
      <c r="Z407" s="13"/>
      <c r="AA407" s="13"/>
      <c r="AB407" s="13"/>
      <c r="AC407" s="13"/>
      <c r="AD407" s="13"/>
      <c r="AE407" s="13"/>
      <c r="AT407" s="257" t="s">
        <v>208</v>
      </c>
      <c r="AU407" s="257" t="s">
        <v>86</v>
      </c>
      <c r="AV407" s="13" t="s">
        <v>86</v>
      </c>
      <c r="AW407" s="13" t="s">
        <v>38</v>
      </c>
      <c r="AX407" s="13" t="s">
        <v>76</v>
      </c>
      <c r="AY407" s="257" t="s">
        <v>194</v>
      </c>
    </row>
    <row r="408" spans="1:51" s="13" customFormat="1" ht="12">
      <c r="A408" s="13"/>
      <c r="B408" s="247"/>
      <c r="C408" s="248"/>
      <c r="D408" s="242" t="s">
        <v>208</v>
      </c>
      <c r="E408" s="249" t="s">
        <v>21</v>
      </c>
      <c r="F408" s="250" t="s">
        <v>681</v>
      </c>
      <c r="G408" s="248"/>
      <c r="H408" s="251">
        <v>82.5</v>
      </c>
      <c r="I408" s="252"/>
      <c r="J408" s="248"/>
      <c r="K408" s="248"/>
      <c r="L408" s="253"/>
      <c r="M408" s="254"/>
      <c r="N408" s="255"/>
      <c r="O408" s="255"/>
      <c r="P408" s="255"/>
      <c r="Q408" s="255"/>
      <c r="R408" s="255"/>
      <c r="S408" s="255"/>
      <c r="T408" s="256"/>
      <c r="U408" s="13"/>
      <c r="V408" s="13"/>
      <c r="W408" s="13"/>
      <c r="X408" s="13"/>
      <c r="Y408" s="13"/>
      <c r="Z408" s="13"/>
      <c r="AA408" s="13"/>
      <c r="AB408" s="13"/>
      <c r="AC408" s="13"/>
      <c r="AD408" s="13"/>
      <c r="AE408" s="13"/>
      <c r="AT408" s="257" t="s">
        <v>208</v>
      </c>
      <c r="AU408" s="257" t="s">
        <v>86</v>
      </c>
      <c r="AV408" s="13" t="s">
        <v>86</v>
      </c>
      <c r="AW408" s="13" t="s">
        <v>38</v>
      </c>
      <c r="AX408" s="13" t="s">
        <v>76</v>
      </c>
      <c r="AY408" s="257" t="s">
        <v>194</v>
      </c>
    </row>
    <row r="409" spans="1:51" s="13" customFormat="1" ht="12">
      <c r="A409" s="13"/>
      <c r="B409" s="247"/>
      <c r="C409" s="248"/>
      <c r="D409" s="242" t="s">
        <v>208</v>
      </c>
      <c r="E409" s="249" t="s">
        <v>21</v>
      </c>
      <c r="F409" s="250" t="s">
        <v>682</v>
      </c>
      <c r="G409" s="248"/>
      <c r="H409" s="251">
        <v>54</v>
      </c>
      <c r="I409" s="252"/>
      <c r="J409" s="248"/>
      <c r="K409" s="248"/>
      <c r="L409" s="253"/>
      <c r="M409" s="254"/>
      <c r="N409" s="255"/>
      <c r="O409" s="255"/>
      <c r="P409" s="255"/>
      <c r="Q409" s="255"/>
      <c r="R409" s="255"/>
      <c r="S409" s="255"/>
      <c r="T409" s="256"/>
      <c r="U409" s="13"/>
      <c r="V409" s="13"/>
      <c r="W409" s="13"/>
      <c r="X409" s="13"/>
      <c r="Y409" s="13"/>
      <c r="Z409" s="13"/>
      <c r="AA409" s="13"/>
      <c r="AB409" s="13"/>
      <c r="AC409" s="13"/>
      <c r="AD409" s="13"/>
      <c r="AE409" s="13"/>
      <c r="AT409" s="257" t="s">
        <v>208</v>
      </c>
      <c r="AU409" s="257" t="s">
        <v>86</v>
      </c>
      <c r="AV409" s="13" t="s">
        <v>86</v>
      </c>
      <c r="AW409" s="13" t="s">
        <v>38</v>
      </c>
      <c r="AX409" s="13" t="s">
        <v>76</v>
      </c>
      <c r="AY409" s="257" t="s">
        <v>194</v>
      </c>
    </row>
    <row r="410" spans="1:51" s="14" customFormat="1" ht="12">
      <c r="A410" s="14"/>
      <c r="B410" s="258"/>
      <c r="C410" s="259"/>
      <c r="D410" s="242" t="s">
        <v>208</v>
      </c>
      <c r="E410" s="260" t="s">
        <v>21</v>
      </c>
      <c r="F410" s="261" t="s">
        <v>210</v>
      </c>
      <c r="G410" s="259"/>
      <c r="H410" s="262">
        <v>189</v>
      </c>
      <c r="I410" s="263"/>
      <c r="J410" s="259"/>
      <c r="K410" s="259"/>
      <c r="L410" s="264"/>
      <c r="M410" s="265"/>
      <c r="N410" s="266"/>
      <c r="O410" s="266"/>
      <c r="P410" s="266"/>
      <c r="Q410" s="266"/>
      <c r="R410" s="266"/>
      <c r="S410" s="266"/>
      <c r="T410" s="267"/>
      <c r="U410" s="14"/>
      <c r="V410" s="14"/>
      <c r="W410" s="14"/>
      <c r="X410" s="14"/>
      <c r="Y410" s="14"/>
      <c r="Z410" s="14"/>
      <c r="AA410" s="14"/>
      <c r="AB410" s="14"/>
      <c r="AC410" s="14"/>
      <c r="AD410" s="14"/>
      <c r="AE410" s="14"/>
      <c r="AT410" s="268" t="s">
        <v>208</v>
      </c>
      <c r="AU410" s="268" t="s">
        <v>86</v>
      </c>
      <c r="AV410" s="14" t="s">
        <v>202</v>
      </c>
      <c r="AW410" s="14" t="s">
        <v>38</v>
      </c>
      <c r="AX410" s="14" t="s">
        <v>84</v>
      </c>
      <c r="AY410" s="268" t="s">
        <v>194</v>
      </c>
    </row>
    <row r="411" spans="1:65" s="2" customFormat="1" ht="16.5" customHeight="1">
      <c r="A411" s="40"/>
      <c r="B411" s="41"/>
      <c r="C411" s="229" t="s">
        <v>683</v>
      </c>
      <c r="D411" s="229" t="s">
        <v>197</v>
      </c>
      <c r="E411" s="230" t="s">
        <v>684</v>
      </c>
      <c r="F411" s="231" t="s">
        <v>685</v>
      </c>
      <c r="G411" s="232" t="s">
        <v>354</v>
      </c>
      <c r="H411" s="233">
        <v>11340</v>
      </c>
      <c r="I411" s="234"/>
      <c r="J411" s="235">
        <f>ROUND(I411*H411,2)</f>
        <v>0</v>
      </c>
      <c r="K411" s="231" t="s">
        <v>201</v>
      </c>
      <c r="L411" s="46"/>
      <c r="M411" s="236" t="s">
        <v>21</v>
      </c>
      <c r="N411" s="237" t="s">
        <v>47</v>
      </c>
      <c r="O411" s="86"/>
      <c r="P411" s="238">
        <f>O411*H411</f>
        <v>0</v>
      </c>
      <c r="Q411" s="238">
        <v>0</v>
      </c>
      <c r="R411" s="238">
        <f>Q411*H411</f>
        <v>0</v>
      </c>
      <c r="S411" s="238">
        <v>0</v>
      </c>
      <c r="T411" s="239">
        <f>S411*H411</f>
        <v>0</v>
      </c>
      <c r="U411" s="40"/>
      <c r="V411" s="40"/>
      <c r="W411" s="40"/>
      <c r="X411" s="40"/>
      <c r="Y411" s="40"/>
      <c r="Z411" s="40"/>
      <c r="AA411" s="40"/>
      <c r="AB411" s="40"/>
      <c r="AC411" s="40"/>
      <c r="AD411" s="40"/>
      <c r="AE411" s="40"/>
      <c r="AR411" s="240" t="s">
        <v>202</v>
      </c>
      <c r="AT411" s="240" t="s">
        <v>197</v>
      </c>
      <c r="AU411" s="240" t="s">
        <v>86</v>
      </c>
      <c r="AY411" s="19" t="s">
        <v>194</v>
      </c>
      <c r="BE411" s="241">
        <f>IF(N411="základní",J411,0)</f>
        <v>0</v>
      </c>
      <c r="BF411" s="241">
        <f>IF(N411="snížená",J411,0)</f>
        <v>0</v>
      </c>
      <c r="BG411" s="241">
        <f>IF(N411="zákl. přenesená",J411,0)</f>
        <v>0</v>
      </c>
      <c r="BH411" s="241">
        <f>IF(N411="sníž. přenesená",J411,0)</f>
        <v>0</v>
      </c>
      <c r="BI411" s="241">
        <f>IF(N411="nulová",J411,0)</f>
        <v>0</v>
      </c>
      <c r="BJ411" s="19" t="s">
        <v>84</v>
      </c>
      <c r="BK411" s="241">
        <f>ROUND(I411*H411,2)</f>
        <v>0</v>
      </c>
      <c r="BL411" s="19" t="s">
        <v>202</v>
      </c>
      <c r="BM411" s="240" t="s">
        <v>686</v>
      </c>
    </row>
    <row r="412" spans="1:47" s="2" customFormat="1" ht="12">
      <c r="A412" s="40"/>
      <c r="B412" s="41"/>
      <c r="C412" s="42"/>
      <c r="D412" s="242" t="s">
        <v>204</v>
      </c>
      <c r="E412" s="42"/>
      <c r="F412" s="243" t="s">
        <v>687</v>
      </c>
      <c r="G412" s="42"/>
      <c r="H412" s="42"/>
      <c r="I412" s="149"/>
      <c r="J412" s="42"/>
      <c r="K412" s="42"/>
      <c r="L412" s="46"/>
      <c r="M412" s="244"/>
      <c r="N412" s="245"/>
      <c r="O412" s="86"/>
      <c r="P412" s="86"/>
      <c r="Q412" s="86"/>
      <c r="R412" s="86"/>
      <c r="S412" s="86"/>
      <c r="T412" s="87"/>
      <c r="U412" s="40"/>
      <c r="V412" s="40"/>
      <c r="W412" s="40"/>
      <c r="X412" s="40"/>
      <c r="Y412" s="40"/>
      <c r="Z412" s="40"/>
      <c r="AA412" s="40"/>
      <c r="AB412" s="40"/>
      <c r="AC412" s="40"/>
      <c r="AD412" s="40"/>
      <c r="AE412" s="40"/>
      <c r="AT412" s="19" t="s">
        <v>204</v>
      </c>
      <c r="AU412" s="19" t="s">
        <v>86</v>
      </c>
    </row>
    <row r="413" spans="1:47" s="2" customFormat="1" ht="12">
      <c r="A413" s="40"/>
      <c r="B413" s="41"/>
      <c r="C413" s="42"/>
      <c r="D413" s="242" t="s">
        <v>206</v>
      </c>
      <c r="E413" s="42"/>
      <c r="F413" s="246" t="s">
        <v>679</v>
      </c>
      <c r="G413" s="42"/>
      <c r="H413" s="42"/>
      <c r="I413" s="149"/>
      <c r="J413" s="42"/>
      <c r="K413" s="42"/>
      <c r="L413" s="46"/>
      <c r="M413" s="244"/>
      <c r="N413" s="245"/>
      <c r="O413" s="86"/>
      <c r="P413" s="86"/>
      <c r="Q413" s="86"/>
      <c r="R413" s="86"/>
      <c r="S413" s="86"/>
      <c r="T413" s="87"/>
      <c r="U413" s="40"/>
      <c r="V413" s="40"/>
      <c r="W413" s="40"/>
      <c r="X413" s="40"/>
      <c r="Y413" s="40"/>
      <c r="Z413" s="40"/>
      <c r="AA413" s="40"/>
      <c r="AB413" s="40"/>
      <c r="AC413" s="40"/>
      <c r="AD413" s="40"/>
      <c r="AE413" s="40"/>
      <c r="AT413" s="19" t="s">
        <v>206</v>
      </c>
      <c r="AU413" s="19" t="s">
        <v>86</v>
      </c>
    </row>
    <row r="414" spans="1:51" s="13" customFormat="1" ht="12">
      <c r="A414" s="13"/>
      <c r="B414" s="247"/>
      <c r="C414" s="248"/>
      <c r="D414" s="242" t="s">
        <v>208</v>
      </c>
      <c r="E414" s="249" t="s">
        <v>21</v>
      </c>
      <c r="F414" s="250" t="s">
        <v>680</v>
      </c>
      <c r="G414" s="248"/>
      <c r="H414" s="251">
        <v>52.5</v>
      </c>
      <c r="I414" s="252"/>
      <c r="J414" s="248"/>
      <c r="K414" s="248"/>
      <c r="L414" s="253"/>
      <c r="M414" s="254"/>
      <c r="N414" s="255"/>
      <c r="O414" s="255"/>
      <c r="P414" s="255"/>
      <c r="Q414" s="255"/>
      <c r="R414" s="255"/>
      <c r="S414" s="255"/>
      <c r="T414" s="256"/>
      <c r="U414" s="13"/>
      <c r="V414" s="13"/>
      <c r="W414" s="13"/>
      <c r="X414" s="13"/>
      <c r="Y414" s="13"/>
      <c r="Z414" s="13"/>
      <c r="AA414" s="13"/>
      <c r="AB414" s="13"/>
      <c r="AC414" s="13"/>
      <c r="AD414" s="13"/>
      <c r="AE414" s="13"/>
      <c r="AT414" s="257" t="s">
        <v>208</v>
      </c>
      <c r="AU414" s="257" t="s">
        <v>86</v>
      </c>
      <c r="AV414" s="13" t="s">
        <v>86</v>
      </c>
      <c r="AW414" s="13" t="s">
        <v>38</v>
      </c>
      <c r="AX414" s="13" t="s">
        <v>76</v>
      </c>
      <c r="AY414" s="257" t="s">
        <v>194</v>
      </c>
    </row>
    <row r="415" spans="1:51" s="13" customFormat="1" ht="12">
      <c r="A415" s="13"/>
      <c r="B415" s="247"/>
      <c r="C415" s="248"/>
      <c r="D415" s="242" t="s">
        <v>208</v>
      </c>
      <c r="E415" s="249" t="s">
        <v>21</v>
      </c>
      <c r="F415" s="250" t="s">
        <v>681</v>
      </c>
      <c r="G415" s="248"/>
      <c r="H415" s="251">
        <v>82.5</v>
      </c>
      <c r="I415" s="252"/>
      <c r="J415" s="248"/>
      <c r="K415" s="248"/>
      <c r="L415" s="253"/>
      <c r="M415" s="254"/>
      <c r="N415" s="255"/>
      <c r="O415" s="255"/>
      <c r="P415" s="255"/>
      <c r="Q415" s="255"/>
      <c r="R415" s="255"/>
      <c r="S415" s="255"/>
      <c r="T415" s="256"/>
      <c r="U415" s="13"/>
      <c r="V415" s="13"/>
      <c r="W415" s="13"/>
      <c r="X415" s="13"/>
      <c r="Y415" s="13"/>
      <c r="Z415" s="13"/>
      <c r="AA415" s="13"/>
      <c r="AB415" s="13"/>
      <c r="AC415" s="13"/>
      <c r="AD415" s="13"/>
      <c r="AE415" s="13"/>
      <c r="AT415" s="257" t="s">
        <v>208</v>
      </c>
      <c r="AU415" s="257" t="s">
        <v>86</v>
      </c>
      <c r="AV415" s="13" t="s">
        <v>86</v>
      </c>
      <c r="AW415" s="13" t="s">
        <v>38</v>
      </c>
      <c r="AX415" s="13" t="s">
        <v>76</v>
      </c>
      <c r="AY415" s="257" t="s">
        <v>194</v>
      </c>
    </row>
    <row r="416" spans="1:51" s="13" customFormat="1" ht="12">
      <c r="A416" s="13"/>
      <c r="B416" s="247"/>
      <c r="C416" s="248"/>
      <c r="D416" s="242" t="s">
        <v>208</v>
      </c>
      <c r="E416" s="249" t="s">
        <v>21</v>
      </c>
      <c r="F416" s="250" t="s">
        <v>682</v>
      </c>
      <c r="G416" s="248"/>
      <c r="H416" s="251">
        <v>54</v>
      </c>
      <c r="I416" s="252"/>
      <c r="J416" s="248"/>
      <c r="K416" s="248"/>
      <c r="L416" s="253"/>
      <c r="M416" s="254"/>
      <c r="N416" s="255"/>
      <c r="O416" s="255"/>
      <c r="P416" s="255"/>
      <c r="Q416" s="255"/>
      <c r="R416" s="255"/>
      <c r="S416" s="255"/>
      <c r="T416" s="256"/>
      <c r="U416" s="13"/>
      <c r="V416" s="13"/>
      <c r="W416" s="13"/>
      <c r="X416" s="13"/>
      <c r="Y416" s="13"/>
      <c r="Z416" s="13"/>
      <c r="AA416" s="13"/>
      <c r="AB416" s="13"/>
      <c r="AC416" s="13"/>
      <c r="AD416" s="13"/>
      <c r="AE416" s="13"/>
      <c r="AT416" s="257" t="s">
        <v>208</v>
      </c>
      <c r="AU416" s="257" t="s">
        <v>86</v>
      </c>
      <c r="AV416" s="13" t="s">
        <v>86</v>
      </c>
      <c r="AW416" s="13" t="s">
        <v>38</v>
      </c>
      <c r="AX416" s="13" t="s">
        <v>76</v>
      </c>
      <c r="AY416" s="257" t="s">
        <v>194</v>
      </c>
    </row>
    <row r="417" spans="1:51" s="14" customFormat="1" ht="12">
      <c r="A417" s="14"/>
      <c r="B417" s="258"/>
      <c r="C417" s="259"/>
      <c r="D417" s="242" t="s">
        <v>208</v>
      </c>
      <c r="E417" s="260" t="s">
        <v>21</v>
      </c>
      <c r="F417" s="261" t="s">
        <v>210</v>
      </c>
      <c r="G417" s="259"/>
      <c r="H417" s="262">
        <v>189</v>
      </c>
      <c r="I417" s="263"/>
      <c r="J417" s="259"/>
      <c r="K417" s="259"/>
      <c r="L417" s="264"/>
      <c r="M417" s="265"/>
      <c r="N417" s="266"/>
      <c r="O417" s="266"/>
      <c r="P417" s="266"/>
      <c r="Q417" s="266"/>
      <c r="R417" s="266"/>
      <c r="S417" s="266"/>
      <c r="T417" s="267"/>
      <c r="U417" s="14"/>
      <c r="V417" s="14"/>
      <c r="W417" s="14"/>
      <c r="X417" s="14"/>
      <c r="Y417" s="14"/>
      <c r="Z417" s="14"/>
      <c r="AA417" s="14"/>
      <c r="AB417" s="14"/>
      <c r="AC417" s="14"/>
      <c r="AD417" s="14"/>
      <c r="AE417" s="14"/>
      <c r="AT417" s="268" t="s">
        <v>208</v>
      </c>
      <c r="AU417" s="268" t="s">
        <v>86</v>
      </c>
      <c r="AV417" s="14" t="s">
        <v>202</v>
      </c>
      <c r="AW417" s="14" t="s">
        <v>38</v>
      </c>
      <c r="AX417" s="14" t="s">
        <v>84</v>
      </c>
      <c r="AY417" s="268" t="s">
        <v>194</v>
      </c>
    </row>
    <row r="418" spans="1:51" s="13" customFormat="1" ht="12">
      <c r="A418" s="13"/>
      <c r="B418" s="247"/>
      <c r="C418" s="248"/>
      <c r="D418" s="242" t="s">
        <v>208</v>
      </c>
      <c r="E418" s="248"/>
      <c r="F418" s="250" t="s">
        <v>688</v>
      </c>
      <c r="G418" s="248"/>
      <c r="H418" s="251">
        <v>11340</v>
      </c>
      <c r="I418" s="252"/>
      <c r="J418" s="248"/>
      <c r="K418" s="248"/>
      <c r="L418" s="253"/>
      <c r="M418" s="254"/>
      <c r="N418" s="255"/>
      <c r="O418" s="255"/>
      <c r="P418" s="255"/>
      <c r="Q418" s="255"/>
      <c r="R418" s="255"/>
      <c r="S418" s="255"/>
      <c r="T418" s="256"/>
      <c r="U418" s="13"/>
      <c r="V418" s="13"/>
      <c r="W418" s="13"/>
      <c r="X418" s="13"/>
      <c r="Y418" s="13"/>
      <c r="Z418" s="13"/>
      <c r="AA418" s="13"/>
      <c r="AB418" s="13"/>
      <c r="AC418" s="13"/>
      <c r="AD418" s="13"/>
      <c r="AE418" s="13"/>
      <c r="AT418" s="257" t="s">
        <v>208</v>
      </c>
      <c r="AU418" s="257" t="s">
        <v>86</v>
      </c>
      <c r="AV418" s="13" t="s">
        <v>86</v>
      </c>
      <c r="AW418" s="13" t="s">
        <v>4</v>
      </c>
      <c r="AX418" s="13" t="s">
        <v>84</v>
      </c>
      <c r="AY418" s="257" t="s">
        <v>194</v>
      </c>
    </row>
    <row r="419" spans="1:65" s="2" customFormat="1" ht="16.5" customHeight="1">
      <c r="A419" s="40"/>
      <c r="B419" s="41"/>
      <c r="C419" s="229" t="s">
        <v>689</v>
      </c>
      <c r="D419" s="229" t="s">
        <v>197</v>
      </c>
      <c r="E419" s="230" t="s">
        <v>690</v>
      </c>
      <c r="F419" s="231" t="s">
        <v>691</v>
      </c>
      <c r="G419" s="232" t="s">
        <v>354</v>
      </c>
      <c r="H419" s="233">
        <v>189</v>
      </c>
      <c r="I419" s="234"/>
      <c r="J419" s="235">
        <f>ROUND(I419*H419,2)</f>
        <v>0</v>
      </c>
      <c r="K419" s="231" t="s">
        <v>201</v>
      </c>
      <c r="L419" s="46"/>
      <c r="M419" s="236" t="s">
        <v>21</v>
      </c>
      <c r="N419" s="237" t="s">
        <v>47</v>
      </c>
      <c r="O419" s="86"/>
      <c r="P419" s="238">
        <f>O419*H419</f>
        <v>0</v>
      </c>
      <c r="Q419" s="238">
        <v>0</v>
      </c>
      <c r="R419" s="238">
        <f>Q419*H419</f>
        <v>0</v>
      </c>
      <c r="S419" s="238">
        <v>0</v>
      </c>
      <c r="T419" s="239">
        <f>S419*H419</f>
        <v>0</v>
      </c>
      <c r="U419" s="40"/>
      <c r="V419" s="40"/>
      <c r="W419" s="40"/>
      <c r="X419" s="40"/>
      <c r="Y419" s="40"/>
      <c r="Z419" s="40"/>
      <c r="AA419" s="40"/>
      <c r="AB419" s="40"/>
      <c r="AC419" s="40"/>
      <c r="AD419" s="40"/>
      <c r="AE419" s="40"/>
      <c r="AR419" s="240" t="s">
        <v>202</v>
      </c>
      <c r="AT419" s="240" t="s">
        <v>197</v>
      </c>
      <c r="AU419" s="240" t="s">
        <v>86</v>
      </c>
      <c r="AY419" s="19" t="s">
        <v>194</v>
      </c>
      <c r="BE419" s="241">
        <f>IF(N419="základní",J419,0)</f>
        <v>0</v>
      </c>
      <c r="BF419" s="241">
        <f>IF(N419="snížená",J419,0)</f>
        <v>0</v>
      </c>
      <c r="BG419" s="241">
        <f>IF(N419="zákl. přenesená",J419,0)</f>
        <v>0</v>
      </c>
      <c r="BH419" s="241">
        <f>IF(N419="sníž. přenesená",J419,0)</f>
        <v>0</v>
      </c>
      <c r="BI419" s="241">
        <f>IF(N419="nulová",J419,0)</f>
        <v>0</v>
      </c>
      <c r="BJ419" s="19" t="s">
        <v>84</v>
      </c>
      <c r="BK419" s="241">
        <f>ROUND(I419*H419,2)</f>
        <v>0</v>
      </c>
      <c r="BL419" s="19" t="s">
        <v>202</v>
      </c>
      <c r="BM419" s="240" t="s">
        <v>692</v>
      </c>
    </row>
    <row r="420" spans="1:47" s="2" customFormat="1" ht="12">
      <c r="A420" s="40"/>
      <c r="B420" s="41"/>
      <c r="C420" s="42"/>
      <c r="D420" s="242" t="s">
        <v>204</v>
      </c>
      <c r="E420" s="42"/>
      <c r="F420" s="243" t="s">
        <v>693</v>
      </c>
      <c r="G420" s="42"/>
      <c r="H420" s="42"/>
      <c r="I420" s="149"/>
      <c r="J420" s="42"/>
      <c r="K420" s="42"/>
      <c r="L420" s="46"/>
      <c r="M420" s="244"/>
      <c r="N420" s="245"/>
      <c r="O420" s="86"/>
      <c r="P420" s="86"/>
      <c r="Q420" s="86"/>
      <c r="R420" s="86"/>
      <c r="S420" s="86"/>
      <c r="T420" s="87"/>
      <c r="U420" s="40"/>
      <c r="V420" s="40"/>
      <c r="W420" s="40"/>
      <c r="X420" s="40"/>
      <c r="Y420" s="40"/>
      <c r="Z420" s="40"/>
      <c r="AA420" s="40"/>
      <c r="AB420" s="40"/>
      <c r="AC420" s="40"/>
      <c r="AD420" s="40"/>
      <c r="AE420" s="40"/>
      <c r="AT420" s="19" t="s">
        <v>204</v>
      </c>
      <c r="AU420" s="19" t="s">
        <v>86</v>
      </c>
    </row>
    <row r="421" spans="1:47" s="2" customFormat="1" ht="12">
      <c r="A421" s="40"/>
      <c r="B421" s="41"/>
      <c r="C421" s="42"/>
      <c r="D421" s="242" t="s">
        <v>206</v>
      </c>
      <c r="E421" s="42"/>
      <c r="F421" s="246" t="s">
        <v>694</v>
      </c>
      <c r="G421" s="42"/>
      <c r="H421" s="42"/>
      <c r="I421" s="149"/>
      <c r="J421" s="42"/>
      <c r="K421" s="42"/>
      <c r="L421" s="46"/>
      <c r="M421" s="244"/>
      <c r="N421" s="245"/>
      <c r="O421" s="86"/>
      <c r="P421" s="86"/>
      <c r="Q421" s="86"/>
      <c r="R421" s="86"/>
      <c r="S421" s="86"/>
      <c r="T421" s="87"/>
      <c r="U421" s="40"/>
      <c r="V421" s="40"/>
      <c r="W421" s="40"/>
      <c r="X421" s="40"/>
      <c r="Y421" s="40"/>
      <c r="Z421" s="40"/>
      <c r="AA421" s="40"/>
      <c r="AB421" s="40"/>
      <c r="AC421" s="40"/>
      <c r="AD421" s="40"/>
      <c r="AE421" s="40"/>
      <c r="AT421" s="19" t="s">
        <v>206</v>
      </c>
      <c r="AU421" s="19" t="s">
        <v>86</v>
      </c>
    </row>
    <row r="422" spans="1:51" s="13" customFormat="1" ht="12">
      <c r="A422" s="13"/>
      <c r="B422" s="247"/>
      <c r="C422" s="248"/>
      <c r="D422" s="242" t="s">
        <v>208</v>
      </c>
      <c r="E422" s="249" t="s">
        <v>21</v>
      </c>
      <c r="F422" s="250" t="s">
        <v>680</v>
      </c>
      <c r="G422" s="248"/>
      <c r="H422" s="251">
        <v>52.5</v>
      </c>
      <c r="I422" s="252"/>
      <c r="J422" s="248"/>
      <c r="K422" s="248"/>
      <c r="L422" s="253"/>
      <c r="M422" s="254"/>
      <c r="N422" s="255"/>
      <c r="O422" s="255"/>
      <c r="P422" s="255"/>
      <c r="Q422" s="255"/>
      <c r="R422" s="255"/>
      <c r="S422" s="255"/>
      <c r="T422" s="256"/>
      <c r="U422" s="13"/>
      <c r="V422" s="13"/>
      <c r="W422" s="13"/>
      <c r="X422" s="13"/>
      <c r="Y422" s="13"/>
      <c r="Z422" s="13"/>
      <c r="AA422" s="13"/>
      <c r="AB422" s="13"/>
      <c r="AC422" s="13"/>
      <c r="AD422" s="13"/>
      <c r="AE422" s="13"/>
      <c r="AT422" s="257" t="s">
        <v>208</v>
      </c>
      <c r="AU422" s="257" t="s">
        <v>86</v>
      </c>
      <c r="AV422" s="13" t="s">
        <v>86</v>
      </c>
      <c r="AW422" s="13" t="s">
        <v>38</v>
      </c>
      <c r="AX422" s="13" t="s">
        <v>76</v>
      </c>
      <c r="AY422" s="257" t="s">
        <v>194</v>
      </c>
    </row>
    <row r="423" spans="1:51" s="13" customFormat="1" ht="12">
      <c r="A423" s="13"/>
      <c r="B423" s="247"/>
      <c r="C423" s="248"/>
      <c r="D423" s="242" t="s">
        <v>208</v>
      </c>
      <c r="E423" s="249" t="s">
        <v>21</v>
      </c>
      <c r="F423" s="250" t="s">
        <v>681</v>
      </c>
      <c r="G423" s="248"/>
      <c r="H423" s="251">
        <v>82.5</v>
      </c>
      <c r="I423" s="252"/>
      <c r="J423" s="248"/>
      <c r="K423" s="248"/>
      <c r="L423" s="253"/>
      <c r="M423" s="254"/>
      <c r="N423" s="255"/>
      <c r="O423" s="255"/>
      <c r="P423" s="255"/>
      <c r="Q423" s="255"/>
      <c r="R423" s="255"/>
      <c r="S423" s="255"/>
      <c r="T423" s="256"/>
      <c r="U423" s="13"/>
      <c r="V423" s="13"/>
      <c r="W423" s="13"/>
      <c r="X423" s="13"/>
      <c r="Y423" s="13"/>
      <c r="Z423" s="13"/>
      <c r="AA423" s="13"/>
      <c r="AB423" s="13"/>
      <c r="AC423" s="13"/>
      <c r="AD423" s="13"/>
      <c r="AE423" s="13"/>
      <c r="AT423" s="257" t="s">
        <v>208</v>
      </c>
      <c r="AU423" s="257" t="s">
        <v>86</v>
      </c>
      <c r="AV423" s="13" t="s">
        <v>86</v>
      </c>
      <c r="AW423" s="13" t="s">
        <v>38</v>
      </c>
      <c r="AX423" s="13" t="s">
        <v>76</v>
      </c>
      <c r="AY423" s="257" t="s">
        <v>194</v>
      </c>
    </row>
    <row r="424" spans="1:51" s="13" customFormat="1" ht="12">
      <c r="A424" s="13"/>
      <c r="B424" s="247"/>
      <c r="C424" s="248"/>
      <c r="D424" s="242" t="s">
        <v>208</v>
      </c>
      <c r="E424" s="249" t="s">
        <v>21</v>
      </c>
      <c r="F424" s="250" t="s">
        <v>682</v>
      </c>
      <c r="G424" s="248"/>
      <c r="H424" s="251">
        <v>54</v>
      </c>
      <c r="I424" s="252"/>
      <c r="J424" s="248"/>
      <c r="K424" s="248"/>
      <c r="L424" s="253"/>
      <c r="M424" s="254"/>
      <c r="N424" s="255"/>
      <c r="O424" s="255"/>
      <c r="P424" s="255"/>
      <c r="Q424" s="255"/>
      <c r="R424" s="255"/>
      <c r="S424" s="255"/>
      <c r="T424" s="256"/>
      <c r="U424" s="13"/>
      <c r="V424" s="13"/>
      <c r="W424" s="13"/>
      <c r="X424" s="13"/>
      <c r="Y424" s="13"/>
      <c r="Z424" s="13"/>
      <c r="AA424" s="13"/>
      <c r="AB424" s="13"/>
      <c r="AC424" s="13"/>
      <c r="AD424" s="13"/>
      <c r="AE424" s="13"/>
      <c r="AT424" s="257" t="s">
        <v>208</v>
      </c>
      <c r="AU424" s="257" t="s">
        <v>86</v>
      </c>
      <c r="AV424" s="13" t="s">
        <v>86</v>
      </c>
      <c r="AW424" s="13" t="s">
        <v>38</v>
      </c>
      <c r="AX424" s="13" t="s">
        <v>76</v>
      </c>
      <c r="AY424" s="257" t="s">
        <v>194</v>
      </c>
    </row>
    <row r="425" spans="1:51" s="14" customFormat="1" ht="12">
      <c r="A425" s="14"/>
      <c r="B425" s="258"/>
      <c r="C425" s="259"/>
      <c r="D425" s="242" t="s">
        <v>208</v>
      </c>
      <c r="E425" s="260" t="s">
        <v>21</v>
      </c>
      <c r="F425" s="261" t="s">
        <v>210</v>
      </c>
      <c r="G425" s="259"/>
      <c r="H425" s="262">
        <v>189</v>
      </c>
      <c r="I425" s="263"/>
      <c r="J425" s="259"/>
      <c r="K425" s="259"/>
      <c r="L425" s="264"/>
      <c r="M425" s="265"/>
      <c r="N425" s="266"/>
      <c r="O425" s="266"/>
      <c r="P425" s="266"/>
      <c r="Q425" s="266"/>
      <c r="R425" s="266"/>
      <c r="S425" s="266"/>
      <c r="T425" s="267"/>
      <c r="U425" s="14"/>
      <c r="V425" s="14"/>
      <c r="W425" s="14"/>
      <c r="X425" s="14"/>
      <c r="Y425" s="14"/>
      <c r="Z425" s="14"/>
      <c r="AA425" s="14"/>
      <c r="AB425" s="14"/>
      <c r="AC425" s="14"/>
      <c r="AD425" s="14"/>
      <c r="AE425" s="14"/>
      <c r="AT425" s="268" t="s">
        <v>208</v>
      </c>
      <c r="AU425" s="268" t="s">
        <v>86</v>
      </c>
      <c r="AV425" s="14" t="s">
        <v>202</v>
      </c>
      <c r="AW425" s="14" t="s">
        <v>38</v>
      </c>
      <c r="AX425" s="14" t="s">
        <v>84</v>
      </c>
      <c r="AY425" s="268" t="s">
        <v>194</v>
      </c>
    </row>
    <row r="426" spans="1:65" s="2" customFormat="1" ht="16.5" customHeight="1">
      <c r="A426" s="40"/>
      <c r="B426" s="41"/>
      <c r="C426" s="229" t="s">
        <v>695</v>
      </c>
      <c r="D426" s="229" t="s">
        <v>197</v>
      </c>
      <c r="E426" s="230" t="s">
        <v>696</v>
      </c>
      <c r="F426" s="231" t="s">
        <v>697</v>
      </c>
      <c r="G426" s="232" t="s">
        <v>354</v>
      </c>
      <c r="H426" s="233">
        <v>105</v>
      </c>
      <c r="I426" s="234"/>
      <c r="J426" s="235">
        <f>ROUND(I426*H426,2)</f>
        <v>0</v>
      </c>
      <c r="K426" s="231" t="s">
        <v>201</v>
      </c>
      <c r="L426" s="46"/>
      <c r="M426" s="236" t="s">
        <v>21</v>
      </c>
      <c r="N426" s="237" t="s">
        <v>47</v>
      </c>
      <c r="O426" s="86"/>
      <c r="P426" s="238">
        <f>O426*H426</f>
        <v>0</v>
      </c>
      <c r="Q426" s="238">
        <v>0.00013</v>
      </c>
      <c r="R426" s="238">
        <f>Q426*H426</f>
        <v>0.013649999999999999</v>
      </c>
      <c r="S426" s="238">
        <v>0</v>
      </c>
      <c r="T426" s="239">
        <f>S426*H426</f>
        <v>0</v>
      </c>
      <c r="U426" s="40"/>
      <c r="V426" s="40"/>
      <c r="W426" s="40"/>
      <c r="X426" s="40"/>
      <c r="Y426" s="40"/>
      <c r="Z426" s="40"/>
      <c r="AA426" s="40"/>
      <c r="AB426" s="40"/>
      <c r="AC426" s="40"/>
      <c r="AD426" s="40"/>
      <c r="AE426" s="40"/>
      <c r="AR426" s="240" t="s">
        <v>202</v>
      </c>
      <c r="AT426" s="240" t="s">
        <v>197</v>
      </c>
      <c r="AU426" s="240" t="s">
        <v>86</v>
      </c>
      <c r="AY426" s="19" t="s">
        <v>194</v>
      </c>
      <c r="BE426" s="241">
        <f>IF(N426="základní",J426,0)</f>
        <v>0</v>
      </c>
      <c r="BF426" s="241">
        <f>IF(N426="snížená",J426,0)</f>
        <v>0</v>
      </c>
      <c r="BG426" s="241">
        <f>IF(N426="zákl. přenesená",J426,0)</f>
        <v>0</v>
      </c>
      <c r="BH426" s="241">
        <f>IF(N426="sníž. přenesená",J426,0)</f>
        <v>0</v>
      </c>
      <c r="BI426" s="241">
        <f>IF(N426="nulová",J426,0)</f>
        <v>0</v>
      </c>
      <c r="BJ426" s="19" t="s">
        <v>84</v>
      </c>
      <c r="BK426" s="241">
        <f>ROUND(I426*H426,2)</f>
        <v>0</v>
      </c>
      <c r="BL426" s="19" t="s">
        <v>202</v>
      </c>
      <c r="BM426" s="240" t="s">
        <v>698</v>
      </c>
    </row>
    <row r="427" spans="1:47" s="2" customFormat="1" ht="12">
      <c r="A427" s="40"/>
      <c r="B427" s="41"/>
      <c r="C427" s="42"/>
      <c r="D427" s="242" t="s">
        <v>204</v>
      </c>
      <c r="E427" s="42"/>
      <c r="F427" s="243" t="s">
        <v>699</v>
      </c>
      <c r="G427" s="42"/>
      <c r="H427" s="42"/>
      <c r="I427" s="149"/>
      <c r="J427" s="42"/>
      <c r="K427" s="42"/>
      <c r="L427" s="46"/>
      <c r="M427" s="244"/>
      <c r="N427" s="245"/>
      <c r="O427" s="86"/>
      <c r="P427" s="86"/>
      <c r="Q427" s="86"/>
      <c r="R427" s="86"/>
      <c r="S427" s="86"/>
      <c r="T427" s="87"/>
      <c r="U427" s="40"/>
      <c r="V427" s="40"/>
      <c r="W427" s="40"/>
      <c r="X427" s="40"/>
      <c r="Y427" s="40"/>
      <c r="Z427" s="40"/>
      <c r="AA427" s="40"/>
      <c r="AB427" s="40"/>
      <c r="AC427" s="40"/>
      <c r="AD427" s="40"/>
      <c r="AE427" s="40"/>
      <c r="AT427" s="19" t="s">
        <v>204</v>
      </c>
      <c r="AU427" s="19" t="s">
        <v>86</v>
      </c>
    </row>
    <row r="428" spans="1:47" s="2" customFormat="1" ht="12">
      <c r="A428" s="40"/>
      <c r="B428" s="41"/>
      <c r="C428" s="42"/>
      <c r="D428" s="242" t="s">
        <v>206</v>
      </c>
      <c r="E428" s="42"/>
      <c r="F428" s="246" t="s">
        <v>700</v>
      </c>
      <c r="G428" s="42"/>
      <c r="H428" s="42"/>
      <c r="I428" s="149"/>
      <c r="J428" s="42"/>
      <c r="K428" s="42"/>
      <c r="L428" s="46"/>
      <c r="M428" s="244"/>
      <c r="N428" s="245"/>
      <c r="O428" s="86"/>
      <c r="P428" s="86"/>
      <c r="Q428" s="86"/>
      <c r="R428" s="86"/>
      <c r="S428" s="86"/>
      <c r="T428" s="87"/>
      <c r="U428" s="40"/>
      <c r="V428" s="40"/>
      <c r="W428" s="40"/>
      <c r="X428" s="40"/>
      <c r="Y428" s="40"/>
      <c r="Z428" s="40"/>
      <c r="AA428" s="40"/>
      <c r="AB428" s="40"/>
      <c r="AC428" s="40"/>
      <c r="AD428" s="40"/>
      <c r="AE428" s="40"/>
      <c r="AT428" s="19" t="s">
        <v>206</v>
      </c>
      <c r="AU428" s="19" t="s">
        <v>86</v>
      </c>
    </row>
    <row r="429" spans="1:51" s="13" customFormat="1" ht="12">
      <c r="A429" s="13"/>
      <c r="B429" s="247"/>
      <c r="C429" s="248"/>
      <c r="D429" s="242" t="s">
        <v>208</v>
      </c>
      <c r="E429" s="249" t="s">
        <v>21</v>
      </c>
      <c r="F429" s="250" t="s">
        <v>701</v>
      </c>
      <c r="G429" s="248"/>
      <c r="H429" s="251">
        <v>105</v>
      </c>
      <c r="I429" s="252"/>
      <c r="J429" s="248"/>
      <c r="K429" s="248"/>
      <c r="L429" s="253"/>
      <c r="M429" s="254"/>
      <c r="N429" s="255"/>
      <c r="O429" s="255"/>
      <c r="P429" s="255"/>
      <c r="Q429" s="255"/>
      <c r="R429" s="255"/>
      <c r="S429" s="255"/>
      <c r="T429" s="256"/>
      <c r="U429" s="13"/>
      <c r="V429" s="13"/>
      <c r="W429" s="13"/>
      <c r="X429" s="13"/>
      <c r="Y429" s="13"/>
      <c r="Z429" s="13"/>
      <c r="AA429" s="13"/>
      <c r="AB429" s="13"/>
      <c r="AC429" s="13"/>
      <c r="AD429" s="13"/>
      <c r="AE429" s="13"/>
      <c r="AT429" s="257" t="s">
        <v>208</v>
      </c>
      <c r="AU429" s="257" t="s">
        <v>86</v>
      </c>
      <c r="AV429" s="13" t="s">
        <v>86</v>
      </c>
      <c r="AW429" s="13" t="s">
        <v>38</v>
      </c>
      <c r="AX429" s="13" t="s">
        <v>76</v>
      </c>
      <c r="AY429" s="257" t="s">
        <v>194</v>
      </c>
    </row>
    <row r="430" spans="1:51" s="14" customFormat="1" ht="12">
      <c r="A430" s="14"/>
      <c r="B430" s="258"/>
      <c r="C430" s="259"/>
      <c r="D430" s="242" t="s">
        <v>208</v>
      </c>
      <c r="E430" s="260" t="s">
        <v>21</v>
      </c>
      <c r="F430" s="261" t="s">
        <v>210</v>
      </c>
      <c r="G430" s="259"/>
      <c r="H430" s="262">
        <v>105</v>
      </c>
      <c r="I430" s="263"/>
      <c r="J430" s="259"/>
      <c r="K430" s="259"/>
      <c r="L430" s="264"/>
      <c r="M430" s="265"/>
      <c r="N430" s="266"/>
      <c r="O430" s="266"/>
      <c r="P430" s="266"/>
      <c r="Q430" s="266"/>
      <c r="R430" s="266"/>
      <c r="S430" s="266"/>
      <c r="T430" s="267"/>
      <c r="U430" s="14"/>
      <c r="V430" s="14"/>
      <c r="W430" s="14"/>
      <c r="X430" s="14"/>
      <c r="Y430" s="14"/>
      <c r="Z430" s="14"/>
      <c r="AA430" s="14"/>
      <c r="AB430" s="14"/>
      <c r="AC430" s="14"/>
      <c r="AD430" s="14"/>
      <c r="AE430" s="14"/>
      <c r="AT430" s="268" t="s">
        <v>208</v>
      </c>
      <c r="AU430" s="268" t="s">
        <v>86</v>
      </c>
      <c r="AV430" s="14" t="s">
        <v>202</v>
      </c>
      <c r="AW430" s="14" t="s">
        <v>38</v>
      </c>
      <c r="AX430" s="14" t="s">
        <v>84</v>
      </c>
      <c r="AY430" s="268" t="s">
        <v>194</v>
      </c>
    </row>
    <row r="431" spans="1:65" s="2" customFormat="1" ht="16.5" customHeight="1">
      <c r="A431" s="40"/>
      <c r="B431" s="41"/>
      <c r="C431" s="229" t="s">
        <v>702</v>
      </c>
      <c r="D431" s="229" t="s">
        <v>197</v>
      </c>
      <c r="E431" s="230" t="s">
        <v>703</v>
      </c>
      <c r="F431" s="231" t="s">
        <v>704</v>
      </c>
      <c r="G431" s="232" t="s">
        <v>354</v>
      </c>
      <c r="H431" s="233">
        <v>126.65</v>
      </c>
      <c r="I431" s="234"/>
      <c r="J431" s="235">
        <f>ROUND(I431*H431,2)</f>
        <v>0</v>
      </c>
      <c r="K431" s="231" t="s">
        <v>201</v>
      </c>
      <c r="L431" s="46"/>
      <c r="M431" s="236" t="s">
        <v>21</v>
      </c>
      <c r="N431" s="237" t="s">
        <v>47</v>
      </c>
      <c r="O431" s="86"/>
      <c r="P431" s="238">
        <f>O431*H431</f>
        <v>0</v>
      </c>
      <c r="Q431" s="238">
        <v>4E-05</v>
      </c>
      <c r="R431" s="238">
        <f>Q431*H431</f>
        <v>0.005066000000000001</v>
      </c>
      <c r="S431" s="238">
        <v>0</v>
      </c>
      <c r="T431" s="239">
        <f>S431*H431</f>
        <v>0</v>
      </c>
      <c r="U431" s="40"/>
      <c r="V431" s="40"/>
      <c r="W431" s="40"/>
      <c r="X431" s="40"/>
      <c r="Y431" s="40"/>
      <c r="Z431" s="40"/>
      <c r="AA431" s="40"/>
      <c r="AB431" s="40"/>
      <c r="AC431" s="40"/>
      <c r="AD431" s="40"/>
      <c r="AE431" s="40"/>
      <c r="AR431" s="240" t="s">
        <v>202</v>
      </c>
      <c r="AT431" s="240" t="s">
        <v>197</v>
      </c>
      <c r="AU431" s="240" t="s">
        <v>86</v>
      </c>
      <c r="AY431" s="19" t="s">
        <v>194</v>
      </c>
      <c r="BE431" s="241">
        <f>IF(N431="základní",J431,0)</f>
        <v>0</v>
      </c>
      <c r="BF431" s="241">
        <f>IF(N431="snížená",J431,0)</f>
        <v>0</v>
      </c>
      <c r="BG431" s="241">
        <f>IF(N431="zákl. přenesená",J431,0)</f>
        <v>0</v>
      </c>
      <c r="BH431" s="241">
        <f>IF(N431="sníž. přenesená",J431,0)</f>
        <v>0</v>
      </c>
      <c r="BI431" s="241">
        <f>IF(N431="nulová",J431,0)</f>
        <v>0</v>
      </c>
      <c r="BJ431" s="19" t="s">
        <v>84</v>
      </c>
      <c r="BK431" s="241">
        <f>ROUND(I431*H431,2)</f>
        <v>0</v>
      </c>
      <c r="BL431" s="19" t="s">
        <v>202</v>
      </c>
      <c r="BM431" s="240" t="s">
        <v>705</v>
      </c>
    </row>
    <row r="432" spans="1:47" s="2" customFormat="1" ht="12">
      <c r="A432" s="40"/>
      <c r="B432" s="41"/>
      <c r="C432" s="42"/>
      <c r="D432" s="242" t="s">
        <v>204</v>
      </c>
      <c r="E432" s="42"/>
      <c r="F432" s="243" t="s">
        <v>706</v>
      </c>
      <c r="G432" s="42"/>
      <c r="H432" s="42"/>
      <c r="I432" s="149"/>
      <c r="J432" s="42"/>
      <c r="K432" s="42"/>
      <c r="L432" s="46"/>
      <c r="M432" s="244"/>
      <c r="N432" s="245"/>
      <c r="O432" s="86"/>
      <c r="P432" s="86"/>
      <c r="Q432" s="86"/>
      <c r="R432" s="86"/>
      <c r="S432" s="86"/>
      <c r="T432" s="87"/>
      <c r="U432" s="40"/>
      <c r="V432" s="40"/>
      <c r="W432" s="40"/>
      <c r="X432" s="40"/>
      <c r="Y432" s="40"/>
      <c r="Z432" s="40"/>
      <c r="AA432" s="40"/>
      <c r="AB432" s="40"/>
      <c r="AC432" s="40"/>
      <c r="AD432" s="40"/>
      <c r="AE432" s="40"/>
      <c r="AT432" s="19" t="s">
        <v>204</v>
      </c>
      <c r="AU432" s="19" t="s">
        <v>86</v>
      </c>
    </row>
    <row r="433" spans="1:47" s="2" customFormat="1" ht="12">
      <c r="A433" s="40"/>
      <c r="B433" s="41"/>
      <c r="C433" s="42"/>
      <c r="D433" s="242" t="s">
        <v>206</v>
      </c>
      <c r="E433" s="42"/>
      <c r="F433" s="246" t="s">
        <v>707</v>
      </c>
      <c r="G433" s="42"/>
      <c r="H433" s="42"/>
      <c r="I433" s="149"/>
      <c r="J433" s="42"/>
      <c r="K433" s="42"/>
      <c r="L433" s="46"/>
      <c r="M433" s="244"/>
      <c r="N433" s="245"/>
      <c r="O433" s="86"/>
      <c r="P433" s="86"/>
      <c r="Q433" s="86"/>
      <c r="R433" s="86"/>
      <c r="S433" s="86"/>
      <c r="T433" s="87"/>
      <c r="U433" s="40"/>
      <c r="V433" s="40"/>
      <c r="W433" s="40"/>
      <c r="X433" s="40"/>
      <c r="Y433" s="40"/>
      <c r="Z433" s="40"/>
      <c r="AA433" s="40"/>
      <c r="AB433" s="40"/>
      <c r="AC433" s="40"/>
      <c r="AD433" s="40"/>
      <c r="AE433" s="40"/>
      <c r="AT433" s="19" t="s">
        <v>206</v>
      </c>
      <c r="AU433" s="19" t="s">
        <v>86</v>
      </c>
    </row>
    <row r="434" spans="1:51" s="13" customFormat="1" ht="12">
      <c r="A434" s="13"/>
      <c r="B434" s="247"/>
      <c r="C434" s="248"/>
      <c r="D434" s="242" t="s">
        <v>208</v>
      </c>
      <c r="E434" s="249" t="s">
        <v>21</v>
      </c>
      <c r="F434" s="250" t="s">
        <v>648</v>
      </c>
      <c r="G434" s="248"/>
      <c r="H434" s="251">
        <v>69.77</v>
      </c>
      <c r="I434" s="252"/>
      <c r="J434" s="248"/>
      <c r="K434" s="248"/>
      <c r="L434" s="253"/>
      <c r="M434" s="254"/>
      <c r="N434" s="255"/>
      <c r="O434" s="255"/>
      <c r="P434" s="255"/>
      <c r="Q434" s="255"/>
      <c r="R434" s="255"/>
      <c r="S434" s="255"/>
      <c r="T434" s="256"/>
      <c r="U434" s="13"/>
      <c r="V434" s="13"/>
      <c r="W434" s="13"/>
      <c r="X434" s="13"/>
      <c r="Y434" s="13"/>
      <c r="Z434" s="13"/>
      <c r="AA434" s="13"/>
      <c r="AB434" s="13"/>
      <c r="AC434" s="13"/>
      <c r="AD434" s="13"/>
      <c r="AE434" s="13"/>
      <c r="AT434" s="257" t="s">
        <v>208</v>
      </c>
      <c r="AU434" s="257" t="s">
        <v>86</v>
      </c>
      <c r="AV434" s="13" t="s">
        <v>86</v>
      </c>
      <c r="AW434" s="13" t="s">
        <v>38</v>
      </c>
      <c r="AX434" s="13" t="s">
        <v>76</v>
      </c>
      <c r="AY434" s="257" t="s">
        <v>194</v>
      </c>
    </row>
    <row r="435" spans="1:51" s="13" customFormat="1" ht="12">
      <c r="A435" s="13"/>
      <c r="B435" s="247"/>
      <c r="C435" s="248"/>
      <c r="D435" s="242" t="s">
        <v>208</v>
      </c>
      <c r="E435" s="249" t="s">
        <v>21</v>
      </c>
      <c r="F435" s="250" t="s">
        <v>649</v>
      </c>
      <c r="G435" s="248"/>
      <c r="H435" s="251">
        <v>56.88</v>
      </c>
      <c r="I435" s="252"/>
      <c r="J435" s="248"/>
      <c r="K435" s="248"/>
      <c r="L435" s="253"/>
      <c r="M435" s="254"/>
      <c r="N435" s="255"/>
      <c r="O435" s="255"/>
      <c r="P435" s="255"/>
      <c r="Q435" s="255"/>
      <c r="R435" s="255"/>
      <c r="S435" s="255"/>
      <c r="T435" s="256"/>
      <c r="U435" s="13"/>
      <c r="V435" s="13"/>
      <c r="W435" s="13"/>
      <c r="X435" s="13"/>
      <c r="Y435" s="13"/>
      <c r="Z435" s="13"/>
      <c r="AA435" s="13"/>
      <c r="AB435" s="13"/>
      <c r="AC435" s="13"/>
      <c r="AD435" s="13"/>
      <c r="AE435" s="13"/>
      <c r="AT435" s="257" t="s">
        <v>208</v>
      </c>
      <c r="AU435" s="257" t="s">
        <v>86</v>
      </c>
      <c r="AV435" s="13" t="s">
        <v>86</v>
      </c>
      <c r="AW435" s="13" t="s">
        <v>38</v>
      </c>
      <c r="AX435" s="13" t="s">
        <v>76</v>
      </c>
      <c r="AY435" s="257" t="s">
        <v>194</v>
      </c>
    </row>
    <row r="436" spans="1:51" s="14" customFormat="1" ht="12">
      <c r="A436" s="14"/>
      <c r="B436" s="258"/>
      <c r="C436" s="259"/>
      <c r="D436" s="242" t="s">
        <v>208</v>
      </c>
      <c r="E436" s="260" t="s">
        <v>21</v>
      </c>
      <c r="F436" s="261" t="s">
        <v>210</v>
      </c>
      <c r="G436" s="259"/>
      <c r="H436" s="262">
        <v>126.65</v>
      </c>
      <c r="I436" s="263"/>
      <c r="J436" s="259"/>
      <c r="K436" s="259"/>
      <c r="L436" s="264"/>
      <c r="M436" s="265"/>
      <c r="N436" s="266"/>
      <c r="O436" s="266"/>
      <c r="P436" s="266"/>
      <c r="Q436" s="266"/>
      <c r="R436" s="266"/>
      <c r="S436" s="266"/>
      <c r="T436" s="267"/>
      <c r="U436" s="14"/>
      <c r="V436" s="14"/>
      <c r="W436" s="14"/>
      <c r="X436" s="14"/>
      <c r="Y436" s="14"/>
      <c r="Z436" s="14"/>
      <c r="AA436" s="14"/>
      <c r="AB436" s="14"/>
      <c r="AC436" s="14"/>
      <c r="AD436" s="14"/>
      <c r="AE436" s="14"/>
      <c r="AT436" s="268" t="s">
        <v>208</v>
      </c>
      <c r="AU436" s="268" t="s">
        <v>86</v>
      </c>
      <c r="AV436" s="14" t="s">
        <v>202</v>
      </c>
      <c r="AW436" s="14" t="s">
        <v>38</v>
      </c>
      <c r="AX436" s="14" t="s">
        <v>84</v>
      </c>
      <c r="AY436" s="268" t="s">
        <v>194</v>
      </c>
    </row>
    <row r="437" spans="1:65" s="2" customFormat="1" ht="16.5" customHeight="1">
      <c r="A437" s="40"/>
      <c r="B437" s="41"/>
      <c r="C437" s="229" t="s">
        <v>708</v>
      </c>
      <c r="D437" s="229" t="s">
        <v>197</v>
      </c>
      <c r="E437" s="230" t="s">
        <v>709</v>
      </c>
      <c r="F437" s="231" t="s">
        <v>710</v>
      </c>
      <c r="G437" s="232" t="s">
        <v>268</v>
      </c>
      <c r="H437" s="233">
        <v>5</v>
      </c>
      <c r="I437" s="234"/>
      <c r="J437" s="235">
        <f>ROUND(I437*H437,2)</f>
        <v>0</v>
      </c>
      <c r="K437" s="231" t="s">
        <v>201</v>
      </c>
      <c r="L437" s="46"/>
      <c r="M437" s="236" t="s">
        <v>21</v>
      </c>
      <c r="N437" s="237" t="s">
        <v>47</v>
      </c>
      <c r="O437" s="86"/>
      <c r="P437" s="238">
        <f>O437*H437</f>
        <v>0</v>
      </c>
      <c r="Q437" s="238">
        <v>0.00018</v>
      </c>
      <c r="R437" s="238">
        <f>Q437*H437</f>
        <v>0.0009000000000000001</v>
      </c>
      <c r="S437" s="238">
        <v>0</v>
      </c>
      <c r="T437" s="239">
        <f>S437*H437</f>
        <v>0</v>
      </c>
      <c r="U437" s="40"/>
      <c r="V437" s="40"/>
      <c r="W437" s="40"/>
      <c r="X437" s="40"/>
      <c r="Y437" s="40"/>
      <c r="Z437" s="40"/>
      <c r="AA437" s="40"/>
      <c r="AB437" s="40"/>
      <c r="AC437" s="40"/>
      <c r="AD437" s="40"/>
      <c r="AE437" s="40"/>
      <c r="AR437" s="240" t="s">
        <v>202</v>
      </c>
      <c r="AT437" s="240" t="s">
        <v>197</v>
      </c>
      <c r="AU437" s="240" t="s">
        <v>86</v>
      </c>
      <c r="AY437" s="19" t="s">
        <v>194</v>
      </c>
      <c r="BE437" s="241">
        <f>IF(N437="základní",J437,0)</f>
        <v>0</v>
      </c>
      <c r="BF437" s="241">
        <f>IF(N437="snížená",J437,0)</f>
        <v>0</v>
      </c>
      <c r="BG437" s="241">
        <f>IF(N437="zákl. přenesená",J437,0)</f>
        <v>0</v>
      </c>
      <c r="BH437" s="241">
        <f>IF(N437="sníž. přenesená",J437,0)</f>
        <v>0</v>
      </c>
      <c r="BI437" s="241">
        <f>IF(N437="nulová",J437,0)</f>
        <v>0</v>
      </c>
      <c r="BJ437" s="19" t="s">
        <v>84</v>
      </c>
      <c r="BK437" s="241">
        <f>ROUND(I437*H437,2)</f>
        <v>0</v>
      </c>
      <c r="BL437" s="19" t="s">
        <v>202</v>
      </c>
      <c r="BM437" s="240" t="s">
        <v>711</v>
      </c>
    </row>
    <row r="438" spans="1:47" s="2" customFormat="1" ht="12">
      <c r="A438" s="40"/>
      <c r="B438" s="41"/>
      <c r="C438" s="42"/>
      <c r="D438" s="242" t="s">
        <v>204</v>
      </c>
      <c r="E438" s="42"/>
      <c r="F438" s="243" t="s">
        <v>712</v>
      </c>
      <c r="G438" s="42"/>
      <c r="H438" s="42"/>
      <c r="I438" s="149"/>
      <c r="J438" s="42"/>
      <c r="K438" s="42"/>
      <c r="L438" s="46"/>
      <c r="M438" s="244"/>
      <c r="N438" s="245"/>
      <c r="O438" s="86"/>
      <c r="P438" s="86"/>
      <c r="Q438" s="86"/>
      <c r="R438" s="86"/>
      <c r="S438" s="86"/>
      <c r="T438" s="87"/>
      <c r="U438" s="40"/>
      <c r="V438" s="40"/>
      <c r="W438" s="40"/>
      <c r="X438" s="40"/>
      <c r="Y438" s="40"/>
      <c r="Z438" s="40"/>
      <c r="AA438" s="40"/>
      <c r="AB438" s="40"/>
      <c r="AC438" s="40"/>
      <c r="AD438" s="40"/>
      <c r="AE438" s="40"/>
      <c r="AT438" s="19" t="s">
        <v>204</v>
      </c>
      <c r="AU438" s="19" t="s">
        <v>86</v>
      </c>
    </row>
    <row r="439" spans="1:47" s="2" customFormat="1" ht="12">
      <c r="A439" s="40"/>
      <c r="B439" s="41"/>
      <c r="C439" s="42"/>
      <c r="D439" s="242" t="s">
        <v>206</v>
      </c>
      <c r="E439" s="42"/>
      <c r="F439" s="246" t="s">
        <v>713</v>
      </c>
      <c r="G439" s="42"/>
      <c r="H439" s="42"/>
      <c r="I439" s="149"/>
      <c r="J439" s="42"/>
      <c r="K439" s="42"/>
      <c r="L439" s="46"/>
      <c r="M439" s="244"/>
      <c r="N439" s="245"/>
      <c r="O439" s="86"/>
      <c r="P439" s="86"/>
      <c r="Q439" s="86"/>
      <c r="R439" s="86"/>
      <c r="S439" s="86"/>
      <c r="T439" s="87"/>
      <c r="U439" s="40"/>
      <c r="V439" s="40"/>
      <c r="W439" s="40"/>
      <c r="X439" s="40"/>
      <c r="Y439" s="40"/>
      <c r="Z439" s="40"/>
      <c r="AA439" s="40"/>
      <c r="AB439" s="40"/>
      <c r="AC439" s="40"/>
      <c r="AD439" s="40"/>
      <c r="AE439" s="40"/>
      <c r="AT439" s="19" t="s">
        <v>206</v>
      </c>
      <c r="AU439" s="19" t="s">
        <v>86</v>
      </c>
    </row>
    <row r="440" spans="1:65" s="2" customFormat="1" ht="16.5" customHeight="1">
      <c r="A440" s="40"/>
      <c r="B440" s="41"/>
      <c r="C440" s="272" t="s">
        <v>714</v>
      </c>
      <c r="D440" s="272" t="s">
        <v>347</v>
      </c>
      <c r="E440" s="273" t="s">
        <v>715</v>
      </c>
      <c r="F440" s="274" t="s">
        <v>716</v>
      </c>
      <c r="G440" s="275" t="s">
        <v>268</v>
      </c>
      <c r="H440" s="276">
        <v>5</v>
      </c>
      <c r="I440" s="277"/>
      <c r="J440" s="278">
        <f>ROUND(I440*H440,2)</f>
        <v>0</v>
      </c>
      <c r="K440" s="274" t="s">
        <v>201</v>
      </c>
      <c r="L440" s="279"/>
      <c r="M440" s="280" t="s">
        <v>21</v>
      </c>
      <c r="N440" s="281" t="s">
        <v>47</v>
      </c>
      <c r="O440" s="86"/>
      <c r="P440" s="238">
        <f>O440*H440</f>
        <v>0</v>
      </c>
      <c r="Q440" s="238">
        <v>0.012</v>
      </c>
      <c r="R440" s="238">
        <f>Q440*H440</f>
        <v>0.06</v>
      </c>
      <c r="S440" s="238">
        <v>0</v>
      </c>
      <c r="T440" s="239">
        <f>S440*H440</f>
        <v>0</v>
      </c>
      <c r="U440" s="40"/>
      <c r="V440" s="40"/>
      <c r="W440" s="40"/>
      <c r="X440" s="40"/>
      <c r="Y440" s="40"/>
      <c r="Z440" s="40"/>
      <c r="AA440" s="40"/>
      <c r="AB440" s="40"/>
      <c r="AC440" s="40"/>
      <c r="AD440" s="40"/>
      <c r="AE440" s="40"/>
      <c r="AR440" s="240" t="s">
        <v>253</v>
      </c>
      <c r="AT440" s="240" t="s">
        <v>347</v>
      </c>
      <c r="AU440" s="240" t="s">
        <v>86</v>
      </c>
      <c r="AY440" s="19" t="s">
        <v>194</v>
      </c>
      <c r="BE440" s="241">
        <f>IF(N440="základní",J440,0)</f>
        <v>0</v>
      </c>
      <c r="BF440" s="241">
        <f>IF(N440="snížená",J440,0)</f>
        <v>0</v>
      </c>
      <c r="BG440" s="241">
        <f>IF(N440="zákl. přenesená",J440,0)</f>
        <v>0</v>
      </c>
      <c r="BH440" s="241">
        <f>IF(N440="sníž. přenesená",J440,0)</f>
        <v>0</v>
      </c>
      <c r="BI440" s="241">
        <f>IF(N440="nulová",J440,0)</f>
        <v>0</v>
      </c>
      <c r="BJ440" s="19" t="s">
        <v>84</v>
      </c>
      <c r="BK440" s="241">
        <f>ROUND(I440*H440,2)</f>
        <v>0</v>
      </c>
      <c r="BL440" s="19" t="s">
        <v>202</v>
      </c>
      <c r="BM440" s="240" t="s">
        <v>717</v>
      </c>
    </row>
    <row r="441" spans="1:47" s="2" customFormat="1" ht="12">
      <c r="A441" s="40"/>
      <c r="B441" s="41"/>
      <c r="C441" s="42"/>
      <c r="D441" s="242" t="s">
        <v>204</v>
      </c>
      <c r="E441" s="42"/>
      <c r="F441" s="243" t="s">
        <v>716</v>
      </c>
      <c r="G441" s="42"/>
      <c r="H441" s="42"/>
      <c r="I441" s="149"/>
      <c r="J441" s="42"/>
      <c r="K441" s="42"/>
      <c r="L441" s="46"/>
      <c r="M441" s="244"/>
      <c r="N441" s="245"/>
      <c r="O441" s="86"/>
      <c r="P441" s="86"/>
      <c r="Q441" s="86"/>
      <c r="R441" s="86"/>
      <c r="S441" s="86"/>
      <c r="T441" s="87"/>
      <c r="U441" s="40"/>
      <c r="V441" s="40"/>
      <c r="W441" s="40"/>
      <c r="X441" s="40"/>
      <c r="Y441" s="40"/>
      <c r="Z441" s="40"/>
      <c r="AA441" s="40"/>
      <c r="AB441" s="40"/>
      <c r="AC441" s="40"/>
      <c r="AD441" s="40"/>
      <c r="AE441" s="40"/>
      <c r="AT441" s="19" t="s">
        <v>204</v>
      </c>
      <c r="AU441" s="19" t="s">
        <v>86</v>
      </c>
    </row>
    <row r="442" spans="1:63" s="12" customFormat="1" ht="22.8" customHeight="1">
      <c r="A442" s="12"/>
      <c r="B442" s="213"/>
      <c r="C442" s="214"/>
      <c r="D442" s="215" t="s">
        <v>75</v>
      </c>
      <c r="E442" s="227" t="s">
        <v>718</v>
      </c>
      <c r="F442" s="227" t="s">
        <v>719</v>
      </c>
      <c r="G442" s="214"/>
      <c r="H442" s="214"/>
      <c r="I442" s="217"/>
      <c r="J442" s="228">
        <f>BK442</f>
        <v>0</v>
      </c>
      <c r="K442" s="214"/>
      <c r="L442" s="219"/>
      <c r="M442" s="220"/>
      <c r="N442" s="221"/>
      <c r="O442" s="221"/>
      <c r="P442" s="222">
        <f>SUM(P443:P445)</f>
        <v>0</v>
      </c>
      <c r="Q442" s="221"/>
      <c r="R442" s="222">
        <f>SUM(R443:R445)</f>
        <v>0</v>
      </c>
      <c r="S442" s="221"/>
      <c r="T442" s="223">
        <f>SUM(T443:T445)</f>
        <v>0</v>
      </c>
      <c r="U442" s="12"/>
      <c r="V442" s="12"/>
      <c r="W442" s="12"/>
      <c r="X442" s="12"/>
      <c r="Y442" s="12"/>
      <c r="Z442" s="12"/>
      <c r="AA442" s="12"/>
      <c r="AB442" s="12"/>
      <c r="AC442" s="12"/>
      <c r="AD442" s="12"/>
      <c r="AE442" s="12"/>
      <c r="AR442" s="224" t="s">
        <v>84</v>
      </c>
      <c r="AT442" s="225" t="s">
        <v>75</v>
      </c>
      <c r="AU442" s="225" t="s">
        <v>84</v>
      </c>
      <c r="AY442" s="224" t="s">
        <v>194</v>
      </c>
      <c r="BK442" s="226">
        <f>SUM(BK443:BK445)</f>
        <v>0</v>
      </c>
    </row>
    <row r="443" spans="1:65" s="2" customFormat="1" ht="16.5" customHeight="1">
      <c r="A443" s="40"/>
      <c r="B443" s="41"/>
      <c r="C443" s="229" t="s">
        <v>720</v>
      </c>
      <c r="D443" s="229" t="s">
        <v>197</v>
      </c>
      <c r="E443" s="230" t="s">
        <v>721</v>
      </c>
      <c r="F443" s="231" t="s">
        <v>722</v>
      </c>
      <c r="G443" s="232" t="s">
        <v>215</v>
      </c>
      <c r="H443" s="233">
        <v>239.578</v>
      </c>
      <c r="I443" s="234"/>
      <c r="J443" s="235">
        <f>ROUND(I443*H443,2)</f>
        <v>0</v>
      </c>
      <c r="K443" s="231" t="s">
        <v>201</v>
      </c>
      <c r="L443" s="46"/>
      <c r="M443" s="236" t="s">
        <v>21</v>
      </c>
      <c r="N443" s="237" t="s">
        <v>47</v>
      </c>
      <c r="O443" s="86"/>
      <c r="P443" s="238">
        <f>O443*H443</f>
        <v>0</v>
      </c>
      <c r="Q443" s="238">
        <v>0</v>
      </c>
      <c r="R443" s="238">
        <f>Q443*H443</f>
        <v>0</v>
      </c>
      <c r="S443" s="238">
        <v>0</v>
      </c>
      <c r="T443" s="239">
        <f>S443*H443</f>
        <v>0</v>
      </c>
      <c r="U443" s="40"/>
      <c r="V443" s="40"/>
      <c r="W443" s="40"/>
      <c r="X443" s="40"/>
      <c r="Y443" s="40"/>
      <c r="Z443" s="40"/>
      <c r="AA443" s="40"/>
      <c r="AB443" s="40"/>
      <c r="AC443" s="40"/>
      <c r="AD443" s="40"/>
      <c r="AE443" s="40"/>
      <c r="AR443" s="240" t="s">
        <v>202</v>
      </c>
      <c r="AT443" s="240" t="s">
        <v>197</v>
      </c>
      <c r="AU443" s="240" t="s">
        <v>86</v>
      </c>
      <c r="AY443" s="19" t="s">
        <v>194</v>
      </c>
      <c r="BE443" s="241">
        <f>IF(N443="základní",J443,0)</f>
        <v>0</v>
      </c>
      <c r="BF443" s="241">
        <f>IF(N443="snížená",J443,0)</f>
        <v>0</v>
      </c>
      <c r="BG443" s="241">
        <f>IF(N443="zákl. přenesená",J443,0)</f>
        <v>0</v>
      </c>
      <c r="BH443" s="241">
        <f>IF(N443="sníž. přenesená",J443,0)</f>
        <v>0</v>
      </c>
      <c r="BI443" s="241">
        <f>IF(N443="nulová",J443,0)</f>
        <v>0</v>
      </c>
      <c r="BJ443" s="19" t="s">
        <v>84</v>
      </c>
      <c r="BK443" s="241">
        <f>ROUND(I443*H443,2)</f>
        <v>0</v>
      </c>
      <c r="BL443" s="19" t="s">
        <v>202</v>
      </c>
      <c r="BM443" s="240" t="s">
        <v>723</v>
      </c>
    </row>
    <row r="444" spans="1:47" s="2" customFormat="1" ht="12">
      <c r="A444" s="40"/>
      <c r="B444" s="41"/>
      <c r="C444" s="42"/>
      <c r="D444" s="242" t="s">
        <v>204</v>
      </c>
      <c r="E444" s="42"/>
      <c r="F444" s="243" t="s">
        <v>724</v>
      </c>
      <c r="G444" s="42"/>
      <c r="H444" s="42"/>
      <c r="I444" s="149"/>
      <c r="J444" s="42"/>
      <c r="K444" s="42"/>
      <c r="L444" s="46"/>
      <c r="M444" s="244"/>
      <c r="N444" s="245"/>
      <c r="O444" s="86"/>
      <c r="P444" s="86"/>
      <c r="Q444" s="86"/>
      <c r="R444" s="86"/>
      <c r="S444" s="86"/>
      <c r="T444" s="87"/>
      <c r="U444" s="40"/>
      <c r="V444" s="40"/>
      <c r="W444" s="40"/>
      <c r="X444" s="40"/>
      <c r="Y444" s="40"/>
      <c r="Z444" s="40"/>
      <c r="AA444" s="40"/>
      <c r="AB444" s="40"/>
      <c r="AC444" s="40"/>
      <c r="AD444" s="40"/>
      <c r="AE444" s="40"/>
      <c r="AT444" s="19" t="s">
        <v>204</v>
      </c>
      <c r="AU444" s="19" t="s">
        <v>86</v>
      </c>
    </row>
    <row r="445" spans="1:47" s="2" customFormat="1" ht="12">
      <c r="A445" s="40"/>
      <c r="B445" s="41"/>
      <c r="C445" s="42"/>
      <c r="D445" s="242" t="s">
        <v>206</v>
      </c>
      <c r="E445" s="42"/>
      <c r="F445" s="246" t="s">
        <v>725</v>
      </c>
      <c r="G445" s="42"/>
      <c r="H445" s="42"/>
      <c r="I445" s="149"/>
      <c r="J445" s="42"/>
      <c r="K445" s="42"/>
      <c r="L445" s="46"/>
      <c r="M445" s="244"/>
      <c r="N445" s="245"/>
      <c r="O445" s="86"/>
      <c r="P445" s="86"/>
      <c r="Q445" s="86"/>
      <c r="R445" s="86"/>
      <c r="S445" s="86"/>
      <c r="T445" s="87"/>
      <c r="U445" s="40"/>
      <c r="V445" s="40"/>
      <c r="W445" s="40"/>
      <c r="X445" s="40"/>
      <c r="Y445" s="40"/>
      <c r="Z445" s="40"/>
      <c r="AA445" s="40"/>
      <c r="AB445" s="40"/>
      <c r="AC445" s="40"/>
      <c r="AD445" s="40"/>
      <c r="AE445" s="40"/>
      <c r="AT445" s="19" t="s">
        <v>206</v>
      </c>
      <c r="AU445" s="19" t="s">
        <v>86</v>
      </c>
    </row>
    <row r="446" spans="1:63" s="12" customFormat="1" ht="25.9" customHeight="1">
      <c r="A446" s="12"/>
      <c r="B446" s="213"/>
      <c r="C446" s="214"/>
      <c r="D446" s="215" t="s">
        <v>75</v>
      </c>
      <c r="E446" s="216" t="s">
        <v>237</v>
      </c>
      <c r="F446" s="216" t="s">
        <v>238</v>
      </c>
      <c r="G446" s="214"/>
      <c r="H446" s="214"/>
      <c r="I446" s="217"/>
      <c r="J446" s="218">
        <f>BK446</f>
        <v>0</v>
      </c>
      <c r="K446" s="214"/>
      <c r="L446" s="219"/>
      <c r="M446" s="220"/>
      <c r="N446" s="221"/>
      <c r="O446" s="221"/>
      <c r="P446" s="222">
        <f>P447+P489+P522+P569+P588+P638+P731+P739+P764+P780+P796+P803</f>
        <v>0</v>
      </c>
      <c r="Q446" s="221"/>
      <c r="R446" s="222">
        <f>R447+R489+R522+R569+R588+R638+R731+R739+R764+R780+R796+R803</f>
        <v>17.22463653</v>
      </c>
      <c r="S446" s="221"/>
      <c r="T446" s="223">
        <f>T447+T489+T522+T569+T588+T638+T731+T739+T764+T780+T796+T803</f>
        <v>0</v>
      </c>
      <c r="U446" s="12"/>
      <c r="V446" s="12"/>
      <c r="W446" s="12"/>
      <c r="X446" s="12"/>
      <c r="Y446" s="12"/>
      <c r="Z446" s="12"/>
      <c r="AA446" s="12"/>
      <c r="AB446" s="12"/>
      <c r="AC446" s="12"/>
      <c r="AD446" s="12"/>
      <c r="AE446" s="12"/>
      <c r="AR446" s="224" t="s">
        <v>86</v>
      </c>
      <c r="AT446" s="225" t="s">
        <v>75</v>
      </c>
      <c r="AU446" s="225" t="s">
        <v>76</v>
      </c>
      <c r="AY446" s="224" t="s">
        <v>194</v>
      </c>
      <c r="BK446" s="226">
        <f>BK447+BK489+BK522+BK569+BK588+BK638+BK731+BK739+BK764+BK780+BK796+BK803</f>
        <v>0</v>
      </c>
    </row>
    <row r="447" spans="1:63" s="12" customFormat="1" ht="22.8" customHeight="1">
      <c r="A447" s="12"/>
      <c r="B447" s="213"/>
      <c r="C447" s="214"/>
      <c r="D447" s="215" t="s">
        <v>75</v>
      </c>
      <c r="E447" s="227" t="s">
        <v>726</v>
      </c>
      <c r="F447" s="227" t="s">
        <v>727</v>
      </c>
      <c r="G447" s="214"/>
      <c r="H447" s="214"/>
      <c r="I447" s="217"/>
      <c r="J447" s="228">
        <f>BK447</f>
        <v>0</v>
      </c>
      <c r="K447" s="214"/>
      <c r="L447" s="219"/>
      <c r="M447" s="220"/>
      <c r="N447" s="221"/>
      <c r="O447" s="221"/>
      <c r="P447" s="222">
        <f>SUM(P448:P488)</f>
        <v>0</v>
      </c>
      <c r="Q447" s="221"/>
      <c r="R447" s="222">
        <f>SUM(R448:R488)</f>
        <v>0.5844649</v>
      </c>
      <c r="S447" s="221"/>
      <c r="T447" s="223">
        <f>SUM(T448:T488)</f>
        <v>0</v>
      </c>
      <c r="U447" s="12"/>
      <c r="V447" s="12"/>
      <c r="W447" s="12"/>
      <c r="X447" s="12"/>
      <c r="Y447" s="12"/>
      <c r="Z447" s="12"/>
      <c r="AA447" s="12"/>
      <c r="AB447" s="12"/>
      <c r="AC447" s="12"/>
      <c r="AD447" s="12"/>
      <c r="AE447" s="12"/>
      <c r="AR447" s="224" t="s">
        <v>86</v>
      </c>
      <c r="AT447" s="225" t="s">
        <v>75</v>
      </c>
      <c r="AU447" s="225" t="s">
        <v>84</v>
      </c>
      <c r="AY447" s="224" t="s">
        <v>194</v>
      </c>
      <c r="BK447" s="226">
        <f>SUM(BK448:BK488)</f>
        <v>0</v>
      </c>
    </row>
    <row r="448" spans="1:65" s="2" customFormat="1" ht="16.5" customHeight="1">
      <c r="A448" s="40"/>
      <c r="B448" s="41"/>
      <c r="C448" s="229" t="s">
        <v>728</v>
      </c>
      <c r="D448" s="229" t="s">
        <v>197</v>
      </c>
      <c r="E448" s="230" t="s">
        <v>729</v>
      </c>
      <c r="F448" s="231" t="s">
        <v>730</v>
      </c>
      <c r="G448" s="232" t="s">
        <v>354</v>
      </c>
      <c r="H448" s="233">
        <v>307.5</v>
      </c>
      <c r="I448" s="234"/>
      <c r="J448" s="235">
        <f>ROUND(I448*H448,2)</f>
        <v>0</v>
      </c>
      <c r="K448" s="231" t="s">
        <v>201</v>
      </c>
      <c r="L448" s="46"/>
      <c r="M448" s="236" t="s">
        <v>21</v>
      </c>
      <c r="N448" s="237" t="s">
        <v>47</v>
      </c>
      <c r="O448" s="86"/>
      <c r="P448" s="238">
        <f>O448*H448</f>
        <v>0</v>
      </c>
      <c r="Q448" s="238">
        <v>0</v>
      </c>
      <c r="R448" s="238">
        <f>Q448*H448</f>
        <v>0</v>
      </c>
      <c r="S448" s="238">
        <v>0</v>
      </c>
      <c r="T448" s="239">
        <f>S448*H448</f>
        <v>0</v>
      </c>
      <c r="U448" s="40"/>
      <c r="V448" s="40"/>
      <c r="W448" s="40"/>
      <c r="X448" s="40"/>
      <c r="Y448" s="40"/>
      <c r="Z448" s="40"/>
      <c r="AA448" s="40"/>
      <c r="AB448" s="40"/>
      <c r="AC448" s="40"/>
      <c r="AD448" s="40"/>
      <c r="AE448" s="40"/>
      <c r="AR448" s="240" t="s">
        <v>245</v>
      </c>
      <c r="AT448" s="240" t="s">
        <v>197</v>
      </c>
      <c r="AU448" s="240" t="s">
        <v>86</v>
      </c>
      <c r="AY448" s="19" t="s">
        <v>194</v>
      </c>
      <c r="BE448" s="241">
        <f>IF(N448="základní",J448,0)</f>
        <v>0</v>
      </c>
      <c r="BF448" s="241">
        <f>IF(N448="snížená",J448,0)</f>
        <v>0</v>
      </c>
      <c r="BG448" s="241">
        <f>IF(N448="zákl. přenesená",J448,0)</f>
        <v>0</v>
      </c>
      <c r="BH448" s="241">
        <f>IF(N448="sníž. přenesená",J448,0)</f>
        <v>0</v>
      </c>
      <c r="BI448" s="241">
        <f>IF(N448="nulová",J448,0)</f>
        <v>0</v>
      </c>
      <c r="BJ448" s="19" t="s">
        <v>84</v>
      </c>
      <c r="BK448" s="241">
        <f>ROUND(I448*H448,2)</f>
        <v>0</v>
      </c>
      <c r="BL448" s="19" t="s">
        <v>245</v>
      </c>
      <c r="BM448" s="240" t="s">
        <v>731</v>
      </c>
    </row>
    <row r="449" spans="1:47" s="2" customFormat="1" ht="12">
      <c r="A449" s="40"/>
      <c r="B449" s="41"/>
      <c r="C449" s="42"/>
      <c r="D449" s="242" t="s">
        <v>204</v>
      </c>
      <c r="E449" s="42"/>
      <c r="F449" s="243" t="s">
        <v>732</v>
      </c>
      <c r="G449" s="42"/>
      <c r="H449" s="42"/>
      <c r="I449" s="149"/>
      <c r="J449" s="42"/>
      <c r="K449" s="42"/>
      <c r="L449" s="46"/>
      <c r="M449" s="244"/>
      <c r="N449" s="245"/>
      <c r="O449" s="86"/>
      <c r="P449" s="86"/>
      <c r="Q449" s="86"/>
      <c r="R449" s="86"/>
      <c r="S449" s="86"/>
      <c r="T449" s="87"/>
      <c r="U449" s="40"/>
      <c r="V449" s="40"/>
      <c r="W449" s="40"/>
      <c r="X449" s="40"/>
      <c r="Y449" s="40"/>
      <c r="Z449" s="40"/>
      <c r="AA449" s="40"/>
      <c r="AB449" s="40"/>
      <c r="AC449" s="40"/>
      <c r="AD449" s="40"/>
      <c r="AE449" s="40"/>
      <c r="AT449" s="19" t="s">
        <v>204</v>
      </c>
      <c r="AU449" s="19" t="s">
        <v>86</v>
      </c>
    </row>
    <row r="450" spans="1:47" s="2" customFormat="1" ht="12">
      <c r="A450" s="40"/>
      <c r="B450" s="41"/>
      <c r="C450" s="42"/>
      <c r="D450" s="242" t="s">
        <v>206</v>
      </c>
      <c r="E450" s="42"/>
      <c r="F450" s="246" t="s">
        <v>733</v>
      </c>
      <c r="G450" s="42"/>
      <c r="H450" s="42"/>
      <c r="I450" s="149"/>
      <c r="J450" s="42"/>
      <c r="K450" s="42"/>
      <c r="L450" s="46"/>
      <c r="M450" s="244"/>
      <c r="N450" s="245"/>
      <c r="O450" s="86"/>
      <c r="P450" s="86"/>
      <c r="Q450" s="86"/>
      <c r="R450" s="86"/>
      <c r="S450" s="86"/>
      <c r="T450" s="87"/>
      <c r="U450" s="40"/>
      <c r="V450" s="40"/>
      <c r="W450" s="40"/>
      <c r="X450" s="40"/>
      <c r="Y450" s="40"/>
      <c r="Z450" s="40"/>
      <c r="AA450" s="40"/>
      <c r="AB450" s="40"/>
      <c r="AC450" s="40"/>
      <c r="AD450" s="40"/>
      <c r="AE450" s="40"/>
      <c r="AT450" s="19" t="s">
        <v>206</v>
      </c>
      <c r="AU450" s="19" t="s">
        <v>86</v>
      </c>
    </row>
    <row r="451" spans="1:51" s="13" customFormat="1" ht="12">
      <c r="A451" s="13"/>
      <c r="B451" s="247"/>
      <c r="C451" s="248"/>
      <c r="D451" s="242" t="s">
        <v>208</v>
      </c>
      <c r="E451" s="249" t="s">
        <v>21</v>
      </c>
      <c r="F451" s="250" t="s">
        <v>734</v>
      </c>
      <c r="G451" s="248"/>
      <c r="H451" s="251">
        <v>307.5</v>
      </c>
      <c r="I451" s="252"/>
      <c r="J451" s="248"/>
      <c r="K451" s="248"/>
      <c r="L451" s="253"/>
      <c r="M451" s="254"/>
      <c r="N451" s="255"/>
      <c r="O451" s="255"/>
      <c r="P451" s="255"/>
      <c r="Q451" s="255"/>
      <c r="R451" s="255"/>
      <c r="S451" s="255"/>
      <c r="T451" s="256"/>
      <c r="U451" s="13"/>
      <c r="V451" s="13"/>
      <c r="W451" s="13"/>
      <c r="X451" s="13"/>
      <c r="Y451" s="13"/>
      <c r="Z451" s="13"/>
      <c r="AA451" s="13"/>
      <c r="AB451" s="13"/>
      <c r="AC451" s="13"/>
      <c r="AD451" s="13"/>
      <c r="AE451" s="13"/>
      <c r="AT451" s="257" t="s">
        <v>208</v>
      </c>
      <c r="AU451" s="257" t="s">
        <v>86</v>
      </c>
      <c r="AV451" s="13" t="s">
        <v>86</v>
      </c>
      <c r="AW451" s="13" t="s">
        <v>38</v>
      </c>
      <c r="AX451" s="13" t="s">
        <v>84</v>
      </c>
      <c r="AY451" s="257" t="s">
        <v>194</v>
      </c>
    </row>
    <row r="452" spans="1:65" s="2" customFormat="1" ht="16.5" customHeight="1">
      <c r="A452" s="40"/>
      <c r="B452" s="41"/>
      <c r="C452" s="229" t="s">
        <v>735</v>
      </c>
      <c r="D452" s="229" t="s">
        <v>197</v>
      </c>
      <c r="E452" s="230" t="s">
        <v>736</v>
      </c>
      <c r="F452" s="231" t="s">
        <v>737</v>
      </c>
      <c r="G452" s="232" t="s">
        <v>354</v>
      </c>
      <c r="H452" s="233">
        <v>25.19</v>
      </c>
      <c r="I452" s="234"/>
      <c r="J452" s="235">
        <f>ROUND(I452*H452,2)</f>
        <v>0</v>
      </c>
      <c r="K452" s="231" t="s">
        <v>201</v>
      </c>
      <c r="L452" s="46"/>
      <c r="M452" s="236" t="s">
        <v>21</v>
      </c>
      <c r="N452" s="237" t="s">
        <v>47</v>
      </c>
      <c r="O452" s="86"/>
      <c r="P452" s="238">
        <f>O452*H452</f>
        <v>0</v>
      </c>
      <c r="Q452" s="238">
        <v>0</v>
      </c>
      <c r="R452" s="238">
        <f>Q452*H452</f>
        <v>0</v>
      </c>
      <c r="S452" s="238">
        <v>0</v>
      </c>
      <c r="T452" s="239">
        <f>S452*H452</f>
        <v>0</v>
      </c>
      <c r="U452" s="40"/>
      <c r="V452" s="40"/>
      <c r="W452" s="40"/>
      <c r="X452" s="40"/>
      <c r="Y452" s="40"/>
      <c r="Z452" s="40"/>
      <c r="AA452" s="40"/>
      <c r="AB452" s="40"/>
      <c r="AC452" s="40"/>
      <c r="AD452" s="40"/>
      <c r="AE452" s="40"/>
      <c r="AR452" s="240" t="s">
        <v>245</v>
      </c>
      <c r="AT452" s="240" t="s">
        <v>197</v>
      </c>
      <c r="AU452" s="240" t="s">
        <v>86</v>
      </c>
      <c r="AY452" s="19" t="s">
        <v>194</v>
      </c>
      <c r="BE452" s="241">
        <f>IF(N452="základní",J452,0)</f>
        <v>0</v>
      </c>
      <c r="BF452" s="241">
        <f>IF(N452="snížená",J452,0)</f>
        <v>0</v>
      </c>
      <c r="BG452" s="241">
        <f>IF(N452="zákl. přenesená",J452,0)</f>
        <v>0</v>
      </c>
      <c r="BH452" s="241">
        <f>IF(N452="sníž. přenesená",J452,0)</f>
        <v>0</v>
      </c>
      <c r="BI452" s="241">
        <f>IF(N452="nulová",J452,0)</f>
        <v>0</v>
      </c>
      <c r="BJ452" s="19" t="s">
        <v>84</v>
      </c>
      <c r="BK452" s="241">
        <f>ROUND(I452*H452,2)</f>
        <v>0</v>
      </c>
      <c r="BL452" s="19" t="s">
        <v>245</v>
      </c>
      <c r="BM452" s="240" t="s">
        <v>738</v>
      </c>
    </row>
    <row r="453" spans="1:47" s="2" customFormat="1" ht="12">
      <c r="A453" s="40"/>
      <c r="B453" s="41"/>
      <c r="C453" s="42"/>
      <c r="D453" s="242" t="s">
        <v>204</v>
      </c>
      <c r="E453" s="42"/>
      <c r="F453" s="243" t="s">
        <v>739</v>
      </c>
      <c r="G453" s="42"/>
      <c r="H453" s="42"/>
      <c r="I453" s="149"/>
      <c r="J453" s="42"/>
      <c r="K453" s="42"/>
      <c r="L453" s="46"/>
      <c r="M453" s="244"/>
      <c r="N453" s="245"/>
      <c r="O453" s="86"/>
      <c r="P453" s="86"/>
      <c r="Q453" s="86"/>
      <c r="R453" s="86"/>
      <c r="S453" s="86"/>
      <c r="T453" s="87"/>
      <c r="U453" s="40"/>
      <c r="V453" s="40"/>
      <c r="W453" s="40"/>
      <c r="X453" s="40"/>
      <c r="Y453" s="40"/>
      <c r="Z453" s="40"/>
      <c r="AA453" s="40"/>
      <c r="AB453" s="40"/>
      <c r="AC453" s="40"/>
      <c r="AD453" s="40"/>
      <c r="AE453" s="40"/>
      <c r="AT453" s="19" t="s">
        <v>204</v>
      </c>
      <c r="AU453" s="19" t="s">
        <v>86</v>
      </c>
    </row>
    <row r="454" spans="1:47" s="2" customFormat="1" ht="12">
      <c r="A454" s="40"/>
      <c r="B454" s="41"/>
      <c r="C454" s="42"/>
      <c r="D454" s="242" t="s">
        <v>206</v>
      </c>
      <c r="E454" s="42"/>
      <c r="F454" s="246" t="s">
        <v>733</v>
      </c>
      <c r="G454" s="42"/>
      <c r="H454" s="42"/>
      <c r="I454" s="149"/>
      <c r="J454" s="42"/>
      <c r="K454" s="42"/>
      <c r="L454" s="46"/>
      <c r="M454" s="244"/>
      <c r="N454" s="245"/>
      <c r="O454" s="86"/>
      <c r="P454" s="86"/>
      <c r="Q454" s="86"/>
      <c r="R454" s="86"/>
      <c r="S454" s="86"/>
      <c r="T454" s="87"/>
      <c r="U454" s="40"/>
      <c r="V454" s="40"/>
      <c r="W454" s="40"/>
      <c r="X454" s="40"/>
      <c r="Y454" s="40"/>
      <c r="Z454" s="40"/>
      <c r="AA454" s="40"/>
      <c r="AB454" s="40"/>
      <c r="AC454" s="40"/>
      <c r="AD454" s="40"/>
      <c r="AE454" s="40"/>
      <c r="AT454" s="19" t="s">
        <v>206</v>
      </c>
      <c r="AU454" s="19" t="s">
        <v>86</v>
      </c>
    </row>
    <row r="455" spans="1:51" s="13" customFormat="1" ht="12">
      <c r="A455" s="13"/>
      <c r="B455" s="247"/>
      <c r="C455" s="248"/>
      <c r="D455" s="242" t="s">
        <v>208</v>
      </c>
      <c r="E455" s="249" t="s">
        <v>21</v>
      </c>
      <c r="F455" s="250" t="s">
        <v>740</v>
      </c>
      <c r="G455" s="248"/>
      <c r="H455" s="251">
        <v>25.19</v>
      </c>
      <c r="I455" s="252"/>
      <c r="J455" s="248"/>
      <c r="K455" s="248"/>
      <c r="L455" s="253"/>
      <c r="M455" s="254"/>
      <c r="N455" s="255"/>
      <c r="O455" s="255"/>
      <c r="P455" s="255"/>
      <c r="Q455" s="255"/>
      <c r="R455" s="255"/>
      <c r="S455" s="255"/>
      <c r="T455" s="256"/>
      <c r="U455" s="13"/>
      <c r="V455" s="13"/>
      <c r="W455" s="13"/>
      <c r="X455" s="13"/>
      <c r="Y455" s="13"/>
      <c r="Z455" s="13"/>
      <c r="AA455" s="13"/>
      <c r="AB455" s="13"/>
      <c r="AC455" s="13"/>
      <c r="AD455" s="13"/>
      <c r="AE455" s="13"/>
      <c r="AT455" s="257" t="s">
        <v>208</v>
      </c>
      <c r="AU455" s="257" t="s">
        <v>86</v>
      </c>
      <c r="AV455" s="13" t="s">
        <v>86</v>
      </c>
      <c r="AW455" s="13" t="s">
        <v>38</v>
      </c>
      <c r="AX455" s="13" t="s">
        <v>76</v>
      </c>
      <c r="AY455" s="257" t="s">
        <v>194</v>
      </c>
    </row>
    <row r="456" spans="1:51" s="14" customFormat="1" ht="12">
      <c r="A456" s="14"/>
      <c r="B456" s="258"/>
      <c r="C456" s="259"/>
      <c r="D456" s="242" t="s">
        <v>208</v>
      </c>
      <c r="E456" s="260" t="s">
        <v>21</v>
      </c>
      <c r="F456" s="261" t="s">
        <v>210</v>
      </c>
      <c r="G456" s="259"/>
      <c r="H456" s="262">
        <v>25.19</v>
      </c>
      <c r="I456" s="263"/>
      <c r="J456" s="259"/>
      <c r="K456" s="259"/>
      <c r="L456" s="264"/>
      <c r="M456" s="265"/>
      <c r="N456" s="266"/>
      <c r="O456" s="266"/>
      <c r="P456" s="266"/>
      <c r="Q456" s="266"/>
      <c r="R456" s="266"/>
      <c r="S456" s="266"/>
      <c r="T456" s="267"/>
      <c r="U456" s="14"/>
      <c r="V456" s="14"/>
      <c r="W456" s="14"/>
      <c r="X456" s="14"/>
      <c r="Y456" s="14"/>
      <c r="Z456" s="14"/>
      <c r="AA456" s="14"/>
      <c r="AB456" s="14"/>
      <c r="AC456" s="14"/>
      <c r="AD456" s="14"/>
      <c r="AE456" s="14"/>
      <c r="AT456" s="268" t="s">
        <v>208</v>
      </c>
      <c r="AU456" s="268" t="s">
        <v>86</v>
      </c>
      <c r="AV456" s="14" t="s">
        <v>202</v>
      </c>
      <c r="AW456" s="14" t="s">
        <v>38</v>
      </c>
      <c r="AX456" s="14" t="s">
        <v>84</v>
      </c>
      <c r="AY456" s="268" t="s">
        <v>194</v>
      </c>
    </row>
    <row r="457" spans="1:65" s="2" customFormat="1" ht="16.5" customHeight="1">
      <c r="A457" s="40"/>
      <c r="B457" s="41"/>
      <c r="C457" s="272" t="s">
        <v>741</v>
      </c>
      <c r="D457" s="272" t="s">
        <v>347</v>
      </c>
      <c r="E457" s="273" t="s">
        <v>742</v>
      </c>
      <c r="F457" s="274" t="s">
        <v>743</v>
      </c>
      <c r="G457" s="275" t="s">
        <v>354</v>
      </c>
      <c r="H457" s="276">
        <v>214.728</v>
      </c>
      <c r="I457" s="277"/>
      <c r="J457" s="278">
        <f>ROUND(I457*H457,2)</f>
        <v>0</v>
      </c>
      <c r="K457" s="274" t="s">
        <v>201</v>
      </c>
      <c r="L457" s="279"/>
      <c r="M457" s="280" t="s">
        <v>21</v>
      </c>
      <c r="N457" s="281" t="s">
        <v>47</v>
      </c>
      <c r="O457" s="86"/>
      <c r="P457" s="238">
        <f>O457*H457</f>
        <v>0</v>
      </c>
      <c r="Q457" s="238">
        <v>0.0003</v>
      </c>
      <c r="R457" s="238">
        <f>Q457*H457</f>
        <v>0.0644184</v>
      </c>
      <c r="S457" s="238">
        <v>0</v>
      </c>
      <c r="T457" s="239">
        <f>S457*H457</f>
        <v>0</v>
      </c>
      <c r="U457" s="40"/>
      <c r="V457" s="40"/>
      <c r="W457" s="40"/>
      <c r="X457" s="40"/>
      <c r="Y457" s="40"/>
      <c r="Z457" s="40"/>
      <c r="AA457" s="40"/>
      <c r="AB457" s="40"/>
      <c r="AC457" s="40"/>
      <c r="AD457" s="40"/>
      <c r="AE457" s="40"/>
      <c r="AR457" s="240" t="s">
        <v>525</v>
      </c>
      <c r="AT457" s="240" t="s">
        <v>347</v>
      </c>
      <c r="AU457" s="240" t="s">
        <v>86</v>
      </c>
      <c r="AY457" s="19" t="s">
        <v>194</v>
      </c>
      <c r="BE457" s="241">
        <f>IF(N457="základní",J457,0)</f>
        <v>0</v>
      </c>
      <c r="BF457" s="241">
        <f>IF(N457="snížená",J457,0)</f>
        <v>0</v>
      </c>
      <c r="BG457" s="241">
        <f>IF(N457="zákl. přenesená",J457,0)</f>
        <v>0</v>
      </c>
      <c r="BH457" s="241">
        <f>IF(N457="sníž. přenesená",J457,0)</f>
        <v>0</v>
      </c>
      <c r="BI457" s="241">
        <f>IF(N457="nulová",J457,0)</f>
        <v>0</v>
      </c>
      <c r="BJ457" s="19" t="s">
        <v>84</v>
      </c>
      <c r="BK457" s="241">
        <f>ROUND(I457*H457,2)</f>
        <v>0</v>
      </c>
      <c r="BL457" s="19" t="s">
        <v>245</v>
      </c>
      <c r="BM457" s="240" t="s">
        <v>744</v>
      </c>
    </row>
    <row r="458" spans="1:47" s="2" customFormat="1" ht="12">
      <c r="A458" s="40"/>
      <c r="B458" s="41"/>
      <c r="C458" s="42"/>
      <c r="D458" s="242" t="s">
        <v>204</v>
      </c>
      <c r="E458" s="42"/>
      <c r="F458" s="243" t="s">
        <v>743</v>
      </c>
      <c r="G458" s="42"/>
      <c r="H458" s="42"/>
      <c r="I458" s="149"/>
      <c r="J458" s="42"/>
      <c r="K458" s="42"/>
      <c r="L458" s="46"/>
      <c r="M458" s="244"/>
      <c r="N458" s="245"/>
      <c r="O458" s="86"/>
      <c r="P458" s="86"/>
      <c r="Q458" s="86"/>
      <c r="R458" s="86"/>
      <c r="S458" s="86"/>
      <c r="T458" s="87"/>
      <c r="U458" s="40"/>
      <c r="V458" s="40"/>
      <c r="W458" s="40"/>
      <c r="X458" s="40"/>
      <c r="Y458" s="40"/>
      <c r="Z458" s="40"/>
      <c r="AA458" s="40"/>
      <c r="AB458" s="40"/>
      <c r="AC458" s="40"/>
      <c r="AD458" s="40"/>
      <c r="AE458" s="40"/>
      <c r="AT458" s="19" t="s">
        <v>204</v>
      </c>
      <c r="AU458" s="19" t="s">
        <v>86</v>
      </c>
    </row>
    <row r="459" spans="1:51" s="13" customFormat="1" ht="12">
      <c r="A459" s="13"/>
      <c r="B459" s="247"/>
      <c r="C459" s="248"/>
      <c r="D459" s="242" t="s">
        <v>208</v>
      </c>
      <c r="E459" s="248"/>
      <c r="F459" s="250" t="s">
        <v>745</v>
      </c>
      <c r="G459" s="248"/>
      <c r="H459" s="251">
        <v>214.728</v>
      </c>
      <c r="I459" s="252"/>
      <c r="J459" s="248"/>
      <c r="K459" s="248"/>
      <c r="L459" s="253"/>
      <c r="M459" s="254"/>
      <c r="N459" s="255"/>
      <c r="O459" s="255"/>
      <c r="P459" s="255"/>
      <c r="Q459" s="255"/>
      <c r="R459" s="255"/>
      <c r="S459" s="255"/>
      <c r="T459" s="256"/>
      <c r="U459" s="13"/>
      <c r="V459" s="13"/>
      <c r="W459" s="13"/>
      <c r="X459" s="13"/>
      <c r="Y459" s="13"/>
      <c r="Z459" s="13"/>
      <c r="AA459" s="13"/>
      <c r="AB459" s="13"/>
      <c r="AC459" s="13"/>
      <c r="AD459" s="13"/>
      <c r="AE459" s="13"/>
      <c r="AT459" s="257" t="s">
        <v>208</v>
      </c>
      <c r="AU459" s="257" t="s">
        <v>86</v>
      </c>
      <c r="AV459" s="13" t="s">
        <v>86</v>
      </c>
      <c r="AW459" s="13" t="s">
        <v>4</v>
      </c>
      <c r="AX459" s="13" t="s">
        <v>84</v>
      </c>
      <c r="AY459" s="257" t="s">
        <v>194</v>
      </c>
    </row>
    <row r="460" spans="1:65" s="2" customFormat="1" ht="16.5" customHeight="1">
      <c r="A460" s="40"/>
      <c r="B460" s="41"/>
      <c r="C460" s="272" t="s">
        <v>746</v>
      </c>
      <c r="D460" s="272" t="s">
        <v>347</v>
      </c>
      <c r="E460" s="273" t="s">
        <v>747</v>
      </c>
      <c r="F460" s="274" t="s">
        <v>748</v>
      </c>
      <c r="G460" s="275" t="s">
        <v>354</v>
      </c>
      <c r="H460" s="276">
        <v>184.5</v>
      </c>
      <c r="I460" s="277"/>
      <c r="J460" s="278">
        <f>ROUND(I460*H460,2)</f>
        <v>0</v>
      </c>
      <c r="K460" s="274" t="s">
        <v>201</v>
      </c>
      <c r="L460" s="279"/>
      <c r="M460" s="280" t="s">
        <v>21</v>
      </c>
      <c r="N460" s="281" t="s">
        <v>47</v>
      </c>
      <c r="O460" s="86"/>
      <c r="P460" s="238">
        <f>O460*H460</f>
        <v>0</v>
      </c>
      <c r="Q460" s="238">
        <v>0.0004</v>
      </c>
      <c r="R460" s="238">
        <f>Q460*H460</f>
        <v>0.0738</v>
      </c>
      <c r="S460" s="238">
        <v>0</v>
      </c>
      <c r="T460" s="239">
        <f>S460*H460</f>
        <v>0</v>
      </c>
      <c r="U460" s="40"/>
      <c r="V460" s="40"/>
      <c r="W460" s="40"/>
      <c r="X460" s="40"/>
      <c r="Y460" s="40"/>
      <c r="Z460" s="40"/>
      <c r="AA460" s="40"/>
      <c r="AB460" s="40"/>
      <c r="AC460" s="40"/>
      <c r="AD460" s="40"/>
      <c r="AE460" s="40"/>
      <c r="AR460" s="240" t="s">
        <v>525</v>
      </c>
      <c r="AT460" s="240" t="s">
        <v>347</v>
      </c>
      <c r="AU460" s="240" t="s">
        <v>86</v>
      </c>
      <c r="AY460" s="19" t="s">
        <v>194</v>
      </c>
      <c r="BE460" s="241">
        <f>IF(N460="základní",J460,0)</f>
        <v>0</v>
      </c>
      <c r="BF460" s="241">
        <f>IF(N460="snížená",J460,0)</f>
        <v>0</v>
      </c>
      <c r="BG460" s="241">
        <f>IF(N460="zákl. přenesená",J460,0)</f>
        <v>0</v>
      </c>
      <c r="BH460" s="241">
        <f>IF(N460="sníž. přenesená",J460,0)</f>
        <v>0</v>
      </c>
      <c r="BI460" s="241">
        <f>IF(N460="nulová",J460,0)</f>
        <v>0</v>
      </c>
      <c r="BJ460" s="19" t="s">
        <v>84</v>
      </c>
      <c r="BK460" s="241">
        <f>ROUND(I460*H460,2)</f>
        <v>0</v>
      </c>
      <c r="BL460" s="19" t="s">
        <v>245</v>
      </c>
      <c r="BM460" s="240" t="s">
        <v>749</v>
      </c>
    </row>
    <row r="461" spans="1:47" s="2" customFormat="1" ht="12">
      <c r="A461" s="40"/>
      <c r="B461" s="41"/>
      <c r="C461" s="42"/>
      <c r="D461" s="242" t="s">
        <v>204</v>
      </c>
      <c r="E461" s="42"/>
      <c r="F461" s="243" t="s">
        <v>748</v>
      </c>
      <c r="G461" s="42"/>
      <c r="H461" s="42"/>
      <c r="I461" s="149"/>
      <c r="J461" s="42"/>
      <c r="K461" s="42"/>
      <c r="L461" s="46"/>
      <c r="M461" s="244"/>
      <c r="N461" s="245"/>
      <c r="O461" s="86"/>
      <c r="P461" s="86"/>
      <c r="Q461" s="86"/>
      <c r="R461" s="86"/>
      <c r="S461" s="86"/>
      <c r="T461" s="87"/>
      <c r="U461" s="40"/>
      <c r="V461" s="40"/>
      <c r="W461" s="40"/>
      <c r="X461" s="40"/>
      <c r="Y461" s="40"/>
      <c r="Z461" s="40"/>
      <c r="AA461" s="40"/>
      <c r="AB461" s="40"/>
      <c r="AC461" s="40"/>
      <c r="AD461" s="40"/>
      <c r="AE461" s="40"/>
      <c r="AT461" s="19" t="s">
        <v>204</v>
      </c>
      <c r="AU461" s="19" t="s">
        <v>86</v>
      </c>
    </row>
    <row r="462" spans="1:51" s="13" customFormat="1" ht="12">
      <c r="A462" s="13"/>
      <c r="B462" s="247"/>
      <c r="C462" s="248"/>
      <c r="D462" s="242" t="s">
        <v>208</v>
      </c>
      <c r="E462" s="249" t="s">
        <v>21</v>
      </c>
      <c r="F462" s="250" t="s">
        <v>750</v>
      </c>
      <c r="G462" s="248"/>
      <c r="H462" s="251">
        <v>153.75</v>
      </c>
      <c r="I462" s="252"/>
      <c r="J462" s="248"/>
      <c r="K462" s="248"/>
      <c r="L462" s="253"/>
      <c r="M462" s="254"/>
      <c r="N462" s="255"/>
      <c r="O462" s="255"/>
      <c r="P462" s="255"/>
      <c r="Q462" s="255"/>
      <c r="R462" s="255"/>
      <c r="S462" s="255"/>
      <c r="T462" s="256"/>
      <c r="U462" s="13"/>
      <c r="V462" s="13"/>
      <c r="W462" s="13"/>
      <c r="X462" s="13"/>
      <c r="Y462" s="13"/>
      <c r="Z462" s="13"/>
      <c r="AA462" s="13"/>
      <c r="AB462" s="13"/>
      <c r="AC462" s="13"/>
      <c r="AD462" s="13"/>
      <c r="AE462" s="13"/>
      <c r="AT462" s="257" t="s">
        <v>208</v>
      </c>
      <c r="AU462" s="257" t="s">
        <v>86</v>
      </c>
      <c r="AV462" s="13" t="s">
        <v>86</v>
      </c>
      <c r="AW462" s="13" t="s">
        <v>38</v>
      </c>
      <c r="AX462" s="13" t="s">
        <v>76</v>
      </c>
      <c r="AY462" s="257" t="s">
        <v>194</v>
      </c>
    </row>
    <row r="463" spans="1:51" s="14" customFormat="1" ht="12">
      <c r="A463" s="14"/>
      <c r="B463" s="258"/>
      <c r="C463" s="259"/>
      <c r="D463" s="242" t="s">
        <v>208</v>
      </c>
      <c r="E463" s="260" t="s">
        <v>21</v>
      </c>
      <c r="F463" s="261" t="s">
        <v>210</v>
      </c>
      <c r="G463" s="259"/>
      <c r="H463" s="262">
        <v>153.75</v>
      </c>
      <c r="I463" s="263"/>
      <c r="J463" s="259"/>
      <c r="K463" s="259"/>
      <c r="L463" s="264"/>
      <c r="M463" s="265"/>
      <c r="N463" s="266"/>
      <c r="O463" s="266"/>
      <c r="P463" s="266"/>
      <c r="Q463" s="266"/>
      <c r="R463" s="266"/>
      <c r="S463" s="266"/>
      <c r="T463" s="267"/>
      <c r="U463" s="14"/>
      <c r="V463" s="14"/>
      <c r="W463" s="14"/>
      <c r="X463" s="14"/>
      <c r="Y463" s="14"/>
      <c r="Z463" s="14"/>
      <c r="AA463" s="14"/>
      <c r="AB463" s="14"/>
      <c r="AC463" s="14"/>
      <c r="AD463" s="14"/>
      <c r="AE463" s="14"/>
      <c r="AT463" s="268" t="s">
        <v>208</v>
      </c>
      <c r="AU463" s="268" t="s">
        <v>86</v>
      </c>
      <c r="AV463" s="14" t="s">
        <v>202</v>
      </c>
      <c r="AW463" s="14" t="s">
        <v>38</v>
      </c>
      <c r="AX463" s="14" t="s">
        <v>84</v>
      </c>
      <c r="AY463" s="268" t="s">
        <v>194</v>
      </c>
    </row>
    <row r="464" spans="1:51" s="13" customFormat="1" ht="12">
      <c r="A464" s="13"/>
      <c r="B464" s="247"/>
      <c r="C464" s="248"/>
      <c r="D464" s="242" t="s">
        <v>208</v>
      </c>
      <c r="E464" s="248"/>
      <c r="F464" s="250" t="s">
        <v>751</v>
      </c>
      <c r="G464" s="248"/>
      <c r="H464" s="251">
        <v>184.5</v>
      </c>
      <c r="I464" s="252"/>
      <c r="J464" s="248"/>
      <c r="K464" s="248"/>
      <c r="L464" s="253"/>
      <c r="M464" s="254"/>
      <c r="N464" s="255"/>
      <c r="O464" s="255"/>
      <c r="P464" s="255"/>
      <c r="Q464" s="255"/>
      <c r="R464" s="255"/>
      <c r="S464" s="255"/>
      <c r="T464" s="256"/>
      <c r="U464" s="13"/>
      <c r="V464" s="13"/>
      <c r="W464" s="13"/>
      <c r="X464" s="13"/>
      <c r="Y464" s="13"/>
      <c r="Z464" s="13"/>
      <c r="AA464" s="13"/>
      <c r="AB464" s="13"/>
      <c r="AC464" s="13"/>
      <c r="AD464" s="13"/>
      <c r="AE464" s="13"/>
      <c r="AT464" s="257" t="s">
        <v>208</v>
      </c>
      <c r="AU464" s="257" t="s">
        <v>86</v>
      </c>
      <c r="AV464" s="13" t="s">
        <v>86</v>
      </c>
      <c r="AW464" s="13" t="s">
        <v>4</v>
      </c>
      <c r="AX464" s="13" t="s">
        <v>84</v>
      </c>
      <c r="AY464" s="257" t="s">
        <v>194</v>
      </c>
    </row>
    <row r="465" spans="1:65" s="2" customFormat="1" ht="21.75" customHeight="1">
      <c r="A465" s="40"/>
      <c r="B465" s="41"/>
      <c r="C465" s="229" t="s">
        <v>752</v>
      </c>
      <c r="D465" s="229" t="s">
        <v>197</v>
      </c>
      <c r="E465" s="230" t="s">
        <v>753</v>
      </c>
      <c r="F465" s="231" t="s">
        <v>754</v>
      </c>
      <c r="G465" s="232" t="s">
        <v>354</v>
      </c>
      <c r="H465" s="233">
        <v>153.75</v>
      </c>
      <c r="I465" s="234"/>
      <c r="J465" s="235">
        <f>ROUND(I465*H465,2)</f>
        <v>0</v>
      </c>
      <c r="K465" s="231" t="s">
        <v>201</v>
      </c>
      <c r="L465" s="46"/>
      <c r="M465" s="236" t="s">
        <v>21</v>
      </c>
      <c r="N465" s="237" t="s">
        <v>47</v>
      </c>
      <c r="O465" s="86"/>
      <c r="P465" s="238">
        <f>O465*H465</f>
        <v>0</v>
      </c>
      <c r="Q465" s="238">
        <v>0</v>
      </c>
      <c r="R465" s="238">
        <f>Q465*H465</f>
        <v>0</v>
      </c>
      <c r="S465" s="238">
        <v>0</v>
      </c>
      <c r="T465" s="239">
        <f>S465*H465</f>
        <v>0</v>
      </c>
      <c r="U465" s="40"/>
      <c r="V465" s="40"/>
      <c r="W465" s="40"/>
      <c r="X465" s="40"/>
      <c r="Y465" s="40"/>
      <c r="Z465" s="40"/>
      <c r="AA465" s="40"/>
      <c r="AB465" s="40"/>
      <c r="AC465" s="40"/>
      <c r="AD465" s="40"/>
      <c r="AE465" s="40"/>
      <c r="AR465" s="240" t="s">
        <v>245</v>
      </c>
      <c r="AT465" s="240" t="s">
        <v>197</v>
      </c>
      <c r="AU465" s="240" t="s">
        <v>86</v>
      </c>
      <c r="AY465" s="19" t="s">
        <v>194</v>
      </c>
      <c r="BE465" s="241">
        <f>IF(N465="základní",J465,0)</f>
        <v>0</v>
      </c>
      <c r="BF465" s="241">
        <f>IF(N465="snížená",J465,0)</f>
        <v>0</v>
      </c>
      <c r="BG465" s="241">
        <f>IF(N465="zákl. přenesená",J465,0)</f>
        <v>0</v>
      </c>
      <c r="BH465" s="241">
        <f>IF(N465="sníž. přenesená",J465,0)</f>
        <v>0</v>
      </c>
      <c r="BI465" s="241">
        <f>IF(N465="nulová",J465,0)</f>
        <v>0</v>
      </c>
      <c r="BJ465" s="19" t="s">
        <v>84</v>
      </c>
      <c r="BK465" s="241">
        <f>ROUND(I465*H465,2)</f>
        <v>0</v>
      </c>
      <c r="BL465" s="19" t="s">
        <v>245</v>
      </c>
      <c r="BM465" s="240" t="s">
        <v>755</v>
      </c>
    </row>
    <row r="466" spans="1:47" s="2" customFormat="1" ht="12">
      <c r="A466" s="40"/>
      <c r="B466" s="41"/>
      <c r="C466" s="42"/>
      <c r="D466" s="242" t="s">
        <v>204</v>
      </c>
      <c r="E466" s="42"/>
      <c r="F466" s="243" t="s">
        <v>756</v>
      </c>
      <c r="G466" s="42"/>
      <c r="H466" s="42"/>
      <c r="I466" s="149"/>
      <c r="J466" s="42"/>
      <c r="K466" s="42"/>
      <c r="L466" s="46"/>
      <c r="M466" s="244"/>
      <c r="N466" s="245"/>
      <c r="O466" s="86"/>
      <c r="P466" s="86"/>
      <c r="Q466" s="86"/>
      <c r="R466" s="86"/>
      <c r="S466" s="86"/>
      <c r="T466" s="87"/>
      <c r="U466" s="40"/>
      <c r="V466" s="40"/>
      <c r="W466" s="40"/>
      <c r="X466" s="40"/>
      <c r="Y466" s="40"/>
      <c r="Z466" s="40"/>
      <c r="AA466" s="40"/>
      <c r="AB466" s="40"/>
      <c r="AC466" s="40"/>
      <c r="AD466" s="40"/>
      <c r="AE466" s="40"/>
      <c r="AT466" s="19" t="s">
        <v>204</v>
      </c>
      <c r="AU466" s="19" t="s">
        <v>86</v>
      </c>
    </row>
    <row r="467" spans="1:47" s="2" customFormat="1" ht="12">
      <c r="A467" s="40"/>
      <c r="B467" s="41"/>
      <c r="C467" s="42"/>
      <c r="D467" s="242" t="s">
        <v>206</v>
      </c>
      <c r="E467" s="42"/>
      <c r="F467" s="246" t="s">
        <v>757</v>
      </c>
      <c r="G467" s="42"/>
      <c r="H467" s="42"/>
      <c r="I467" s="149"/>
      <c r="J467" s="42"/>
      <c r="K467" s="42"/>
      <c r="L467" s="46"/>
      <c r="M467" s="244"/>
      <c r="N467" s="245"/>
      <c r="O467" s="86"/>
      <c r="P467" s="86"/>
      <c r="Q467" s="86"/>
      <c r="R467" s="86"/>
      <c r="S467" s="86"/>
      <c r="T467" s="87"/>
      <c r="U467" s="40"/>
      <c r="V467" s="40"/>
      <c r="W467" s="40"/>
      <c r="X467" s="40"/>
      <c r="Y467" s="40"/>
      <c r="Z467" s="40"/>
      <c r="AA467" s="40"/>
      <c r="AB467" s="40"/>
      <c r="AC467" s="40"/>
      <c r="AD467" s="40"/>
      <c r="AE467" s="40"/>
      <c r="AT467" s="19" t="s">
        <v>206</v>
      </c>
      <c r="AU467" s="19" t="s">
        <v>86</v>
      </c>
    </row>
    <row r="468" spans="1:51" s="13" customFormat="1" ht="12">
      <c r="A468" s="13"/>
      <c r="B468" s="247"/>
      <c r="C468" s="248"/>
      <c r="D468" s="242" t="s">
        <v>208</v>
      </c>
      <c r="E468" s="249" t="s">
        <v>21</v>
      </c>
      <c r="F468" s="250" t="s">
        <v>758</v>
      </c>
      <c r="G468" s="248"/>
      <c r="H468" s="251">
        <v>153.75</v>
      </c>
      <c r="I468" s="252"/>
      <c r="J468" s="248"/>
      <c r="K468" s="248"/>
      <c r="L468" s="253"/>
      <c r="M468" s="254"/>
      <c r="N468" s="255"/>
      <c r="O468" s="255"/>
      <c r="P468" s="255"/>
      <c r="Q468" s="255"/>
      <c r="R468" s="255"/>
      <c r="S468" s="255"/>
      <c r="T468" s="256"/>
      <c r="U468" s="13"/>
      <c r="V468" s="13"/>
      <c r="W468" s="13"/>
      <c r="X468" s="13"/>
      <c r="Y468" s="13"/>
      <c r="Z468" s="13"/>
      <c r="AA468" s="13"/>
      <c r="AB468" s="13"/>
      <c r="AC468" s="13"/>
      <c r="AD468" s="13"/>
      <c r="AE468" s="13"/>
      <c r="AT468" s="257" t="s">
        <v>208</v>
      </c>
      <c r="AU468" s="257" t="s">
        <v>86</v>
      </c>
      <c r="AV468" s="13" t="s">
        <v>86</v>
      </c>
      <c r="AW468" s="13" t="s">
        <v>38</v>
      </c>
      <c r="AX468" s="13" t="s">
        <v>76</v>
      </c>
      <c r="AY468" s="257" t="s">
        <v>194</v>
      </c>
    </row>
    <row r="469" spans="1:51" s="14" customFormat="1" ht="12">
      <c r="A469" s="14"/>
      <c r="B469" s="258"/>
      <c r="C469" s="259"/>
      <c r="D469" s="242" t="s">
        <v>208</v>
      </c>
      <c r="E469" s="260" t="s">
        <v>21</v>
      </c>
      <c r="F469" s="261" t="s">
        <v>210</v>
      </c>
      <c r="G469" s="259"/>
      <c r="H469" s="262">
        <v>153.75</v>
      </c>
      <c r="I469" s="263"/>
      <c r="J469" s="259"/>
      <c r="K469" s="259"/>
      <c r="L469" s="264"/>
      <c r="M469" s="265"/>
      <c r="N469" s="266"/>
      <c r="O469" s="266"/>
      <c r="P469" s="266"/>
      <c r="Q469" s="266"/>
      <c r="R469" s="266"/>
      <c r="S469" s="266"/>
      <c r="T469" s="267"/>
      <c r="U469" s="14"/>
      <c r="V469" s="14"/>
      <c r="W469" s="14"/>
      <c r="X469" s="14"/>
      <c r="Y469" s="14"/>
      <c r="Z469" s="14"/>
      <c r="AA469" s="14"/>
      <c r="AB469" s="14"/>
      <c r="AC469" s="14"/>
      <c r="AD469" s="14"/>
      <c r="AE469" s="14"/>
      <c r="AT469" s="268" t="s">
        <v>208</v>
      </c>
      <c r="AU469" s="268" t="s">
        <v>86</v>
      </c>
      <c r="AV469" s="14" t="s">
        <v>202</v>
      </c>
      <c r="AW469" s="14" t="s">
        <v>38</v>
      </c>
      <c r="AX469" s="14" t="s">
        <v>84</v>
      </c>
      <c r="AY469" s="268" t="s">
        <v>194</v>
      </c>
    </row>
    <row r="470" spans="1:65" s="2" customFormat="1" ht="21.75" customHeight="1">
      <c r="A470" s="40"/>
      <c r="B470" s="41"/>
      <c r="C470" s="229" t="s">
        <v>759</v>
      </c>
      <c r="D470" s="229" t="s">
        <v>197</v>
      </c>
      <c r="E470" s="230" t="s">
        <v>760</v>
      </c>
      <c r="F470" s="231" t="s">
        <v>761</v>
      </c>
      <c r="G470" s="232" t="s">
        <v>354</v>
      </c>
      <c r="H470" s="233">
        <v>25.19</v>
      </c>
      <c r="I470" s="234"/>
      <c r="J470" s="235">
        <f>ROUND(I470*H470,2)</f>
        <v>0</v>
      </c>
      <c r="K470" s="231" t="s">
        <v>201</v>
      </c>
      <c r="L470" s="46"/>
      <c r="M470" s="236" t="s">
        <v>21</v>
      </c>
      <c r="N470" s="237" t="s">
        <v>47</v>
      </c>
      <c r="O470" s="86"/>
      <c r="P470" s="238">
        <f>O470*H470</f>
        <v>0</v>
      </c>
      <c r="Q470" s="238">
        <v>0</v>
      </c>
      <c r="R470" s="238">
        <f>Q470*H470</f>
        <v>0</v>
      </c>
      <c r="S470" s="238">
        <v>0</v>
      </c>
      <c r="T470" s="239">
        <f>S470*H470</f>
        <v>0</v>
      </c>
      <c r="U470" s="40"/>
      <c r="V470" s="40"/>
      <c r="W470" s="40"/>
      <c r="X470" s="40"/>
      <c r="Y470" s="40"/>
      <c r="Z470" s="40"/>
      <c r="AA470" s="40"/>
      <c r="AB470" s="40"/>
      <c r="AC470" s="40"/>
      <c r="AD470" s="40"/>
      <c r="AE470" s="40"/>
      <c r="AR470" s="240" t="s">
        <v>245</v>
      </c>
      <c r="AT470" s="240" t="s">
        <v>197</v>
      </c>
      <c r="AU470" s="240" t="s">
        <v>86</v>
      </c>
      <c r="AY470" s="19" t="s">
        <v>194</v>
      </c>
      <c r="BE470" s="241">
        <f>IF(N470="základní",J470,0)</f>
        <v>0</v>
      </c>
      <c r="BF470" s="241">
        <f>IF(N470="snížená",J470,0)</f>
        <v>0</v>
      </c>
      <c r="BG470" s="241">
        <f>IF(N470="zákl. přenesená",J470,0)</f>
        <v>0</v>
      </c>
      <c r="BH470" s="241">
        <f>IF(N470="sníž. přenesená",J470,0)</f>
        <v>0</v>
      </c>
      <c r="BI470" s="241">
        <f>IF(N470="nulová",J470,0)</f>
        <v>0</v>
      </c>
      <c r="BJ470" s="19" t="s">
        <v>84</v>
      </c>
      <c r="BK470" s="241">
        <f>ROUND(I470*H470,2)</f>
        <v>0</v>
      </c>
      <c r="BL470" s="19" t="s">
        <v>245</v>
      </c>
      <c r="BM470" s="240" t="s">
        <v>762</v>
      </c>
    </row>
    <row r="471" spans="1:47" s="2" customFormat="1" ht="12">
      <c r="A471" s="40"/>
      <c r="B471" s="41"/>
      <c r="C471" s="42"/>
      <c r="D471" s="242" t="s">
        <v>204</v>
      </c>
      <c r="E471" s="42"/>
      <c r="F471" s="243" t="s">
        <v>763</v>
      </c>
      <c r="G471" s="42"/>
      <c r="H471" s="42"/>
      <c r="I471" s="149"/>
      <c r="J471" s="42"/>
      <c r="K471" s="42"/>
      <c r="L471" s="46"/>
      <c r="M471" s="244"/>
      <c r="N471" s="245"/>
      <c r="O471" s="86"/>
      <c r="P471" s="86"/>
      <c r="Q471" s="86"/>
      <c r="R471" s="86"/>
      <c r="S471" s="86"/>
      <c r="T471" s="87"/>
      <c r="U471" s="40"/>
      <c r="V471" s="40"/>
      <c r="W471" s="40"/>
      <c r="X471" s="40"/>
      <c r="Y471" s="40"/>
      <c r="Z471" s="40"/>
      <c r="AA471" s="40"/>
      <c r="AB471" s="40"/>
      <c r="AC471" s="40"/>
      <c r="AD471" s="40"/>
      <c r="AE471" s="40"/>
      <c r="AT471" s="19" t="s">
        <v>204</v>
      </c>
      <c r="AU471" s="19" t="s">
        <v>86</v>
      </c>
    </row>
    <row r="472" spans="1:47" s="2" customFormat="1" ht="12">
      <c r="A472" s="40"/>
      <c r="B472" s="41"/>
      <c r="C472" s="42"/>
      <c r="D472" s="242" t="s">
        <v>206</v>
      </c>
      <c r="E472" s="42"/>
      <c r="F472" s="246" t="s">
        <v>757</v>
      </c>
      <c r="G472" s="42"/>
      <c r="H472" s="42"/>
      <c r="I472" s="149"/>
      <c r="J472" s="42"/>
      <c r="K472" s="42"/>
      <c r="L472" s="46"/>
      <c r="M472" s="244"/>
      <c r="N472" s="245"/>
      <c r="O472" s="86"/>
      <c r="P472" s="86"/>
      <c r="Q472" s="86"/>
      <c r="R472" s="86"/>
      <c r="S472" s="86"/>
      <c r="T472" s="87"/>
      <c r="U472" s="40"/>
      <c r="V472" s="40"/>
      <c r="W472" s="40"/>
      <c r="X472" s="40"/>
      <c r="Y472" s="40"/>
      <c r="Z472" s="40"/>
      <c r="AA472" s="40"/>
      <c r="AB472" s="40"/>
      <c r="AC472" s="40"/>
      <c r="AD472" s="40"/>
      <c r="AE472" s="40"/>
      <c r="AT472" s="19" t="s">
        <v>206</v>
      </c>
      <c r="AU472" s="19" t="s">
        <v>86</v>
      </c>
    </row>
    <row r="473" spans="1:51" s="13" customFormat="1" ht="12">
      <c r="A473" s="13"/>
      <c r="B473" s="247"/>
      <c r="C473" s="248"/>
      <c r="D473" s="242" t="s">
        <v>208</v>
      </c>
      <c r="E473" s="249" t="s">
        <v>21</v>
      </c>
      <c r="F473" s="250" t="s">
        <v>764</v>
      </c>
      <c r="G473" s="248"/>
      <c r="H473" s="251">
        <v>25.19</v>
      </c>
      <c r="I473" s="252"/>
      <c r="J473" s="248"/>
      <c r="K473" s="248"/>
      <c r="L473" s="253"/>
      <c r="M473" s="254"/>
      <c r="N473" s="255"/>
      <c r="O473" s="255"/>
      <c r="P473" s="255"/>
      <c r="Q473" s="255"/>
      <c r="R473" s="255"/>
      <c r="S473" s="255"/>
      <c r="T473" s="256"/>
      <c r="U473" s="13"/>
      <c r="V473" s="13"/>
      <c r="W473" s="13"/>
      <c r="X473" s="13"/>
      <c r="Y473" s="13"/>
      <c r="Z473" s="13"/>
      <c r="AA473" s="13"/>
      <c r="AB473" s="13"/>
      <c r="AC473" s="13"/>
      <c r="AD473" s="13"/>
      <c r="AE473" s="13"/>
      <c r="AT473" s="257" t="s">
        <v>208</v>
      </c>
      <c r="AU473" s="257" t="s">
        <v>86</v>
      </c>
      <c r="AV473" s="13" t="s">
        <v>86</v>
      </c>
      <c r="AW473" s="13" t="s">
        <v>38</v>
      </c>
      <c r="AX473" s="13" t="s">
        <v>76</v>
      </c>
      <c r="AY473" s="257" t="s">
        <v>194</v>
      </c>
    </row>
    <row r="474" spans="1:51" s="14" customFormat="1" ht="12">
      <c r="A474" s="14"/>
      <c r="B474" s="258"/>
      <c r="C474" s="259"/>
      <c r="D474" s="242" t="s">
        <v>208</v>
      </c>
      <c r="E474" s="260" t="s">
        <v>21</v>
      </c>
      <c r="F474" s="261" t="s">
        <v>210</v>
      </c>
      <c r="G474" s="259"/>
      <c r="H474" s="262">
        <v>25.19</v>
      </c>
      <c r="I474" s="263"/>
      <c r="J474" s="259"/>
      <c r="K474" s="259"/>
      <c r="L474" s="264"/>
      <c r="M474" s="265"/>
      <c r="N474" s="266"/>
      <c r="O474" s="266"/>
      <c r="P474" s="266"/>
      <c r="Q474" s="266"/>
      <c r="R474" s="266"/>
      <c r="S474" s="266"/>
      <c r="T474" s="267"/>
      <c r="U474" s="14"/>
      <c r="V474" s="14"/>
      <c r="W474" s="14"/>
      <c r="X474" s="14"/>
      <c r="Y474" s="14"/>
      <c r="Z474" s="14"/>
      <c r="AA474" s="14"/>
      <c r="AB474" s="14"/>
      <c r="AC474" s="14"/>
      <c r="AD474" s="14"/>
      <c r="AE474" s="14"/>
      <c r="AT474" s="268" t="s">
        <v>208</v>
      </c>
      <c r="AU474" s="268" t="s">
        <v>86</v>
      </c>
      <c r="AV474" s="14" t="s">
        <v>202</v>
      </c>
      <c r="AW474" s="14" t="s">
        <v>38</v>
      </c>
      <c r="AX474" s="14" t="s">
        <v>84</v>
      </c>
      <c r="AY474" s="268" t="s">
        <v>194</v>
      </c>
    </row>
    <row r="475" spans="1:65" s="2" customFormat="1" ht="16.5" customHeight="1">
      <c r="A475" s="40"/>
      <c r="B475" s="41"/>
      <c r="C475" s="272" t="s">
        <v>765</v>
      </c>
      <c r="D475" s="272" t="s">
        <v>347</v>
      </c>
      <c r="E475" s="273" t="s">
        <v>766</v>
      </c>
      <c r="F475" s="274" t="s">
        <v>767</v>
      </c>
      <c r="G475" s="275" t="s">
        <v>354</v>
      </c>
      <c r="H475" s="276">
        <v>205.781</v>
      </c>
      <c r="I475" s="277"/>
      <c r="J475" s="278">
        <f>ROUND(I475*H475,2)</f>
        <v>0</v>
      </c>
      <c r="K475" s="274" t="s">
        <v>201</v>
      </c>
      <c r="L475" s="279"/>
      <c r="M475" s="280" t="s">
        <v>21</v>
      </c>
      <c r="N475" s="281" t="s">
        <v>47</v>
      </c>
      <c r="O475" s="86"/>
      <c r="P475" s="238">
        <f>O475*H475</f>
        <v>0</v>
      </c>
      <c r="Q475" s="238">
        <v>0.0021</v>
      </c>
      <c r="R475" s="238">
        <f>Q475*H475</f>
        <v>0.43214009999999997</v>
      </c>
      <c r="S475" s="238">
        <v>0</v>
      </c>
      <c r="T475" s="239">
        <f>S475*H475</f>
        <v>0</v>
      </c>
      <c r="U475" s="40"/>
      <c r="V475" s="40"/>
      <c r="W475" s="40"/>
      <c r="X475" s="40"/>
      <c r="Y475" s="40"/>
      <c r="Z475" s="40"/>
      <c r="AA475" s="40"/>
      <c r="AB475" s="40"/>
      <c r="AC475" s="40"/>
      <c r="AD475" s="40"/>
      <c r="AE475" s="40"/>
      <c r="AR475" s="240" t="s">
        <v>525</v>
      </c>
      <c r="AT475" s="240" t="s">
        <v>347</v>
      </c>
      <c r="AU475" s="240" t="s">
        <v>86</v>
      </c>
      <c r="AY475" s="19" t="s">
        <v>194</v>
      </c>
      <c r="BE475" s="241">
        <f>IF(N475="základní",J475,0)</f>
        <v>0</v>
      </c>
      <c r="BF475" s="241">
        <f>IF(N475="snížená",J475,0)</f>
        <v>0</v>
      </c>
      <c r="BG475" s="241">
        <f>IF(N475="zákl. přenesená",J475,0)</f>
        <v>0</v>
      </c>
      <c r="BH475" s="241">
        <f>IF(N475="sníž. přenesená",J475,0)</f>
        <v>0</v>
      </c>
      <c r="BI475" s="241">
        <f>IF(N475="nulová",J475,0)</f>
        <v>0</v>
      </c>
      <c r="BJ475" s="19" t="s">
        <v>84</v>
      </c>
      <c r="BK475" s="241">
        <f>ROUND(I475*H475,2)</f>
        <v>0</v>
      </c>
      <c r="BL475" s="19" t="s">
        <v>245</v>
      </c>
      <c r="BM475" s="240" t="s">
        <v>768</v>
      </c>
    </row>
    <row r="476" spans="1:47" s="2" customFormat="1" ht="12">
      <c r="A476" s="40"/>
      <c r="B476" s="41"/>
      <c r="C476" s="42"/>
      <c r="D476" s="242" t="s">
        <v>204</v>
      </c>
      <c r="E476" s="42"/>
      <c r="F476" s="243" t="s">
        <v>767</v>
      </c>
      <c r="G476" s="42"/>
      <c r="H476" s="42"/>
      <c r="I476" s="149"/>
      <c r="J476" s="42"/>
      <c r="K476" s="42"/>
      <c r="L476" s="46"/>
      <c r="M476" s="244"/>
      <c r="N476" s="245"/>
      <c r="O476" s="86"/>
      <c r="P476" s="86"/>
      <c r="Q476" s="86"/>
      <c r="R476" s="86"/>
      <c r="S476" s="86"/>
      <c r="T476" s="87"/>
      <c r="U476" s="40"/>
      <c r="V476" s="40"/>
      <c r="W476" s="40"/>
      <c r="X476" s="40"/>
      <c r="Y476" s="40"/>
      <c r="Z476" s="40"/>
      <c r="AA476" s="40"/>
      <c r="AB476" s="40"/>
      <c r="AC476" s="40"/>
      <c r="AD476" s="40"/>
      <c r="AE476" s="40"/>
      <c r="AT476" s="19" t="s">
        <v>204</v>
      </c>
      <c r="AU476" s="19" t="s">
        <v>86</v>
      </c>
    </row>
    <row r="477" spans="1:51" s="13" customFormat="1" ht="12">
      <c r="A477" s="13"/>
      <c r="B477" s="247"/>
      <c r="C477" s="248"/>
      <c r="D477" s="242" t="s">
        <v>208</v>
      </c>
      <c r="E477" s="248"/>
      <c r="F477" s="250" t="s">
        <v>769</v>
      </c>
      <c r="G477" s="248"/>
      <c r="H477" s="251">
        <v>205.781</v>
      </c>
      <c r="I477" s="252"/>
      <c r="J477" s="248"/>
      <c r="K477" s="248"/>
      <c r="L477" s="253"/>
      <c r="M477" s="254"/>
      <c r="N477" s="255"/>
      <c r="O477" s="255"/>
      <c r="P477" s="255"/>
      <c r="Q477" s="255"/>
      <c r="R477" s="255"/>
      <c r="S477" s="255"/>
      <c r="T477" s="256"/>
      <c r="U477" s="13"/>
      <c r="V477" s="13"/>
      <c r="W477" s="13"/>
      <c r="X477" s="13"/>
      <c r="Y477" s="13"/>
      <c r="Z477" s="13"/>
      <c r="AA477" s="13"/>
      <c r="AB477" s="13"/>
      <c r="AC477" s="13"/>
      <c r="AD477" s="13"/>
      <c r="AE477" s="13"/>
      <c r="AT477" s="257" t="s">
        <v>208</v>
      </c>
      <c r="AU477" s="257" t="s">
        <v>86</v>
      </c>
      <c r="AV477" s="13" t="s">
        <v>86</v>
      </c>
      <c r="AW477" s="13" t="s">
        <v>4</v>
      </c>
      <c r="AX477" s="13" t="s">
        <v>84</v>
      </c>
      <c r="AY477" s="257" t="s">
        <v>194</v>
      </c>
    </row>
    <row r="478" spans="1:65" s="2" customFormat="1" ht="16.5" customHeight="1">
      <c r="A478" s="40"/>
      <c r="B478" s="41"/>
      <c r="C478" s="229" t="s">
        <v>770</v>
      </c>
      <c r="D478" s="229" t="s">
        <v>197</v>
      </c>
      <c r="E478" s="230" t="s">
        <v>771</v>
      </c>
      <c r="F478" s="231" t="s">
        <v>772</v>
      </c>
      <c r="G478" s="232" t="s">
        <v>354</v>
      </c>
      <c r="H478" s="233">
        <v>25.19</v>
      </c>
      <c r="I478" s="234"/>
      <c r="J478" s="235">
        <f>ROUND(I478*H478,2)</f>
        <v>0</v>
      </c>
      <c r="K478" s="231" t="s">
        <v>201</v>
      </c>
      <c r="L478" s="46"/>
      <c r="M478" s="236" t="s">
        <v>21</v>
      </c>
      <c r="N478" s="237" t="s">
        <v>47</v>
      </c>
      <c r="O478" s="86"/>
      <c r="P478" s="238">
        <f>O478*H478</f>
        <v>0</v>
      </c>
      <c r="Q478" s="238">
        <v>0.0004</v>
      </c>
      <c r="R478" s="238">
        <f>Q478*H478</f>
        <v>0.010076000000000002</v>
      </c>
      <c r="S478" s="238">
        <v>0</v>
      </c>
      <c r="T478" s="239">
        <f>S478*H478</f>
        <v>0</v>
      </c>
      <c r="U478" s="40"/>
      <c r="V478" s="40"/>
      <c r="W478" s="40"/>
      <c r="X478" s="40"/>
      <c r="Y478" s="40"/>
      <c r="Z478" s="40"/>
      <c r="AA478" s="40"/>
      <c r="AB478" s="40"/>
      <c r="AC478" s="40"/>
      <c r="AD478" s="40"/>
      <c r="AE478" s="40"/>
      <c r="AR478" s="240" t="s">
        <v>245</v>
      </c>
      <c r="AT478" s="240" t="s">
        <v>197</v>
      </c>
      <c r="AU478" s="240" t="s">
        <v>86</v>
      </c>
      <c r="AY478" s="19" t="s">
        <v>194</v>
      </c>
      <c r="BE478" s="241">
        <f>IF(N478="základní",J478,0)</f>
        <v>0</v>
      </c>
      <c r="BF478" s="241">
        <f>IF(N478="snížená",J478,0)</f>
        <v>0</v>
      </c>
      <c r="BG478" s="241">
        <f>IF(N478="zákl. přenesená",J478,0)</f>
        <v>0</v>
      </c>
      <c r="BH478" s="241">
        <f>IF(N478="sníž. přenesená",J478,0)</f>
        <v>0</v>
      </c>
      <c r="BI478" s="241">
        <f>IF(N478="nulová",J478,0)</f>
        <v>0</v>
      </c>
      <c r="BJ478" s="19" t="s">
        <v>84</v>
      </c>
      <c r="BK478" s="241">
        <f>ROUND(I478*H478,2)</f>
        <v>0</v>
      </c>
      <c r="BL478" s="19" t="s">
        <v>245</v>
      </c>
      <c r="BM478" s="240" t="s">
        <v>773</v>
      </c>
    </row>
    <row r="479" spans="1:47" s="2" customFormat="1" ht="12">
      <c r="A479" s="40"/>
      <c r="B479" s="41"/>
      <c r="C479" s="42"/>
      <c r="D479" s="242" t="s">
        <v>204</v>
      </c>
      <c r="E479" s="42"/>
      <c r="F479" s="243" t="s">
        <v>774</v>
      </c>
      <c r="G479" s="42"/>
      <c r="H479" s="42"/>
      <c r="I479" s="149"/>
      <c r="J479" s="42"/>
      <c r="K479" s="42"/>
      <c r="L479" s="46"/>
      <c r="M479" s="244"/>
      <c r="N479" s="245"/>
      <c r="O479" s="86"/>
      <c r="P479" s="86"/>
      <c r="Q479" s="86"/>
      <c r="R479" s="86"/>
      <c r="S479" s="86"/>
      <c r="T479" s="87"/>
      <c r="U479" s="40"/>
      <c r="V479" s="40"/>
      <c r="W479" s="40"/>
      <c r="X479" s="40"/>
      <c r="Y479" s="40"/>
      <c r="Z479" s="40"/>
      <c r="AA479" s="40"/>
      <c r="AB479" s="40"/>
      <c r="AC479" s="40"/>
      <c r="AD479" s="40"/>
      <c r="AE479" s="40"/>
      <c r="AT479" s="19" t="s">
        <v>204</v>
      </c>
      <c r="AU479" s="19" t="s">
        <v>86</v>
      </c>
    </row>
    <row r="480" spans="1:51" s="13" customFormat="1" ht="12">
      <c r="A480" s="13"/>
      <c r="B480" s="247"/>
      <c r="C480" s="248"/>
      <c r="D480" s="242" t="s">
        <v>208</v>
      </c>
      <c r="E480" s="249" t="s">
        <v>21</v>
      </c>
      <c r="F480" s="250" t="s">
        <v>764</v>
      </c>
      <c r="G480" s="248"/>
      <c r="H480" s="251">
        <v>25.19</v>
      </c>
      <c r="I480" s="252"/>
      <c r="J480" s="248"/>
      <c r="K480" s="248"/>
      <c r="L480" s="253"/>
      <c r="M480" s="254"/>
      <c r="N480" s="255"/>
      <c r="O480" s="255"/>
      <c r="P480" s="255"/>
      <c r="Q480" s="255"/>
      <c r="R480" s="255"/>
      <c r="S480" s="255"/>
      <c r="T480" s="256"/>
      <c r="U480" s="13"/>
      <c r="V480" s="13"/>
      <c r="W480" s="13"/>
      <c r="X480" s="13"/>
      <c r="Y480" s="13"/>
      <c r="Z480" s="13"/>
      <c r="AA480" s="13"/>
      <c r="AB480" s="13"/>
      <c r="AC480" s="13"/>
      <c r="AD480" s="13"/>
      <c r="AE480" s="13"/>
      <c r="AT480" s="257" t="s">
        <v>208</v>
      </c>
      <c r="AU480" s="257" t="s">
        <v>86</v>
      </c>
      <c r="AV480" s="13" t="s">
        <v>86</v>
      </c>
      <c r="AW480" s="13" t="s">
        <v>38</v>
      </c>
      <c r="AX480" s="13" t="s">
        <v>76</v>
      </c>
      <c r="AY480" s="257" t="s">
        <v>194</v>
      </c>
    </row>
    <row r="481" spans="1:51" s="14" customFormat="1" ht="12">
      <c r="A481" s="14"/>
      <c r="B481" s="258"/>
      <c r="C481" s="259"/>
      <c r="D481" s="242" t="s">
        <v>208</v>
      </c>
      <c r="E481" s="260" t="s">
        <v>21</v>
      </c>
      <c r="F481" s="261" t="s">
        <v>210</v>
      </c>
      <c r="G481" s="259"/>
      <c r="H481" s="262">
        <v>25.19</v>
      </c>
      <c r="I481" s="263"/>
      <c r="J481" s="259"/>
      <c r="K481" s="259"/>
      <c r="L481" s="264"/>
      <c r="M481" s="265"/>
      <c r="N481" s="266"/>
      <c r="O481" s="266"/>
      <c r="P481" s="266"/>
      <c r="Q481" s="266"/>
      <c r="R481" s="266"/>
      <c r="S481" s="266"/>
      <c r="T481" s="267"/>
      <c r="U481" s="14"/>
      <c r="V481" s="14"/>
      <c r="W481" s="14"/>
      <c r="X481" s="14"/>
      <c r="Y481" s="14"/>
      <c r="Z481" s="14"/>
      <c r="AA481" s="14"/>
      <c r="AB481" s="14"/>
      <c r="AC481" s="14"/>
      <c r="AD481" s="14"/>
      <c r="AE481" s="14"/>
      <c r="AT481" s="268" t="s">
        <v>208</v>
      </c>
      <c r="AU481" s="268" t="s">
        <v>86</v>
      </c>
      <c r="AV481" s="14" t="s">
        <v>202</v>
      </c>
      <c r="AW481" s="14" t="s">
        <v>38</v>
      </c>
      <c r="AX481" s="14" t="s">
        <v>84</v>
      </c>
      <c r="AY481" s="268" t="s">
        <v>194</v>
      </c>
    </row>
    <row r="482" spans="1:65" s="2" customFormat="1" ht="16.5" customHeight="1">
      <c r="A482" s="40"/>
      <c r="B482" s="41"/>
      <c r="C482" s="229" t="s">
        <v>775</v>
      </c>
      <c r="D482" s="229" t="s">
        <v>197</v>
      </c>
      <c r="E482" s="230" t="s">
        <v>776</v>
      </c>
      <c r="F482" s="231" t="s">
        <v>777</v>
      </c>
      <c r="G482" s="232" t="s">
        <v>481</v>
      </c>
      <c r="H482" s="233">
        <v>25.19</v>
      </c>
      <c r="I482" s="234"/>
      <c r="J482" s="235">
        <f>ROUND(I482*H482,2)</f>
        <v>0</v>
      </c>
      <c r="K482" s="231" t="s">
        <v>201</v>
      </c>
      <c r="L482" s="46"/>
      <c r="M482" s="236" t="s">
        <v>21</v>
      </c>
      <c r="N482" s="237" t="s">
        <v>47</v>
      </c>
      <c r="O482" s="86"/>
      <c r="P482" s="238">
        <f>O482*H482</f>
        <v>0</v>
      </c>
      <c r="Q482" s="238">
        <v>0.00016</v>
      </c>
      <c r="R482" s="238">
        <f>Q482*H482</f>
        <v>0.004030400000000001</v>
      </c>
      <c r="S482" s="238">
        <v>0</v>
      </c>
      <c r="T482" s="239">
        <f>S482*H482</f>
        <v>0</v>
      </c>
      <c r="U482" s="40"/>
      <c r="V482" s="40"/>
      <c r="W482" s="40"/>
      <c r="X482" s="40"/>
      <c r="Y482" s="40"/>
      <c r="Z482" s="40"/>
      <c r="AA482" s="40"/>
      <c r="AB482" s="40"/>
      <c r="AC482" s="40"/>
      <c r="AD482" s="40"/>
      <c r="AE482" s="40"/>
      <c r="AR482" s="240" t="s">
        <v>245</v>
      </c>
      <c r="AT482" s="240" t="s">
        <v>197</v>
      </c>
      <c r="AU482" s="240" t="s">
        <v>86</v>
      </c>
      <c r="AY482" s="19" t="s">
        <v>194</v>
      </c>
      <c r="BE482" s="241">
        <f>IF(N482="základní",J482,0)</f>
        <v>0</v>
      </c>
      <c r="BF482" s="241">
        <f>IF(N482="snížená",J482,0)</f>
        <v>0</v>
      </c>
      <c r="BG482" s="241">
        <f>IF(N482="zákl. přenesená",J482,0)</f>
        <v>0</v>
      </c>
      <c r="BH482" s="241">
        <f>IF(N482="sníž. přenesená",J482,0)</f>
        <v>0</v>
      </c>
      <c r="BI482" s="241">
        <f>IF(N482="nulová",J482,0)</f>
        <v>0</v>
      </c>
      <c r="BJ482" s="19" t="s">
        <v>84</v>
      </c>
      <c r="BK482" s="241">
        <f>ROUND(I482*H482,2)</f>
        <v>0</v>
      </c>
      <c r="BL482" s="19" t="s">
        <v>245</v>
      </c>
      <c r="BM482" s="240" t="s">
        <v>778</v>
      </c>
    </row>
    <row r="483" spans="1:47" s="2" customFormat="1" ht="12">
      <c r="A483" s="40"/>
      <c r="B483" s="41"/>
      <c r="C483" s="42"/>
      <c r="D483" s="242" t="s">
        <v>204</v>
      </c>
      <c r="E483" s="42"/>
      <c r="F483" s="243" t="s">
        <v>779</v>
      </c>
      <c r="G483" s="42"/>
      <c r="H483" s="42"/>
      <c r="I483" s="149"/>
      <c r="J483" s="42"/>
      <c r="K483" s="42"/>
      <c r="L483" s="46"/>
      <c r="M483" s="244"/>
      <c r="N483" s="245"/>
      <c r="O483" s="86"/>
      <c r="P483" s="86"/>
      <c r="Q483" s="86"/>
      <c r="R483" s="86"/>
      <c r="S483" s="86"/>
      <c r="T483" s="87"/>
      <c r="U483" s="40"/>
      <c r="V483" s="40"/>
      <c r="W483" s="40"/>
      <c r="X483" s="40"/>
      <c r="Y483" s="40"/>
      <c r="Z483" s="40"/>
      <c r="AA483" s="40"/>
      <c r="AB483" s="40"/>
      <c r="AC483" s="40"/>
      <c r="AD483" s="40"/>
      <c r="AE483" s="40"/>
      <c r="AT483" s="19" t="s">
        <v>204</v>
      </c>
      <c r="AU483" s="19" t="s">
        <v>86</v>
      </c>
    </row>
    <row r="484" spans="1:51" s="13" customFormat="1" ht="12">
      <c r="A484" s="13"/>
      <c r="B484" s="247"/>
      <c r="C484" s="248"/>
      <c r="D484" s="242" t="s">
        <v>208</v>
      </c>
      <c r="E484" s="249" t="s">
        <v>21</v>
      </c>
      <c r="F484" s="250" t="s">
        <v>780</v>
      </c>
      <c r="G484" s="248"/>
      <c r="H484" s="251">
        <v>25.19</v>
      </c>
      <c r="I484" s="252"/>
      <c r="J484" s="248"/>
      <c r="K484" s="248"/>
      <c r="L484" s="253"/>
      <c r="M484" s="254"/>
      <c r="N484" s="255"/>
      <c r="O484" s="255"/>
      <c r="P484" s="255"/>
      <c r="Q484" s="255"/>
      <c r="R484" s="255"/>
      <c r="S484" s="255"/>
      <c r="T484" s="256"/>
      <c r="U484" s="13"/>
      <c r="V484" s="13"/>
      <c r="W484" s="13"/>
      <c r="X484" s="13"/>
      <c r="Y484" s="13"/>
      <c r="Z484" s="13"/>
      <c r="AA484" s="13"/>
      <c r="AB484" s="13"/>
      <c r="AC484" s="13"/>
      <c r="AD484" s="13"/>
      <c r="AE484" s="13"/>
      <c r="AT484" s="257" t="s">
        <v>208</v>
      </c>
      <c r="AU484" s="257" t="s">
        <v>86</v>
      </c>
      <c r="AV484" s="13" t="s">
        <v>86</v>
      </c>
      <c r="AW484" s="13" t="s">
        <v>38</v>
      </c>
      <c r="AX484" s="13" t="s">
        <v>76</v>
      </c>
      <c r="AY484" s="257" t="s">
        <v>194</v>
      </c>
    </row>
    <row r="485" spans="1:51" s="14" customFormat="1" ht="12">
      <c r="A485" s="14"/>
      <c r="B485" s="258"/>
      <c r="C485" s="259"/>
      <c r="D485" s="242" t="s">
        <v>208</v>
      </c>
      <c r="E485" s="260" t="s">
        <v>21</v>
      </c>
      <c r="F485" s="261" t="s">
        <v>210</v>
      </c>
      <c r="G485" s="259"/>
      <c r="H485" s="262">
        <v>25.19</v>
      </c>
      <c r="I485" s="263"/>
      <c r="J485" s="259"/>
      <c r="K485" s="259"/>
      <c r="L485" s="264"/>
      <c r="M485" s="265"/>
      <c r="N485" s="266"/>
      <c r="O485" s="266"/>
      <c r="P485" s="266"/>
      <c r="Q485" s="266"/>
      <c r="R485" s="266"/>
      <c r="S485" s="266"/>
      <c r="T485" s="267"/>
      <c r="U485" s="14"/>
      <c r="V485" s="14"/>
      <c r="W485" s="14"/>
      <c r="X485" s="14"/>
      <c r="Y485" s="14"/>
      <c r="Z485" s="14"/>
      <c r="AA485" s="14"/>
      <c r="AB485" s="14"/>
      <c r="AC485" s="14"/>
      <c r="AD485" s="14"/>
      <c r="AE485" s="14"/>
      <c r="AT485" s="268" t="s">
        <v>208</v>
      </c>
      <c r="AU485" s="268" t="s">
        <v>86</v>
      </c>
      <c r="AV485" s="14" t="s">
        <v>202</v>
      </c>
      <c r="AW485" s="14" t="s">
        <v>38</v>
      </c>
      <c r="AX485" s="14" t="s">
        <v>84</v>
      </c>
      <c r="AY485" s="268" t="s">
        <v>194</v>
      </c>
    </row>
    <row r="486" spans="1:65" s="2" customFormat="1" ht="16.5" customHeight="1">
      <c r="A486" s="40"/>
      <c r="B486" s="41"/>
      <c r="C486" s="229" t="s">
        <v>781</v>
      </c>
      <c r="D486" s="229" t="s">
        <v>197</v>
      </c>
      <c r="E486" s="230" t="s">
        <v>782</v>
      </c>
      <c r="F486" s="231" t="s">
        <v>783</v>
      </c>
      <c r="G486" s="232" t="s">
        <v>215</v>
      </c>
      <c r="H486" s="233">
        <v>0.584</v>
      </c>
      <c r="I486" s="234"/>
      <c r="J486" s="235">
        <f>ROUND(I486*H486,2)</f>
        <v>0</v>
      </c>
      <c r="K486" s="231" t="s">
        <v>201</v>
      </c>
      <c r="L486" s="46"/>
      <c r="M486" s="236" t="s">
        <v>21</v>
      </c>
      <c r="N486" s="237" t="s">
        <v>47</v>
      </c>
      <c r="O486" s="86"/>
      <c r="P486" s="238">
        <f>O486*H486</f>
        <v>0</v>
      </c>
      <c r="Q486" s="238">
        <v>0</v>
      </c>
      <c r="R486" s="238">
        <f>Q486*H486</f>
        <v>0</v>
      </c>
      <c r="S486" s="238">
        <v>0</v>
      </c>
      <c r="T486" s="239">
        <f>S486*H486</f>
        <v>0</v>
      </c>
      <c r="U486" s="40"/>
      <c r="V486" s="40"/>
      <c r="W486" s="40"/>
      <c r="X486" s="40"/>
      <c r="Y486" s="40"/>
      <c r="Z486" s="40"/>
      <c r="AA486" s="40"/>
      <c r="AB486" s="40"/>
      <c r="AC486" s="40"/>
      <c r="AD486" s="40"/>
      <c r="AE486" s="40"/>
      <c r="AR486" s="240" t="s">
        <v>245</v>
      </c>
      <c r="AT486" s="240" t="s">
        <v>197</v>
      </c>
      <c r="AU486" s="240" t="s">
        <v>86</v>
      </c>
      <c r="AY486" s="19" t="s">
        <v>194</v>
      </c>
      <c r="BE486" s="241">
        <f>IF(N486="základní",J486,0)</f>
        <v>0</v>
      </c>
      <c r="BF486" s="241">
        <f>IF(N486="snížená",J486,0)</f>
        <v>0</v>
      </c>
      <c r="BG486" s="241">
        <f>IF(N486="zákl. přenesená",J486,0)</f>
        <v>0</v>
      </c>
      <c r="BH486" s="241">
        <f>IF(N486="sníž. přenesená",J486,0)</f>
        <v>0</v>
      </c>
      <c r="BI486" s="241">
        <f>IF(N486="nulová",J486,0)</f>
        <v>0</v>
      </c>
      <c r="BJ486" s="19" t="s">
        <v>84</v>
      </c>
      <c r="BK486" s="241">
        <f>ROUND(I486*H486,2)</f>
        <v>0</v>
      </c>
      <c r="BL486" s="19" t="s">
        <v>245</v>
      </c>
      <c r="BM486" s="240" t="s">
        <v>784</v>
      </c>
    </row>
    <row r="487" spans="1:47" s="2" customFormat="1" ht="12">
      <c r="A487" s="40"/>
      <c r="B487" s="41"/>
      <c r="C487" s="42"/>
      <c r="D487" s="242" t="s">
        <v>204</v>
      </c>
      <c r="E487" s="42"/>
      <c r="F487" s="243" t="s">
        <v>785</v>
      </c>
      <c r="G487" s="42"/>
      <c r="H487" s="42"/>
      <c r="I487" s="149"/>
      <c r="J487" s="42"/>
      <c r="K487" s="42"/>
      <c r="L487" s="46"/>
      <c r="M487" s="244"/>
      <c r="N487" s="245"/>
      <c r="O487" s="86"/>
      <c r="P487" s="86"/>
      <c r="Q487" s="86"/>
      <c r="R487" s="86"/>
      <c r="S487" s="86"/>
      <c r="T487" s="87"/>
      <c r="U487" s="40"/>
      <c r="V487" s="40"/>
      <c r="W487" s="40"/>
      <c r="X487" s="40"/>
      <c r="Y487" s="40"/>
      <c r="Z487" s="40"/>
      <c r="AA487" s="40"/>
      <c r="AB487" s="40"/>
      <c r="AC487" s="40"/>
      <c r="AD487" s="40"/>
      <c r="AE487" s="40"/>
      <c r="AT487" s="19" t="s">
        <v>204</v>
      </c>
      <c r="AU487" s="19" t="s">
        <v>86</v>
      </c>
    </row>
    <row r="488" spans="1:47" s="2" customFormat="1" ht="12">
      <c r="A488" s="40"/>
      <c r="B488" s="41"/>
      <c r="C488" s="42"/>
      <c r="D488" s="242" t="s">
        <v>206</v>
      </c>
      <c r="E488" s="42"/>
      <c r="F488" s="246" t="s">
        <v>786</v>
      </c>
      <c r="G488" s="42"/>
      <c r="H488" s="42"/>
      <c r="I488" s="149"/>
      <c r="J488" s="42"/>
      <c r="K488" s="42"/>
      <c r="L488" s="46"/>
      <c r="M488" s="244"/>
      <c r="N488" s="245"/>
      <c r="O488" s="86"/>
      <c r="P488" s="86"/>
      <c r="Q488" s="86"/>
      <c r="R488" s="86"/>
      <c r="S488" s="86"/>
      <c r="T488" s="87"/>
      <c r="U488" s="40"/>
      <c r="V488" s="40"/>
      <c r="W488" s="40"/>
      <c r="X488" s="40"/>
      <c r="Y488" s="40"/>
      <c r="Z488" s="40"/>
      <c r="AA488" s="40"/>
      <c r="AB488" s="40"/>
      <c r="AC488" s="40"/>
      <c r="AD488" s="40"/>
      <c r="AE488" s="40"/>
      <c r="AT488" s="19" t="s">
        <v>206</v>
      </c>
      <c r="AU488" s="19" t="s">
        <v>86</v>
      </c>
    </row>
    <row r="489" spans="1:63" s="12" customFormat="1" ht="22.8" customHeight="1">
      <c r="A489" s="12"/>
      <c r="B489" s="213"/>
      <c r="C489" s="214"/>
      <c r="D489" s="215" t="s">
        <v>75</v>
      </c>
      <c r="E489" s="227" t="s">
        <v>787</v>
      </c>
      <c r="F489" s="227" t="s">
        <v>788</v>
      </c>
      <c r="G489" s="214"/>
      <c r="H489" s="214"/>
      <c r="I489" s="217"/>
      <c r="J489" s="228">
        <f>BK489</f>
        <v>0</v>
      </c>
      <c r="K489" s="214"/>
      <c r="L489" s="219"/>
      <c r="M489" s="220"/>
      <c r="N489" s="221"/>
      <c r="O489" s="221"/>
      <c r="P489" s="222">
        <f>SUM(P490:P521)</f>
        <v>0</v>
      </c>
      <c r="Q489" s="221"/>
      <c r="R489" s="222">
        <f>SUM(R490:R521)</f>
        <v>1.9301321999999999</v>
      </c>
      <c r="S489" s="221"/>
      <c r="T489" s="223">
        <f>SUM(T490:T521)</f>
        <v>0</v>
      </c>
      <c r="U489" s="12"/>
      <c r="V489" s="12"/>
      <c r="W489" s="12"/>
      <c r="X489" s="12"/>
      <c r="Y489" s="12"/>
      <c r="Z489" s="12"/>
      <c r="AA489" s="12"/>
      <c r="AB489" s="12"/>
      <c r="AC489" s="12"/>
      <c r="AD489" s="12"/>
      <c r="AE489" s="12"/>
      <c r="AR489" s="224" t="s">
        <v>86</v>
      </c>
      <c r="AT489" s="225" t="s">
        <v>75</v>
      </c>
      <c r="AU489" s="225" t="s">
        <v>84</v>
      </c>
      <c r="AY489" s="224" t="s">
        <v>194</v>
      </c>
      <c r="BK489" s="226">
        <f>SUM(BK490:BK521)</f>
        <v>0</v>
      </c>
    </row>
    <row r="490" spans="1:65" s="2" customFormat="1" ht="16.5" customHeight="1">
      <c r="A490" s="40"/>
      <c r="B490" s="41"/>
      <c r="C490" s="229" t="s">
        <v>789</v>
      </c>
      <c r="D490" s="229" t="s">
        <v>197</v>
      </c>
      <c r="E490" s="230" t="s">
        <v>790</v>
      </c>
      <c r="F490" s="231" t="s">
        <v>791</v>
      </c>
      <c r="G490" s="232" t="s">
        <v>354</v>
      </c>
      <c r="H490" s="233">
        <v>271.906</v>
      </c>
      <c r="I490" s="234"/>
      <c r="J490" s="235">
        <f>ROUND(I490*H490,2)</f>
        <v>0</v>
      </c>
      <c r="K490" s="231" t="s">
        <v>201</v>
      </c>
      <c r="L490" s="46"/>
      <c r="M490" s="236" t="s">
        <v>21</v>
      </c>
      <c r="N490" s="237" t="s">
        <v>47</v>
      </c>
      <c r="O490" s="86"/>
      <c r="P490" s="238">
        <f>O490*H490</f>
        <v>0</v>
      </c>
      <c r="Q490" s="238">
        <v>0</v>
      </c>
      <c r="R490" s="238">
        <f>Q490*H490</f>
        <v>0</v>
      </c>
      <c r="S490" s="238">
        <v>0</v>
      </c>
      <c r="T490" s="239">
        <f>S490*H490</f>
        <v>0</v>
      </c>
      <c r="U490" s="40"/>
      <c r="V490" s="40"/>
      <c r="W490" s="40"/>
      <c r="X490" s="40"/>
      <c r="Y490" s="40"/>
      <c r="Z490" s="40"/>
      <c r="AA490" s="40"/>
      <c r="AB490" s="40"/>
      <c r="AC490" s="40"/>
      <c r="AD490" s="40"/>
      <c r="AE490" s="40"/>
      <c r="AR490" s="240" t="s">
        <v>245</v>
      </c>
      <c r="AT490" s="240" t="s">
        <v>197</v>
      </c>
      <c r="AU490" s="240" t="s">
        <v>86</v>
      </c>
      <c r="AY490" s="19" t="s">
        <v>194</v>
      </c>
      <c r="BE490" s="241">
        <f>IF(N490="základní",J490,0)</f>
        <v>0</v>
      </c>
      <c r="BF490" s="241">
        <f>IF(N490="snížená",J490,0)</f>
        <v>0</v>
      </c>
      <c r="BG490" s="241">
        <f>IF(N490="zákl. přenesená",J490,0)</f>
        <v>0</v>
      </c>
      <c r="BH490" s="241">
        <f>IF(N490="sníž. přenesená",J490,0)</f>
        <v>0</v>
      </c>
      <c r="BI490" s="241">
        <f>IF(N490="nulová",J490,0)</f>
        <v>0</v>
      </c>
      <c r="BJ490" s="19" t="s">
        <v>84</v>
      </c>
      <c r="BK490" s="241">
        <f>ROUND(I490*H490,2)</f>
        <v>0</v>
      </c>
      <c r="BL490" s="19" t="s">
        <v>245</v>
      </c>
      <c r="BM490" s="240" t="s">
        <v>792</v>
      </c>
    </row>
    <row r="491" spans="1:47" s="2" customFormat="1" ht="12">
      <c r="A491" s="40"/>
      <c r="B491" s="41"/>
      <c r="C491" s="42"/>
      <c r="D491" s="242" t="s">
        <v>204</v>
      </c>
      <c r="E491" s="42"/>
      <c r="F491" s="243" t="s">
        <v>793</v>
      </c>
      <c r="G491" s="42"/>
      <c r="H491" s="42"/>
      <c r="I491" s="149"/>
      <c r="J491" s="42"/>
      <c r="K491" s="42"/>
      <c r="L491" s="46"/>
      <c r="M491" s="244"/>
      <c r="N491" s="245"/>
      <c r="O491" s="86"/>
      <c r="P491" s="86"/>
      <c r="Q491" s="86"/>
      <c r="R491" s="86"/>
      <c r="S491" s="86"/>
      <c r="T491" s="87"/>
      <c r="U491" s="40"/>
      <c r="V491" s="40"/>
      <c r="W491" s="40"/>
      <c r="X491" s="40"/>
      <c r="Y491" s="40"/>
      <c r="Z491" s="40"/>
      <c r="AA491" s="40"/>
      <c r="AB491" s="40"/>
      <c r="AC491" s="40"/>
      <c r="AD491" s="40"/>
      <c r="AE491" s="40"/>
      <c r="AT491" s="19" t="s">
        <v>204</v>
      </c>
      <c r="AU491" s="19" t="s">
        <v>86</v>
      </c>
    </row>
    <row r="492" spans="1:65" s="2" customFormat="1" ht="16.5" customHeight="1">
      <c r="A492" s="40"/>
      <c r="B492" s="41"/>
      <c r="C492" s="272" t="s">
        <v>794</v>
      </c>
      <c r="D492" s="272" t="s">
        <v>347</v>
      </c>
      <c r="E492" s="273" t="s">
        <v>795</v>
      </c>
      <c r="F492" s="274" t="s">
        <v>796</v>
      </c>
      <c r="G492" s="275" t="s">
        <v>354</v>
      </c>
      <c r="H492" s="276">
        <v>138.672</v>
      </c>
      <c r="I492" s="277"/>
      <c r="J492" s="278">
        <f>ROUND(I492*H492,2)</f>
        <v>0</v>
      </c>
      <c r="K492" s="274" t="s">
        <v>201</v>
      </c>
      <c r="L492" s="279"/>
      <c r="M492" s="280" t="s">
        <v>21</v>
      </c>
      <c r="N492" s="281" t="s">
        <v>47</v>
      </c>
      <c r="O492" s="86"/>
      <c r="P492" s="238">
        <f>O492*H492</f>
        <v>0</v>
      </c>
      <c r="Q492" s="238">
        <v>0.0042</v>
      </c>
      <c r="R492" s="238">
        <f>Q492*H492</f>
        <v>0.5824224</v>
      </c>
      <c r="S492" s="238">
        <v>0</v>
      </c>
      <c r="T492" s="239">
        <f>S492*H492</f>
        <v>0</v>
      </c>
      <c r="U492" s="40"/>
      <c r="V492" s="40"/>
      <c r="W492" s="40"/>
      <c r="X492" s="40"/>
      <c r="Y492" s="40"/>
      <c r="Z492" s="40"/>
      <c r="AA492" s="40"/>
      <c r="AB492" s="40"/>
      <c r="AC492" s="40"/>
      <c r="AD492" s="40"/>
      <c r="AE492" s="40"/>
      <c r="AR492" s="240" t="s">
        <v>525</v>
      </c>
      <c r="AT492" s="240" t="s">
        <v>347</v>
      </c>
      <c r="AU492" s="240" t="s">
        <v>86</v>
      </c>
      <c r="AY492" s="19" t="s">
        <v>194</v>
      </c>
      <c r="BE492" s="241">
        <f>IF(N492="základní",J492,0)</f>
        <v>0</v>
      </c>
      <c r="BF492" s="241">
        <f>IF(N492="snížená",J492,0)</f>
        <v>0</v>
      </c>
      <c r="BG492" s="241">
        <f>IF(N492="zákl. přenesená",J492,0)</f>
        <v>0</v>
      </c>
      <c r="BH492" s="241">
        <f>IF(N492="sníž. přenesená",J492,0)</f>
        <v>0</v>
      </c>
      <c r="BI492" s="241">
        <f>IF(N492="nulová",J492,0)</f>
        <v>0</v>
      </c>
      <c r="BJ492" s="19" t="s">
        <v>84</v>
      </c>
      <c r="BK492" s="241">
        <f>ROUND(I492*H492,2)</f>
        <v>0</v>
      </c>
      <c r="BL492" s="19" t="s">
        <v>245</v>
      </c>
      <c r="BM492" s="240" t="s">
        <v>797</v>
      </c>
    </row>
    <row r="493" spans="1:47" s="2" customFormat="1" ht="12">
      <c r="A493" s="40"/>
      <c r="B493" s="41"/>
      <c r="C493" s="42"/>
      <c r="D493" s="242" t="s">
        <v>204</v>
      </c>
      <c r="E493" s="42"/>
      <c r="F493" s="243" t="s">
        <v>796</v>
      </c>
      <c r="G493" s="42"/>
      <c r="H493" s="42"/>
      <c r="I493" s="149"/>
      <c r="J493" s="42"/>
      <c r="K493" s="42"/>
      <c r="L493" s="46"/>
      <c r="M493" s="244"/>
      <c r="N493" s="245"/>
      <c r="O493" s="86"/>
      <c r="P493" s="86"/>
      <c r="Q493" s="86"/>
      <c r="R493" s="86"/>
      <c r="S493" s="86"/>
      <c r="T493" s="87"/>
      <c r="U493" s="40"/>
      <c r="V493" s="40"/>
      <c r="W493" s="40"/>
      <c r="X493" s="40"/>
      <c r="Y493" s="40"/>
      <c r="Z493" s="40"/>
      <c r="AA493" s="40"/>
      <c r="AB493" s="40"/>
      <c r="AC493" s="40"/>
      <c r="AD493" s="40"/>
      <c r="AE493" s="40"/>
      <c r="AT493" s="19" t="s">
        <v>204</v>
      </c>
      <c r="AU493" s="19" t="s">
        <v>86</v>
      </c>
    </row>
    <row r="494" spans="1:51" s="13" customFormat="1" ht="12">
      <c r="A494" s="13"/>
      <c r="B494" s="247"/>
      <c r="C494" s="248"/>
      <c r="D494" s="242" t="s">
        <v>208</v>
      </c>
      <c r="E494" s="249" t="s">
        <v>21</v>
      </c>
      <c r="F494" s="250" t="s">
        <v>798</v>
      </c>
      <c r="G494" s="248"/>
      <c r="H494" s="251">
        <v>135.953</v>
      </c>
      <c r="I494" s="252"/>
      <c r="J494" s="248"/>
      <c r="K494" s="248"/>
      <c r="L494" s="253"/>
      <c r="M494" s="254"/>
      <c r="N494" s="255"/>
      <c r="O494" s="255"/>
      <c r="P494" s="255"/>
      <c r="Q494" s="255"/>
      <c r="R494" s="255"/>
      <c r="S494" s="255"/>
      <c r="T494" s="256"/>
      <c r="U494" s="13"/>
      <c r="V494" s="13"/>
      <c r="W494" s="13"/>
      <c r="X494" s="13"/>
      <c r="Y494" s="13"/>
      <c r="Z494" s="13"/>
      <c r="AA494" s="13"/>
      <c r="AB494" s="13"/>
      <c r="AC494" s="13"/>
      <c r="AD494" s="13"/>
      <c r="AE494" s="13"/>
      <c r="AT494" s="257" t="s">
        <v>208</v>
      </c>
      <c r="AU494" s="257" t="s">
        <v>86</v>
      </c>
      <c r="AV494" s="13" t="s">
        <v>86</v>
      </c>
      <c r="AW494" s="13" t="s">
        <v>38</v>
      </c>
      <c r="AX494" s="13" t="s">
        <v>76</v>
      </c>
      <c r="AY494" s="257" t="s">
        <v>194</v>
      </c>
    </row>
    <row r="495" spans="1:51" s="14" customFormat="1" ht="12">
      <c r="A495" s="14"/>
      <c r="B495" s="258"/>
      <c r="C495" s="259"/>
      <c r="D495" s="242" t="s">
        <v>208</v>
      </c>
      <c r="E495" s="260" t="s">
        <v>21</v>
      </c>
      <c r="F495" s="261" t="s">
        <v>210</v>
      </c>
      <c r="G495" s="259"/>
      <c r="H495" s="262">
        <v>135.953</v>
      </c>
      <c r="I495" s="263"/>
      <c r="J495" s="259"/>
      <c r="K495" s="259"/>
      <c r="L495" s="264"/>
      <c r="M495" s="265"/>
      <c r="N495" s="266"/>
      <c r="O495" s="266"/>
      <c r="P495" s="266"/>
      <c r="Q495" s="266"/>
      <c r="R495" s="266"/>
      <c r="S495" s="266"/>
      <c r="T495" s="267"/>
      <c r="U495" s="14"/>
      <c r="V495" s="14"/>
      <c r="W495" s="14"/>
      <c r="X495" s="14"/>
      <c r="Y495" s="14"/>
      <c r="Z495" s="14"/>
      <c r="AA495" s="14"/>
      <c r="AB495" s="14"/>
      <c r="AC495" s="14"/>
      <c r="AD495" s="14"/>
      <c r="AE495" s="14"/>
      <c r="AT495" s="268" t="s">
        <v>208</v>
      </c>
      <c r="AU495" s="268" t="s">
        <v>86</v>
      </c>
      <c r="AV495" s="14" t="s">
        <v>202</v>
      </c>
      <c r="AW495" s="14" t="s">
        <v>38</v>
      </c>
      <c r="AX495" s="14" t="s">
        <v>84</v>
      </c>
      <c r="AY495" s="268" t="s">
        <v>194</v>
      </c>
    </row>
    <row r="496" spans="1:51" s="13" customFormat="1" ht="12">
      <c r="A496" s="13"/>
      <c r="B496" s="247"/>
      <c r="C496" s="248"/>
      <c r="D496" s="242" t="s">
        <v>208</v>
      </c>
      <c r="E496" s="248"/>
      <c r="F496" s="250" t="s">
        <v>799</v>
      </c>
      <c r="G496" s="248"/>
      <c r="H496" s="251">
        <v>138.672</v>
      </c>
      <c r="I496" s="252"/>
      <c r="J496" s="248"/>
      <c r="K496" s="248"/>
      <c r="L496" s="253"/>
      <c r="M496" s="254"/>
      <c r="N496" s="255"/>
      <c r="O496" s="255"/>
      <c r="P496" s="255"/>
      <c r="Q496" s="255"/>
      <c r="R496" s="255"/>
      <c r="S496" s="255"/>
      <c r="T496" s="256"/>
      <c r="U496" s="13"/>
      <c r="V496" s="13"/>
      <c r="W496" s="13"/>
      <c r="X496" s="13"/>
      <c r="Y496" s="13"/>
      <c r="Z496" s="13"/>
      <c r="AA496" s="13"/>
      <c r="AB496" s="13"/>
      <c r="AC496" s="13"/>
      <c r="AD496" s="13"/>
      <c r="AE496" s="13"/>
      <c r="AT496" s="257" t="s">
        <v>208</v>
      </c>
      <c r="AU496" s="257" t="s">
        <v>86</v>
      </c>
      <c r="AV496" s="13" t="s">
        <v>86</v>
      </c>
      <c r="AW496" s="13" t="s">
        <v>4</v>
      </c>
      <c r="AX496" s="13" t="s">
        <v>84</v>
      </c>
      <c r="AY496" s="257" t="s">
        <v>194</v>
      </c>
    </row>
    <row r="497" spans="1:65" s="2" customFormat="1" ht="16.5" customHeight="1">
      <c r="A497" s="40"/>
      <c r="B497" s="41"/>
      <c r="C497" s="272" t="s">
        <v>800</v>
      </c>
      <c r="D497" s="272" t="s">
        <v>347</v>
      </c>
      <c r="E497" s="273" t="s">
        <v>801</v>
      </c>
      <c r="F497" s="274" t="s">
        <v>802</v>
      </c>
      <c r="G497" s="275" t="s">
        <v>354</v>
      </c>
      <c r="H497" s="276">
        <v>138.672</v>
      </c>
      <c r="I497" s="277"/>
      <c r="J497" s="278">
        <f>ROUND(I497*H497,2)</f>
        <v>0</v>
      </c>
      <c r="K497" s="274" t="s">
        <v>201</v>
      </c>
      <c r="L497" s="279"/>
      <c r="M497" s="280" t="s">
        <v>21</v>
      </c>
      <c r="N497" s="281" t="s">
        <v>47</v>
      </c>
      <c r="O497" s="86"/>
      <c r="P497" s="238">
        <f>O497*H497</f>
        <v>0</v>
      </c>
      <c r="Q497" s="238">
        <v>0.0048</v>
      </c>
      <c r="R497" s="238">
        <f>Q497*H497</f>
        <v>0.6656255999999999</v>
      </c>
      <c r="S497" s="238">
        <v>0</v>
      </c>
      <c r="T497" s="239">
        <f>S497*H497</f>
        <v>0</v>
      </c>
      <c r="U497" s="40"/>
      <c r="V497" s="40"/>
      <c r="W497" s="40"/>
      <c r="X497" s="40"/>
      <c r="Y497" s="40"/>
      <c r="Z497" s="40"/>
      <c r="AA497" s="40"/>
      <c r="AB497" s="40"/>
      <c r="AC497" s="40"/>
      <c r="AD497" s="40"/>
      <c r="AE497" s="40"/>
      <c r="AR497" s="240" t="s">
        <v>525</v>
      </c>
      <c r="AT497" s="240" t="s">
        <v>347</v>
      </c>
      <c r="AU497" s="240" t="s">
        <v>86</v>
      </c>
      <c r="AY497" s="19" t="s">
        <v>194</v>
      </c>
      <c r="BE497" s="241">
        <f>IF(N497="základní",J497,0)</f>
        <v>0</v>
      </c>
      <c r="BF497" s="241">
        <f>IF(N497="snížená",J497,0)</f>
        <v>0</v>
      </c>
      <c r="BG497" s="241">
        <f>IF(N497="zákl. přenesená",J497,0)</f>
        <v>0</v>
      </c>
      <c r="BH497" s="241">
        <f>IF(N497="sníž. přenesená",J497,0)</f>
        <v>0</v>
      </c>
      <c r="BI497" s="241">
        <f>IF(N497="nulová",J497,0)</f>
        <v>0</v>
      </c>
      <c r="BJ497" s="19" t="s">
        <v>84</v>
      </c>
      <c r="BK497" s="241">
        <f>ROUND(I497*H497,2)</f>
        <v>0</v>
      </c>
      <c r="BL497" s="19" t="s">
        <v>245</v>
      </c>
      <c r="BM497" s="240" t="s">
        <v>803</v>
      </c>
    </row>
    <row r="498" spans="1:47" s="2" customFormat="1" ht="12">
      <c r="A498" s="40"/>
      <c r="B498" s="41"/>
      <c r="C498" s="42"/>
      <c r="D498" s="242" t="s">
        <v>204</v>
      </c>
      <c r="E498" s="42"/>
      <c r="F498" s="243" t="s">
        <v>802</v>
      </c>
      <c r="G498" s="42"/>
      <c r="H498" s="42"/>
      <c r="I498" s="149"/>
      <c r="J498" s="42"/>
      <c r="K498" s="42"/>
      <c r="L498" s="46"/>
      <c r="M498" s="244"/>
      <c r="N498" s="245"/>
      <c r="O498" s="86"/>
      <c r="P498" s="86"/>
      <c r="Q498" s="86"/>
      <c r="R498" s="86"/>
      <c r="S498" s="86"/>
      <c r="T498" s="87"/>
      <c r="U498" s="40"/>
      <c r="V498" s="40"/>
      <c r="W498" s="40"/>
      <c r="X498" s="40"/>
      <c r="Y498" s="40"/>
      <c r="Z498" s="40"/>
      <c r="AA498" s="40"/>
      <c r="AB498" s="40"/>
      <c r="AC498" s="40"/>
      <c r="AD498" s="40"/>
      <c r="AE498" s="40"/>
      <c r="AT498" s="19" t="s">
        <v>204</v>
      </c>
      <c r="AU498" s="19" t="s">
        <v>86</v>
      </c>
    </row>
    <row r="499" spans="1:51" s="13" customFormat="1" ht="12">
      <c r="A499" s="13"/>
      <c r="B499" s="247"/>
      <c r="C499" s="248"/>
      <c r="D499" s="242" t="s">
        <v>208</v>
      </c>
      <c r="E499" s="249" t="s">
        <v>21</v>
      </c>
      <c r="F499" s="250" t="s">
        <v>798</v>
      </c>
      <c r="G499" s="248"/>
      <c r="H499" s="251">
        <v>135.953</v>
      </c>
      <c r="I499" s="252"/>
      <c r="J499" s="248"/>
      <c r="K499" s="248"/>
      <c r="L499" s="253"/>
      <c r="M499" s="254"/>
      <c r="N499" s="255"/>
      <c r="O499" s="255"/>
      <c r="P499" s="255"/>
      <c r="Q499" s="255"/>
      <c r="R499" s="255"/>
      <c r="S499" s="255"/>
      <c r="T499" s="256"/>
      <c r="U499" s="13"/>
      <c r="V499" s="13"/>
      <c r="W499" s="13"/>
      <c r="X499" s="13"/>
      <c r="Y499" s="13"/>
      <c r="Z499" s="13"/>
      <c r="AA499" s="13"/>
      <c r="AB499" s="13"/>
      <c r="AC499" s="13"/>
      <c r="AD499" s="13"/>
      <c r="AE499" s="13"/>
      <c r="AT499" s="257" t="s">
        <v>208</v>
      </c>
      <c r="AU499" s="257" t="s">
        <v>86</v>
      </c>
      <c r="AV499" s="13" t="s">
        <v>86</v>
      </c>
      <c r="AW499" s="13" t="s">
        <v>38</v>
      </c>
      <c r="AX499" s="13" t="s">
        <v>76</v>
      </c>
      <c r="AY499" s="257" t="s">
        <v>194</v>
      </c>
    </row>
    <row r="500" spans="1:51" s="14" customFormat="1" ht="12">
      <c r="A500" s="14"/>
      <c r="B500" s="258"/>
      <c r="C500" s="259"/>
      <c r="D500" s="242" t="s">
        <v>208</v>
      </c>
      <c r="E500" s="260" t="s">
        <v>21</v>
      </c>
      <c r="F500" s="261" t="s">
        <v>210</v>
      </c>
      <c r="G500" s="259"/>
      <c r="H500" s="262">
        <v>135.953</v>
      </c>
      <c r="I500" s="263"/>
      <c r="J500" s="259"/>
      <c r="K500" s="259"/>
      <c r="L500" s="264"/>
      <c r="M500" s="265"/>
      <c r="N500" s="266"/>
      <c r="O500" s="266"/>
      <c r="P500" s="266"/>
      <c r="Q500" s="266"/>
      <c r="R500" s="266"/>
      <c r="S500" s="266"/>
      <c r="T500" s="267"/>
      <c r="U500" s="14"/>
      <c r="V500" s="14"/>
      <c r="W500" s="14"/>
      <c r="X500" s="14"/>
      <c r="Y500" s="14"/>
      <c r="Z500" s="14"/>
      <c r="AA500" s="14"/>
      <c r="AB500" s="14"/>
      <c r="AC500" s="14"/>
      <c r="AD500" s="14"/>
      <c r="AE500" s="14"/>
      <c r="AT500" s="268" t="s">
        <v>208</v>
      </c>
      <c r="AU500" s="268" t="s">
        <v>86</v>
      </c>
      <c r="AV500" s="14" t="s">
        <v>202</v>
      </c>
      <c r="AW500" s="14" t="s">
        <v>38</v>
      </c>
      <c r="AX500" s="14" t="s">
        <v>84</v>
      </c>
      <c r="AY500" s="268" t="s">
        <v>194</v>
      </c>
    </row>
    <row r="501" spans="1:51" s="13" customFormat="1" ht="12">
      <c r="A501" s="13"/>
      <c r="B501" s="247"/>
      <c r="C501" s="248"/>
      <c r="D501" s="242" t="s">
        <v>208</v>
      </c>
      <c r="E501" s="248"/>
      <c r="F501" s="250" t="s">
        <v>799</v>
      </c>
      <c r="G501" s="248"/>
      <c r="H501" s="251">
        <v>138.672</v>
      </c>
      <c r="I501" s="252"/>
      <c r="J501" s="248"/>
      <c r="K501" s="248"/>
      <c r="L501" s="253"/>
      <c r="M501" s="254"/>
      <c r="N501" s="255"/>
      <c r="O501" s="255"/>
      <c r="P501" s="255"/>
      <c r="Q501" s="255"/>
      <c r="R501" s="255"/>
      <c r="S501" s="255"/>
      <c r="T501" s="256"/>
      <c r="U501" s="13"/>
      <c r="V501" s="13"/>
      <c r="W501" s="13"/>
      <c r="X501" s="13"/>
      <c r="Y501" s="13"/>
      <c r="Z501" s="13"/>
      <c r="AA501" s="13"/>
      <c r="AB501" s="13"/>
      <c r="AC501" s="13"/>
      <c r="AD501" s="13"/>
      <c r="AE501" s="13"/>
      <c r="AT501" s="257" t="s">
        <v>208</v>
      </c>
      <c r="AU501" s="257" t="s">
        <v>86</v>
      </c>
      <c r="AV501" s="13" t="s">
        <v>86</v>
      </c>
      <c r="AW501" s="13" t="s">
        <v>4</v>
      </c>
      <c r="AX501" s="13" t="s">
        <v>84</v>
      </c>
      <c r="AY501" s="257" t="s">
        <v>194</v>
      </c>
    </row>
    <row r="502" spans="1:65" s="2" customFormat="1" ht="16.5" customHeight="1">
      <c r="A502" s="40"/>
      <c r="B502" s="41"/>
      <c r="C502" s="229" t="s">
        <v>804</v>
      </c>
      <c r="D502" s="229" t="s">
        <v>197</v>
      </c>
      <c r="E502" s="230" t="s">
        <v>805</v>
      </c>
      <c r="F502" s="231" t="s">
        <v>806</v>
      </c>
      <c r="G502" s="232" t="s">
        <v>354</v>
      </c>
      <c r="H502" s="233">
        <v>126.65</v>
      </c>
      <c r="I502" s="234"/>
      <c r="J502" s="235">
        <f>ROUND(I502*H502,2)</f>
        <v>0</v>
      </c>
      <c r="K502" s="231" t="s">
        <v>201</v>
      </c>
      <c r="L502" s="46"/>
      <c r="M502" s="236" t="s">
        <v>21</v>
      </c>
      <c r="N502" s="237" t="s">
        <v>47</v>
      </c>
      <c r="O502" s="86"/>
      <c r="P502" s="238">
        <f>O502*H502</f>
        <v>0</v>
      </c>
      <c r="Q502" s="238">
        <v>0</v>
      </c>
      <c r="R502" s="238">
        <f>Q502*H502</f>
        <v>0</v>
      </c>
      <c r="S502" s="238">
        <v>0</v>
      </c>
      <c r="T502" s="239">
        <f>S502*H502</f>
        <v>0</v>
      </c>
      <c r="U502" s="40"/>
      <c r="V502" s="40"/>
      <c r="W502" s="40"/>
      <c r="X502" s="40"/>
      <c r="Y502" s="40"/>
      <c r="Z502" s="40"/>
      <c r="AA502" s="40"/>
      <c r="AB502" s="40"/>
      <c r="AC502" s="40"/>
      <c r="AD502" s="40"/>
      <c r="AE502" s="40"/>
      <c r="AR502" s="240" t="s">
        <v>245</v>
      </c>
      <c r="AT502" s="240" t="s">
        <v>197</v>
      </c>
      <c r="AU502" s="240" t="s">
        <v>86</v>
      </c>
      <c r="AY502" s="19" t="s">
        <v>194</v>
      </c>
      <c r="BE502" s="241">
        <f>IF(N502="základní",J502,0)</f>
        <v>0</v>
      </c>
      <c r="BF502" s="241">
        <f>IF(N502="snížená",J502,0)</f>
        <v>0</v>
      </c>
      <c r="BG502" s="241">
        <f>IF(N502="zákl. přenesená",J502,0)</f>
        <v>0</v>
      </c>
      <c r="BH502" s="241">
        <f>IF(N502="sníž. přenesená",J502,0)</f>
        <v>0</v>
      </c>
      <c r="BI502" s="241">
        <f>IF(N502="nulová",J502,0)</f>
        <v>0</v>
      </c>
      <c r="BJ502" s="19" t="s">
        <v>84</v>
      </c>
      <c r="BK502" s="241">
        <f>ROUND(I502*H502,2)</f>
        <v>0</v>
      </c>
      <c r="BL502" s="19" t="s">
        <v>245</v>
      </c>
      <c r="BM502" s="240" t="s">
        <v>807</v>
      </c>
    </row>
    <row r="503" spans="1:47" s="2" customFormat="1" ht="12">
      <c r="A503" s="40"/>
      <c r="B503" s="41"/>
      <c r="C503" s="42"/>
      <c r="D503" s="242" t="s">
        <v>204</v>
      </c>
      <c r="E503" s="42"/>
      <c r="F503" s="243" t="s">
        <v>808</v>
      </c>
      <c r="G503" s="42"/>
      <c r="H503" s="42"/>
      <c r="I503" s="149"/>
      <c r="J503" s="42"/>
      <c r="K503" s="42"/>
      <c r="L503" s="46"/>
      <c r="M503" s="244"/>
      <c r="N503" s="245"/>
      <c r="O503" s="86"/>
      <c r="P503" s="86"/>
      <c r="Q503" s="86"/>
      <c r="R503" s="86"/>
      <c r="S503" s="86"/>
      <c r="T503" s="87"/>
      <c r="U503" s="40"/>
      <c r="V503" s="40"/>
      <c r="W503" s="40"/>
      <c r="X503" s="40"/>
      <c r="Y503" s="40"/>
      <c r="Z503" s="40"/>
      <c r="AA503" s="40"/>
      <c r="AB503" s="40"/>
      <c r="AC503" s="40"/>
      <c r="AD503" s="40"/>
      <c r="AE503" s="40"/>
      <c r="AT503" s="19" t="s">
        <v>204</v>
      </c>
      <c r="AU503" s="19" t="s">
        <v>86</v>
      </c>
    </row>
    <row r="504" spans="1:47" s="2" customFormat="1" ht="12">
      <c r="A504" s="40"/>
      <c r="B504" s="41"/>
      <c r="C504" s="42"/>
      <c r="D504" s="242" t="s">
        <v>206</v>
      </c>
      <c r="E504" s="42"/>
      <c r="F504" s="246" t="s">
        <v>809</v>
      </c>
      <c r="G504" s="42"/>
      <c r="H504" s="42"/>
      <c r="I504" s="149"/>
      <c r="J504" s="42"/>
      <c r="K504" s="42"/>
      <c r="L504" s="46"/>
      <c r="M504" s="244"/>
      <c r="N504" s="245"/>
      <c r="O504" s="86"/>
      <c r="P504" s="86"/>
      <c r="Q504" s="86"/>
      <c r="R504" s="86"/>
      <c r="S504" s="86"/>
      <c r="T504" s="87"/>
      <c r="U504" s="40"/>
      <c r="V504" s="40"/>
      <c r="W504" s="40"/>
      <c r="X504" s="40"/>
      <c r="Y504" s="40"/>
      <c r="Z504" s="40"/>
      <c r="AA504" s="40"/>
      <c r="AB504" s="40"/>
      <c r="AC504" s="40"/>
      <c r="AD504" s="40"/>
      <c r="AE504" s="40"/>
      <c r="AT504" s="19" t="s">
        <v>206</v>
      </c>
      <c r="AU504" s="19" t="s">
        <v>86</v>
      </c>
    </row>
    <row r="505" spans="1:51" s="13" customFormat="1" ht="12">
      <c r="A505" s="13"/>
      <c r="B505" s="247"/>
      <c r="C505" s="248"/>
      <c r="D505" s="242" t="s">
        <v>208</v>
      </c>
      <c r="E505" s="249" t="s">
        <v>21</v>
      </c>
      <c r="F505" s="250" t="s">
        <v>648</v>
      </c>
      <c r="G505" s="248"/>
      <c r="H505" s="251">
        <v>69.77</v>
      </c>
      <c r="I505" s="252"/>
      <c r="J505" s="248"/>
      <c r="K505" s="248"/>
      <c r="L505" s="253"/>
      <c r="M505" s="254"/>
      <c r="N505" s="255"/>
      <c r="O505" s="255"/>
      <c r="P505" s="255"/>
      <c r="Q505" s="255"/>
      <c r="R505" s="255"/>
      <c r="S505" s="255"/>
      <c r="T505" s="256"/>
      <c r="U505" s="13"/>
      <c r="V505" s="13"/>
      <c r="W505" s="13"/>
      <c r="X505" s="13"/>
      <c r="Y505" s="13"/>
      <c r="Z505" s="13"/>
      <c r="AA505" s="13"/>
      <c r="AB505" s="13"/>
      <c r="AC505" s="13"/>
      <c r="AD505" s="13"/>
      <c r="AE505" s="13"/>
      <c r="AT505" s="257" t="s">
        <v>208</v>
      </c>
      <c r="AU505" s="257" t="s">
        <v>86</v>
      </c>
      <c r="AV505" s="13" t="s">
        <v>86</v>
      </c>
      <c r="AW505" s="13" t="s">
        <v>38</v>
      </c>
      <c r="AX505" s="13" t="s">
        <v>76</v>
      </c>
      <c r="AY505" s="257" t="s">
        <v>194</v>
      </c>
    </row>
    <row r="506" spans="1:51" s="13" customFormat="1" ht="12">
      <c r="A506" s="13"/>
      <c r="B506" s="247"/>
      <c r="C506" s="248"/>
      <c r="D506" s="242" t="s">
        <v>208</v>
      </c>
      <c r="E506" s="249" t="s">
        <v>21</v>
      </c>
      <c r="F506" s="250" t="s">
        <v>649</v>
      </c>
      <c r="G506" s="248"/>
      <c r="H506" s="251">
        <v>56.88</v>
      </c>
      <c r="I506" s="252"/>
      <c r="J506" s="248"/>
      <c r="K506" s="248"/>
      <c r="L506" s="253"/>
      <c r="M506" s="254"/>
      <c r="N506" s="255"/>
      <c r="O506" s="255"/>
      <c r="P506" s="255"/>
      <c r="Q506" s="255"/>
      <c r="R506" s="255"/>
      <c r="S506" s="255"/>
      <c r="T506" s="256"/>
      <c r="U506" s="13"/>
      <c r="V506" s="13"/>
      <c r="W506" s="13"/>
      <c r="X506" s="13"/>
      <c r="Y506" s="13"/>
      <c r="Z506" s="13"/>
      <c r="AA506" s="13"/>
      <c r="AB506" s="13"/>
      <c r="AC506" s="13"/>
      <c r="AD506" s="13"/>
      <c r="AE506" s="13"/>
      <c r="AT506" s="257" t="s">
        <v>208</v>
      </c>
      <c r="AU506" s="257" t="s">
        <v>86</v>
      </c>
      <c r="AV506" s="13" t="s">
        <v>86</v>
      </c>
      <c r="AW506" s="13" t="s">
        <v>38</v>
      </c>
      <c r="AX506" s="13" t="s">
        <v>76</v>
      </c>
      <c r="AY506" s="257" t="s">
        <v>194</v>
      </c>
    </row>
    <row r="507" spans="1:51" s="14" customFormat="1" ht="12">
      <c r="A507" s="14"/>
      <c r="B507" s="258"/>
      <c r="C507" s="259"/>
      <c r="D507" s="242" t="s">
        <v>208</v>
      </c>
      <c r="E507" s="260" t="s">
        <v>21</v>
      </c>
      <c r="F507" s="261" t="s">
        <v>210</v>
      </c>
      <c r="G507" s="259"/>
      <c r="H507" s="262">
        <v>126.65</v>
      </c>
      <c r="I507" s="263"/>
      <c r="J507" s="259"/>
      <c r="K507" s="259"/>
      <c r="L507" s="264"/>
      <c r="M507" s="265"/>
      <c r="N507" s="266"/>
      <c r="O507" s="266"/>
      <c r="P507" s="266"/>
      <c r="Q507" s="266"/>
      <c r="R507" s="266"/>
      <c r="S507" s="266"/>
      <c r="T507" s="267"/>
      <c r="U507" s="14"/>
      <c r="V507" s="14"/>
      <c r="W507" s="14"/>
      <c r="X507" s="14"/>
      <c r="Y507" s="14"/>
      <c r="Z507" s="14"/>
      <c r="AA507" s="14"/>
      <c r="AB507" s="14"/>
      <c r="AC507" s="14"/>
      <c r="AD507" s="14"/>
      <c r="AE507" s="14"/>
      <c r="AT507" s="268" t="s">
        <v>208</v>
      </c>
      <c r="AU507" s="268" t="s">
        <v>86</v>
      </c>
      <c r="AV507" s="14" t="s">
        <v>202</v>
      </c>
      <c r="AW507" s="14" t="s">
        <v>38</v>
      </c>
      <c r="AX507" s="14" t="s">
        <v>84</v>
      </c>
      <c r="AY507" s="268" t="s">
        <v>194</v>
      </c>
    </row>
    <row r="508" spans="1:65" s="2" customFormat="1" ht="16.5" customHeight="1">
      <c r="A508" s="40"/>
      <c r="B508" s="41"/>
      <c r="C508" s="272" t="s">
        <v>810</v>
      </c>
      <c r="D508" s="272" t="s">
        <v>347</v>
      </c>
      <c r="E508" s="273" t="s">
        <v>811</v>
      </c>
      <c r="F508" s="274" t="s">
        <v>812</v>
      </c>
      <c r="G508" s="275" t="s">
        <v>354</v>
      </c>
      <c r="H508" s="276">
        <v>129.183</v>
      </c>
      <c r="I508" s="277"/>
      <c r="J508" s="278">
        <f>ROUND(I508*H508,2)</f>
        <v>0</v>
      </c>
      <c r="K508" s="274" t="s">
        <v>201</v>
      </c>
      <c r="L508" s="279"/>
      <c r="M508" s="280" t="s">
        <v>21</v>
      </c>
      <c r="N508" s="281" t="s">
        <v>47</v>
      </c>
      <c r="O508" s="86"/>
      <c r="P508" s="238">
        <f>O508*H508</f>
        <v>0</v>
      </c>
      <c r="Q508" s="238">
        <v>0.0049</v>
      </c>
      <c r="R508" s="238">
        <f>Q508*H508</f>
        <v>0.6329967</v>
      </c>
      <c r="S508" s="238">
        <v>0</v>
      </c>
      <c r="T508" s="239">
        <f>S508*H508</f>
        <v>0</v>
      </c>
      <c r="U508" s="40"/>
      <c r="V508" s="40"/>
      <c r="W508" s="40"/>
      <c r="X508" s="40"/>
      <c r="Y508" s="40"/>
      <c r="Z508" s="40"/>
      <c r="AA508" s="40"/>
      <c r="AB508" s="40"/>
      <c r="AC508" s="40"/>
      <c r="AD508" s="40"/>
      <c r="AE508" s="40"/>
      <c r="AR508" s="240" t="s">
        <v>525</v>
      </c>
      <c r="AT508" s="240" t="s">
        <v>347</v>
      </c>
      <c r="AU508" s="240" t="s">
        <v>86</v>
      </c>
      <c r="AY508" s="19" t="s">
        <v>194</v>
      </c>
      <c r="BE508" s="241">
        <f>IF(N508="základní",J508,0)</f>
        <v>0</v>
      </c>
      <c r="BF508" s="241">
        <f>IF(N508="snížená",J508,0)</f>
        <v>0</v>
      </c>
      <c r="BG508" s="241">
        <f>IF(N508="zákl. přenesená",J508,0)</f>
        <v>0</v>
      </c>
      <c r="BH508" s="241">
        <f>IF(N508="sníž. přenesená",J508,0)</f>
        <v>0</v>
      </c>
      <c r="BI508" s="241">
        <f>IF(N508="nulová",J508,0)</f>
        <v>0</v>
      </c>
      <c r="BJ508" s="19" t="s">
        <v>84</v>
      </c>
      <c r="BK508" s="241">
        <f>ROUND(I508*H508,2)</f>
        <v>0</v>
      </c>
      <c r="BL508" s="19" t="s">
        <v>245</v>
      </c>
      <c r="BM508" s="240" t="s">
        <v>813</v>
      </c>
    </row>
    <row r="509" spans="1:47" s="2" customFormat="1" ht="12">
      <c r="A509" s="40"/>
      <c r="B509" s="41"/>
      <c r="C509" s="42"/>
      <c r="D509" s="242" t="s">
        <v>204</v>
      </c>
      <c r="E509" s="42"/>
      <c r="F509" s="243" t="s">
        <v>812</v>
      </c>
      <c r="G509" s="42"/>
      <c r="H509" s="42"/>
      <c r="I509" s="149"/>
      <c r="J509" s="42"/>
      <c r="K509" s="42"/>
      <c r="L509" s="46"/>
      <c r="M509" s="244"/>
      <c r="N509" s="245"/>
      <c r="O509" s="86"/>
      <c r="P509" s="86"/>
      <c r="Q509" s="86"/>
      <c r="R509" s="86"/>
      <c r="S509" s="86"/>
      <c r="T509" s="87"/>
      <c r="U509" s="40"/>
      <c r="V509" s="40"/>
      <c r="W509" s="40"/>
      <c r="X509" s="40"/>
      <c r="Y509" s="40"/>
      <c r="Z509" s="40"/>
      <c r="AA509" s="40"/>
      <c r="AB509" s="40"/>
      <c r="AC509" s="40"/>
      <c r="AD509" s="40"/>
      <c r="AE509" s="40"/>
      <c r="AT509" s="19" t="s">
        <v>204</v>
      </c>
      <c r="AU509" s="19" t="s">
        <v>86</v>
      </c>
    </row>
    <row r="510" spans="1:51" s="13" customFormat="1" ht="12">
      <c r="A510" s="13"/>
      <c r="B510" s="247"/>
      <c r="C510" s="248"/>
      <c r="D510" s="242" t="s">
        <v>208</v>
      </c>
      <c r="E510" s="248"/>
      <c r="F510" s="250" t="s">
        <v>814</v>
      </c>
      <c r="G510" s="248"/>
      <c r="H510" s="251">
        <v>129.183</v>
      </c>
      <c r="I510" s="252"/>
      <c r="J510" s="248"/>
      <c r="K510" s="248"/>
      <c r="L510" s="253"/>
      <c r="M510" s="254"/>
      <c r="N510" s="255"/>
      <c r="O510" s="255"/>
      <c r="P510" s="255"/>
      <c r="Q510" s="255"/>
      <c r="R510" s="255"/>
      <c r="S510" s="255"/>
      <c r="T510" s="256"/>
      <c r="U510" s="13"/>
      <c r="V510" s="13"/>
      <c r="W510" s="13"/>
      <c r="X510" s="13"/>
      <c r="Y510" s="13"/>
      <c r="Z510" s="13"/>
      <c r="AA510" s="13"/>
      <c r="AB510" s="13"/>
      <c r="AC510" s="13"/>
      <c r="AD510" s="13"/>
      <c r="AE510" s="13"/>
      <c r="AT510" s="257" t="s">
        <v>208</v>
      </c>
      <c r="AU510" s="257" t="s">
        <v>86</v>
      </c>
      <c r="AV510" s="13" t="s">
        <v>86</v>
      </c>
      <c r="AW510" s="13" t="s">
        <v>4</v>
      </c>
      <c r="AX510" s="13" t="s">
        <v>84</v>
      </c>
      <c r="AY510" s="257" t="s">
        <v>194</v>
      </c>
    </row>
    <row r="511" spans="1:65" s="2" customFormat="1" ht="16.5" customHeight="1">
      <c r="A511" s="40"/>
      <c r="B511" s="41"/>
      <c r="C511" s="229" t="s">
        <v>815</v>
      </c>
      <c r="D511" s="229" t="s">
        <v>197</v>
      </c>
      <c r="E511" s="230" t="s">
        <v>816</v>
      </c>
      <c r="F511" s="231" t="s">
        <v>817</v>
      </c>
      <c r="G511" s="232" t="s">
        <v>354</v>
      </c>
      <c r="H511" s="233">
        <v>55</v>
      </c>
      <c r="I511" s="234"/>
      <c r="J511" s="235">
        <f>ROUND(I511*H511,2)</f>
        <v>0</v>
      </c>
      <c r="K511" s="231" t="s">
        <v>201</v>
      </c>
      <c r="L511" s="46"/>
      <c r="M511" s="236" t="s">
        <v>21</v>
      </c>
      <c r="N511" s="237" t="s">
        <v>47</v>
      </c>
      <c r="O511" s="86"/>
      <c r="P511" s="238">
        <f>O511*H511</f>
        <v>0</v>
      </c>
      <c r="Q511" s="238">
        <v>0</v>
      </c>
      <c r="R511" s="238">
        <f>Q511*H511</f>
        <v>0</v>
      </c>
      <c r="S511" s="238">
        <v>0</v>
      </c>
      <c r="T511" s="239">
        <f>S511*H511</f>
        <v>0</v>
      </c>
      <c r="U511" s="40"/>
      <c r="V511" s="40"/>
      <c r="W511" s="40"/>
      <c r="X511" s="40"/>
      <c r="Y511" s="40"/>
      <c r="Z511" s="40"/>
      <c r="AA511" s="40"/>
      <c r="AB511" s="40"/>
      <c r="AC511" s="40"/>
      <c r="AD511" s="40"/>
      <c r="AE511" s="40"/>
      <c r="AR511" s="240" t="s">
        <v>202</v>
      </c>
      <c r="AT511" s="240" t="s">
        <v>197</v>
      </c>
      <c r="AU511" s="240" t="s">
        <v>86</v>
      </c>
      <c r="AY511" s="19" t="s">
        <v>194</v>
      </c>
      <c r="BE511" s="241">
        <f>IF(N511="základní",J511,0)</f>
        <v>0</v>
      </c>
      <c r="BF511" s="241">
        <f>IF(N511="snížená",J511,0)</f>
        <v>0</v>
      </c>
      <c r="BG511" s="241">
        <f>IF(N511="zákl. přenesená",J511,0)</f>
        <v>0</v>
      </c>
      <c r="BH511" s="241">
        <f>IF(N511="sníž. přenesená",J511,0)</f>
        <v>0</v>
      </c>
      <c r="BI511" s="241">
        <f>IF(N511="nulová",J511,0)</f>
        <v>0</v>
      </c>
      <c r="BJ511" s="19" t="s">
        <v>84</v>
      </c>
      <c r="BK511" s="241">
        <f>ROUND(I511*H511,2)</f>
        <v>0</v>
      </c>
      <c r="BL511" s="19" t="s">
        <v>202</v>
      </c>
      <c r="BM511" s="240" t="s">
        <v>818</v>
      </c>
    </row>
    <row r="512" spans="1:47" s="2" customFormat="1" ht="12">
      <c r="A512" s="40"/>
      <c r="B512" s="41"/>
      <c r="C512" s="42"/>
      <c r="D512" s="242" t="s">
        <v>204</v>
      </c>
      <c r="E512" s="42"/>
      <c r="F512" s="243" t="s">
        <v>819</v>
      </c>
      <c r="G512" s="42"/>
      <c r="H512" s="42"/>
      <c r="I512" s="149"/>
      <c r="J512" s="42"/>
      <c r="K512" s="42"/>
      <c r="L512" s="46"/>
      <c r="M512" s="244"/>
      <c r="N512" s="245"/>
      <c r="O512" s="86"/>
      <c r="P512" s="86"/>
      <c r="Q512" s="86"/>
      <c r="R512" s="86"/>
      <c r="S512" s="86"/>
      <c r="T512" s="87"/>
      <c r="U512" s="40"/>
      <c r="V512" s="40"/>
      <c r="W512" s="40"/>
      <c r="X512" s="40"/>
      <c r="Y512" s="40"/>
      <c r="Z512" s="40"/>
      <c r="AA512" s="40"/>
      <c r="AB512" s="40"/>
      <c r="AC512" s="40"/>
      <c r="AD512" s="40"/>
      <c r="AE512" s="40"/>
      <c r="AT512" s="19" t="s">
        <v>204</v>
      </c>
      <c r="AU512" s="19" t="s">
        <v>86</v>
      </c>
    </row>
    <row r="513" spans="1:47" s="2" customFormat="1" ht="12">
      <c r="A513" s="40"/>
      <c r="B513" s="41"/>
      <c r="C513" s="42"/>
      <c r="D513" s="242" t="s">
        <v>206</v>
      </c>
      <c r="E513" s="42"/>
      <c r="F513" s="246" t="s">
        <v>820</v>
      </c>
      <c r="G513" s="42"/>
      <c r="H513" s="42"/>
      <c r="I513" s="149"/>
      <c r="J513" s="42"/>
      <c r="K513" s="42"/>
      <c r="L513" s="46"/>
      <c r="M513" s="244"/>
      <c r="N513" s="245"/>
      <c r="O513" s="86"/>
      <c r="P513" s="86"/>
      <c r="Q513" s="86"/>
      <c r="R513" s="86"/>
      <c r="S513" s="86"/>
      <c r="T513" s="87"/>
      <c r="U513" s="40"/>
      <c r="V513" s="40"/>
      <c r="W513" s="40"/>
      <c r="X513" s="40"/>
      <c r="Y513" s="40"/>
      <c r="Z513" s="40"/>
      <c r="AA513" s="40"/>
      <c r="AB513" s="40"/>
      <c r="AC513" s="40"/>
      <c r="AD513" s="40"/>
      <c r="AE513" s="40"/>
      <c r="AT513" s="19" t="s">
        <v>206</v>
      </c>
      <c r="AU513" s="19" t="s">
        <v>86</v>
      </c>
    </row>
    <row r="514" spans="1:65" s="2" customFormat="1" ht="16.5" customHeight="1">
      <c r="A514" s="40"/>
      <c r="B514" s="41"/>
      <c r="C514" s="272" t="s">
        <v>821</v>
      </c>
      <c r="D514" s="272" t="s">
        <v>347</v>
      </c>
      <c r="E514" s="273" t="s">
        <v>822</v>
      </c>
      <c r="F514" s="274" t="s">
        <v>823</v>
      </c>
      <c r="G514" s="275" t="s">
        <v>354</v>
      </c>
      <c r="H514" s="276">
        <v>57.75</v>
      </c>
      <c r="I514" s="277"/>
      <c r="J514" s="278">
        <f>ROUND(I514*H514,2)</f>
        <v>0</v>
      </c>
      <c r="K514" s="274" t="s">
        <v>201</v>
      </c>
      <c r="L514" s="279"/>
      <c r="M514" s="280" t="s">
        <v>21</v>
      </c>
      <c r="N514" s="281" t="s">
        <v>47</v>
      </c>
      <c r="O514" s="86"/>
      <c r="P514" s="238">
        <f>O514*H514</f>
        <v>0</v>
      </c>
      <c r="Q514" s="238">
        <v>0.00085</v>
      </c>
      <c r="R514" s="238">
        <f>Q514*H514</f>
        <v>0.0490875</v>
      </c>
      <c r="S514" s="238">
        <v>0</v>
      </c>
      <c r="T514" s="239">
        <f>S514*H514</f>
        <v>0</v>
      </c>
      <c r="U514" s="40"/>
      <c r="V514" s="40"/>
      <c r="W514" s="40"/>
      <c r="X514" s="40"/>
      <c r="Y514" s="40"/>
      <c r="Z514" s="40"/>
      <c r="AA514" s="40"/>
      <c r="AB514" s="40"/>
      <c r="AC514" s="40"/>
      <c r="AD514" s="40"/>
      <c r="AE514" s="40"/>
      <c r="AR514" s="240" t="s">
        <v>253</v>
      </c>
      <c r="AT514" s="240" t="s">
        <v>347</v>
      </c>
      <c r="AU514" s="240" t="s">
        <v>86</v>
      </c>
      <c r="AY514" s="19" t="s">
        <v>194</v>
      </c>
      <c r="BE514" s="241">
        <f>IF(N514="základní",J514,0)</f>
        <v>0</v>
      </c>
      <c r="BF514" s="241">
        <f>IF(N514="snížená",J514,0)</f>
        <v>0</v>
      </c>
      <c r="BG514" s="241">
        <f>IF(N514="zákl. přenesená",J514,0)</f>
        <v>0</v>
      </c>
      <c r="BH514" s="241">
        <f>IF(N514="sníž. přenesená",J514,0)</f>
        <v>0</v>
      </c>
      <c r="BI514" s="241">
        <f>IF(N514="nulová",J514,0)</f>
        <v>0</v>
      </c>
      <c r="BJ514" s="19" t="s">
        <v>84</v>
      </c>
      <c r="BK514" s="241">
        <f>ROUND(I514*H514,2)</f>
        <v>0</v>
      </c>
      <c r="BL514" s="19" t="s">
        <v>202</v>
      </c>
      <c r="BM514" s="240" t="s">
        <v>824</v>
      </c>
    </row>
    <row r="515" spans="1:47" s="2" customFormat="1" ht="12">
      <c r="A515" s="40"/>
      <c r="B515" s="41"/>
      <c r="C515" s="42"/>
      <c r="D515" s="242" t="s">
        <v>204</v>
      </c>
      <c r="E515" s="42"/>
      <c r="F515" s="243" t="s">
        <v>823</v>
      </c>
      <c r="G515" s="42"/>
      <c r="H515" s="42"/>
      <c r="I515" s="149"/>
      <c r="J515" s="42"/>
      <c r="K515" s="42"/>
      <c r="L515" s="46"/>
      <c r="M515" s="244"/>
      <c r="N515" s="245"/>
      <c r="O515" s="86"/>
      <c r="P515" s="86"/>
      <c r="Q515" s="86"/>
      <c r="R515" s="86"/>
      <c r="S515" s="86"/>
      <c r="T515" s="87"/>
      <c r="U515" s="40"/>
      <c r="V515" s="40"/>
      <c r="W515" s="40"/>
      <c r="X515" s="40"/>
      <c r="Y515" s="40"/>
      <c r="Z515" s="40"/>
      <c r="AA515" s="40"/>
      <c r="AB515" s="40"/>
      <c r="AC515" s="40"/>
      <c r="AD515" s="40"/>
      <c r="AE515" s="40"/>
      <c r="AT515" s="19" t="s">
        <v>204</v>
      </c>
      <c r="AU515" s="19" t="s">
        <v>86</v>
      </c>
    </row>
    <row r="516" spans="1:51" s="13" customFormat="1" ht="12">
      <c r="A516" s="13"/>
      <c r="B516" s="247"/>
      <c r="C516" s="248"/>
      <c r="D516" s="242" t="s">
        <v>208</v>
      </c>
      <c r="E516" s="249" t="s">
        <v>21</v>
      </c>
      <c r="F516" s="250" t="s">
        <v>825</v>
      </c>
      <c r="G516" s="248"/>
      <c r="H516" s="251">
        <v>55</v>
      </c>
      <c r="I516" s="252"/>
      <c r="J516" s="248"/>
      <c r="K516" s="248"/>
      <c r="L516" s="253"/>
      <c r="M516" s="254"/>
      <c r="N516" s="255"/>
      <c r="O516" s="255"/>
      <c r="P516" s="255"/>
      <c r="Q516" s="255"/>
      <c r="R516" s="255"/>
      <c r="S516" s="255"/>
      <c r="T516" s="256"/>
      <c r="U516" s="13"/>
      <c r="V516" s="13"/>
      <c r="W516" s="13"/>
      <c r="X516" s="13"/>
      <c r="Y516" s="13"/>
      <c r="Z516" s="13"/>
      <c r="AA516" s="13"/>
      <c r="AB516" s="13"/>
      <c r="AC516" s="13"/>
      <c r="AD516" s="13"/>
      <c r="AE516" s="13"/>
      <c r="AT516" s="257" t="s">
        <v>208</v>
      </c>
      <c r="AU516" s="257" t="s">
        <v>86</v>
      </c>
      <c r="AV516" s="13" t="s">
        <v>86</v>
      </c>
      <c r="AW516" s="13" t="s">
        <v>38</v>
      </c>
      <c r="AX516" s="13" t="s">
        <v>76</v>
      </c>
      <c r="AY516" s="257" t="s">
        <v>194</v>
      </c>
    </row>
    <row r="517" spans="1:51" s="14" customFormat="1" ht="12">
      <c r="A517" s="14"/>
      <c r="B517" s="258"/>
      <c r="C517" s="259"/>
      <c r="D517" s="242" t="s">
        <v>208</v>
      </c>
      <c r="E517" s="260" t="s">
        <v>21</v>
      </c>
      <c r="F517" s="261" t="s">
        <v>210</v>
      </c>
      <c r="G517" s="259"/>
      <c r="H517" s="262">
        <v>55</v>
      </c>
      <c r="I517" s="263"/>
      <c r="J517" s="259"/>
      <c r="K517" s="259"/>
      <c r="L517" s="264"/>
      <c r="M517" s="265"/>
      <c r="N517" s="266"/>
      <c r="O517" s="266"/>
      <c r="P517" s="266"/>
      <c r="Q517" s="266"/>
      <c r="R517" s="266"/>
      <c r="S517" s="266"/>
      <c r="T517" s="267"/>
      <c r="U517" s="14"/>
      <c r="V517" s="14"/>
      <c r="W517" s="14"/>
      <c r="X517" s="14"/>
      <c r="Y517" s="14"/>
      <c r="Z517" s="14"/>
      <c r="AA517" s="14"/>
      <c r="AB517" s="14"/>
      <c r="AC517" s="14"/>
      <c r="AD517" s="14"/>
      <c r="AE517" s="14"/>
      <c r="AT517" s="268" t="s">
        <v>208</v>
      </c>
      <c r="AU517" s="268" t="s">
        <v>86</v>
      </c>
      <c r="AV517" s="14" t="s">
        <v>202</v>
      </c>
      <c r="AW517" s="14" t="s">
        <v>38</v>
      </c>
      <c r="AX517" s="14" t="s">
        <v>84</v>
      </c>
      <c r="AY517" s="268" t="s">
        <v>194</v>
      </c>
    </row>
    <row r="518" spans="1:51" s="13" customFormat="1" ht="12">
      <c r="A518" s="13"/>
      <c r="B518" s="247"/>
      <c r="C518" s="248"/>
      <c r="D518" s="242" t="s">
        <v>208</v>
      </c>
      <c r="E518" s="248"/>
      <c r="F518" s="250" t="s">
        <v>826</v>
      </c>
      <c r="G518" s="248"/>
      <c r="H518" s="251">
        <v>57.75</v>
      </c>
      <c r="I518" s="252"/>
      <c r="J518" s="248"/>
      <c r="K518" s="248"/>
      <c r="L518" s="253"/>
      <c r="M518" s="254"/>
      <c r="N518" s="255"/>
      <c r="O518" s="255"/>
      <c r="P518" s="255"/>
      <c r="Q518" s="255"/>
      <c r="R518" s="255"/>
      <c r="S518" s="255"/>
      <c r="T518" s="256"/>
      <c r="U518" s="13"/>
      <c r="V518" s="13"/>
      <c r="W518" s="13"/>
      <c r="X518" s="13"/>
      <c r="Y518" s="13"/>
      <c r="Z518" s="13"/>
      <c r="AA518" s="13"/>
      <c r="AB518" s="13"/>
      <c r="AC518" s="13"/>
      <c r="AD518" s="13"/>
      <c r="AE518" s="13"/>
      <c r="AT518" s="257" t="s">
        <v>208</v>
      </c>
      <c r="AU518" s="257" t="s">
        <v>86</v>
      </c>
      <c r="AV518" s="13" t="s">
        <v>86</v>
      </c>
      <c r="AW518" s="13" t="s">
        <v>4</v>
      </c>
      <c r="AX518" s="13" t="s">
        <v>84</v>
      </c>
      <c r="AY518" s="257" t="s">
        <v>194</v>
      </c>
    </row>
    <row r="519" spans="1:65" s="2" customFormat="1" ht="16.5" customHeight="1">
      <c r="A519" s="40"/>
      <c r="B519" s="41"/>
      <c r="C519" s="229" t="s">
        <v>827</v>
      </c>
      <c r="D519" s="229" t="s">
        <v>197</v>
      </c>
      <c r="E519" s="230" t="s">
        <v>828</v>
      </c>
      <c r="F519" s="231" t="s">
        <v>829</v>
      </c>
      <c r="G519" s="232" t="s">
        <v>215</v>
      </c>
      <c r="H519" s="233">
        <v>1.881</v>
      </c>
      <c r="I519" s="234"/>
      <c r="J519" s="235">
        <f>ROUND(I519*H519,2)</f>
        <v>0</v>
      </c>
      <c r="K519" s="231" t="s">
        <v>201</v>
      </c>
      <c r="L519" s="46"/>
      <c r="M519" s="236" t="s">
        <v>21</v>
      </c>
      <c r="N519" s="237" t="s">
        <v>47</v>
      </c>
      <c r="O519" s="86"/>
      <c r="P519" s="238">
        <f>O519*H519</f>
        <v>0</v>
      </c>
      <c r="Q519" s="238">
        <v>0</v>
      </c>
      <c r="R519" s="238">
        <f>Q519*H519</f>
        <v>0</v>
      </c>
      <c r="S519" s="238">
        <v>0</v>
      </c>
      <c r="T519" s="239">
        <f>S519*H519</f>
        <v>0</v>
      </c>
      <c r="U519" s="40"/>
      <c r="V519" s="40"/>
      <c r="W519" s="40"/>
      <c r="X519" s="40"/>
      <c r="Y519" s="40"/>
      <c r="Z519" s="40"/>
      <c r="AA519" s="40"/>
      <c r="AB519" s="40"/>
      <c r="AC519" s="40"/>
      <c r="AD519" s="40"/>
      <c r="AE519" s="40"/>
      <c r="AR519" s="240" t="s">
        <v>245</v>
      </c>
      <c r="AT519" s="240" t="s">
        <v>197</v>
      </c>
      <c r="AU519" s="240" t="s">
        <v>86</v>
      </c>
      <c r="AY519" s="19" t="s">
        <v>194</v>
      </c>
      <c r="BE519" s="241">
        <f>IF(N519="základní",J519,0)</f>
        <v>0</v>
      </c>
      <c r="BF519" s="241">
        <f>IF(N519="snížená",J519,0)</f>
        <v>0</v>
      </c>
      <c r="BG519" s="241">
        <f>IF(N519="zákl. přenesená",J519,0)</f>
        <v>0</v>
      </c>
      <c r="BH519" s="241">
        <f>IF(N519="sníž. přenesená",J519,0)</f>
        <v>0</v>
      </c>
      <c r="BI519" s="241">
        <f>IF(N519="nulová",J519,0)</f>
        <v>0</v>
      </c>
      <c r="BJ519" s="19" t="s">
        <v>84</v>
      </c>
      <c r="BK519" s="241">
        <f>ROUND(I519*H519,2)</f>
        <v>0</v>
      </c>
      <c r="BL519" s="19" t="s">
        <v>245</v>
      </c>
      <c r="BM519" s="240" t="s">
        <v>830</v>
      </c>
    </row>
    <row r="520" spans="1:47" s="2" customFormat="1" ht="12">
      <c r="A520" s="40"/>
      <c r="B520" s="41"/>
      <c r="C520" s="42"/>
      <c r="D520" s="242" t="s">
        <v>204</v>
      </c>
      <c r="E520" s="42"/>
      <c r="F520" s="243" t="s">
        <v>831</v>
      </c>
      <c r="G520" s="42"/>
      <c r="H520" s="42"/>
      <c r="I520" s="149"/>
      <c r="J520" s="42"/>
      <c r="K520" s="42"/>
      <c r="L520" s="46"/>
      <c r="M520" s="244"/>
      <c r="N520" s="245"/>
      <c r="O520" s="86"/>
      <c r="P520" s="86"/>
      <c r="Q520" s="86"/>
      <c r="R520" s="86"/>
      <c r="S520" s="86"/>
      <c r="T520" s="87"/>
      <c r="U520" s="40"/>
      <c r="V520" s="40"/>
      <c r="W520" s="40"/>
      <c r="X520" s="40"/>
      <c r="Y520" s="40"/>
      <c r="Z520" s="40"/>
      <c r="AA520" s="40"/>
      <c r="AB520" s="40"/>
      <c r="AC520" s="40"/>
      <c r="AD520" s="40"/>
      <c r="AE520" s="40"/>
      <c r="AT520" s="19" t="s">
        <v>204</v>
      </c>
      <c r="AU520" s="19" t="s">
        <v>86</v>
      </c>
    </row>
    <row r="521" spans="1:47" s="2" customFormat="1" ht="12">
      <c r="A521" s="40"/>
      <c r="B521" s="41"/>
      <c r="C521" s="42"/>
      <c r="D521" s="242" t="s">
        <v>206</v>
      </c>
      <c r="E521" s="42"/>
      <c r="F521" s="246" t="s">
        <v>832</v>
      </c>
      <c r="G521" s="42"/>
      <c r="H521" s="42"/>
      <c r="I521" s="149"/>
      <c r="J521" s="42"/>
      <c r="K521" s="42"/>
      <c r="L521" s="46"/>
      <c r="M521" s="244"/>
      <c r="N521" s="245"/>
      <c r="O521" s="86"/>
      <c r="P521" s="86"/>
      <c r="Q521" s="86"/>
      <c r="R521" s="86"/>
      <c r="S521" s="86"/>
      <c r="T521" s="87"/>
      <c r="U521" s="40"/>
      <c r="V521" s="40"/>
      <c r="W521" s="40"/>
      <c r="X521" s="40"/>
      <c r="Y521" s="40"/>
      <c r="Z521" s="40"/>
      <c r="AA521" s="40"/>
      <c r="AB521" s="40"/>
      <c r="AC521" s="40"/>
      <c r="AD521" s="40"/>
      <c r="AE521" s="40"/>
      <c r="AT521" s="19" t="s">
        <v>206</v>
      </c>
      <c r="AU521" s="19" t="s">
        <v>86</v>
      </c>
    </row>
    <row r="522" spans="1:63" s="12" customFormat="1" ht="22.8" customHeight="1">
      <c r="A522" s="12"/>
      <c r="B522" s="213"/>
      <c r="C522" s="214"/>
      <c r="D522" s="215" t="s">
        <v>75</v>
      </c>
      <c r="E522" s="227" t="s">
        <v>833</v>
      </c>
      <c r="F522" s="227" t="s">
        <v>834</v>
      </c>
      <c r="G522" s="214"/>
      <c r="H522" s="214"/>
      <c r="I522" s="217"/>
      <c r="J522" s="228">
        <f>BK522</f>
        <v>0</v>
      </c>
      <c r="K522" s="214"/>
      <c r="L522" s="219"/>
      <c r="M522" s="220"/>
      <c r="N522" s="221"/>
      <c r="O522" s="221"/>
      <c r="P522" s="222">
        <f>SUM(P523:P568)</f>
        <v>0</v>
      </c>
      <c r="Q522" s="221"/>
      <c r="R522" s="222">
        <f>SUM(R523:R568)</f>
        <v>5.66114172</v>
      </c>
      <c r="S522" s="221"/>
      <c r="T522" s="223">
        <f>SUM(T523:T568)</f>
        <v>0</v>
      </c>
      <c r="U522" s="12"/>
      <c r="V522" s="12"/>
      <c r="W522" s="12"/>
      <c r="X522" s="12"/>
      <c r="Y522" s="12"/>
      <c r="Z522" s="12"/>
      <c r="AA522" s="12"/>
      <c r="AB522" s="12"/>
      <c r="AC522" s="12"/>
      <c r="AD522" s="12"/>
      <c r="AE522" s="12"/>
      <c r="AR522" s="224" t="s">
        <v>86</v>
      </c>
      <c r="AT522" s="225" t="s">
        <v>75</v>
      </c>
      <c r="AU522" s="225" t="s">
        <v>84</v>
      </c>
      <c r="AY522" s="224" t="s">
        <v>194</v>
      </c>
      <c r="BK522" s="226">
        <f>SUM(BK523:BK568)</f>
        <v>0</v>
      </c>
    </row>
    <row r="523" spans="1:65" s="2" customFormat="1" ht="16.5" customHeight="1">
      <c r="A523" s="40"/>
      <c r="B523" s="41"/>
      <c r="C523" s="229" t="s">
        <v>835</v>
      </c>
      <c r="D523" s="229" t="s">
        <v>197</v>
      </c>
      <c r="E523" s="230" t="s">
        <v>836</v>
      </c>
      <c r="F523" s="231" t="s">
        <v>837</v>
      </c>
      <c r="G523" s="232" t="s">
        <v>481</v>
      </c>
      <c r="H523" s="233">
        <v>161.25</v>
      </c>
      <c r="I523" s="234"/>
      <c r="J523" s="235">
        <f>ROUND(I523*H523,2)</f>
        <v>0</v>
      </c>
      <c r="K523" s="231" t="s">
        <v>201</v>
      </c>
      <c r="L523" s="46"/>
      <c r="M523" s="236" t="s">
        <v>21</v>
      </c>
      <c r="N523" s="237" t="s">
        <v>47</v>
      </c>
      <c r="O523" s="86"/>
      <c r="P523" s="238">
        <f>O523*H523</f>
        <v>0</v>
      </c>
      <c r="Q523" s="238">
        <v>0.00583</v>
      </c>
      <c r="R523" s="238">
        <f>Q523*H523</f>
        <v>0.9400875</v>
      </c>
      <c r="S523" s="238">
        <v>0</v>
      </c>
      <c r="T523" s="239">
        <f>S523*H523</f>
        <v>0</v>
      </c>
      <c r="U523" s="40"/>
      <c r="V523" s="40"/>
      <c r="W523" s="40"/>
      <c r="X523" s="40"/>
      <c r="Y523" s="40"/>
      <c r="Z523" s="40"/>
      <c r="AA523" s="40"/>
      <c r="AB523" s="40"/>
      <c r="AC523" s="40"/>
      <c r="AD523" s="40"/>
      <c r="AE523" s="40"/>
      <c r="AR523" s="240" t="s">
        <v>245</v>
      </c>
      <c r="AT523" s="240" t="s">
        <v>197</v>
      </c>
      <c r="AU523" s="240" t="s">
        <v>86</v>
      </c>
      <c r="AY523" s="19" t="s">
        <v>194</v>
      </c>
      <c r="BE523" s="241">
        <f>IF(N523="základní",J523,0)</f>
        <v>0</v>
      </c>
      <c r="BF523" s="241">
        <f>IF(N523="snížená",J523,0)</f>
        <v>0</v>
      </c>
      <c r="BG523" s="241">
        <f>IF(N523="zákl. přenesená",J523,0)</f>
        <v>0</v>
      </c>
      <c r="BH523" s="241">
        <f>IF(N523="sníž. přenesená",J523,0)</f>
        <v>0</v>
      </c>
      <c r="BI523" s="241">
        <f>IF(N523="nulová",J523,0)</f>
        <v>0</v>
      </c>
      <c r="BJ523" s="19" t="s">
        <v>84</v>
      </c>
      <c r="BK523" s="241">
        <f>ROUND(I523*H523,2)</f>
        <v>0</v>
      </c>
      <c r="BL523" s="19" t="s">
        <v>245</v>
      </c>
      <c r="BM523" s="240" t="s">
        <v>838</v>
      </c>
    </row>
    <row r="524" spans="1:47" s="2" customFormat="1" ht="12">
      <c r="A524" s="40"/>
      <c r="B524" s="41"/>
      <c r="C524" s="42"/>
      <c r="D524" s="242" t="s">
        <v>204</v>
      </c>
      <c r="E524" s="42"/>
      <c r="F524" s="243" t="s">
        <v>839</v>
      </c>
      <c r="G524" s="42"/>
      <c r="H524" s="42"/>
      <c r="I524" s="149"/>
      <c r="J524" s="42"/>
      <c r="K524" s="42"/>
      <c r="L524" s="46"/>
      <c r="M524" s="244"/>
      <c r="N524" s="245"/>
      <c r="O524" s="86"/>
      <c r="P524" s="86"/>
      <c r="Q524" s="86"/>
      <c r="R524" s="86"/>
      <c r="S524" s="86"/>
      <c r="T524" s="87"/>
      <c r="U524" s="40"/>
      <c r="V524" s="40"/>
      <c r="W524" s="40"/>
      <c r="X524" s="40"/>
      <c r="Y524" s="40"/>
      <c r="Z524" s="40"/>
      <c r="AA524" s="40"/>
      <c r="AB524" s="40"/>
      <c r="AC524" s="40"/>
      <c r="AD524" s="40"/>
      <c r="AE524" s="40"/>
      <c r="AT524" s="19" t="s">
        <v>204</v>
      </c>
      <c r="AU524" s="19" t="s">
        <v>86</v>
      </c>
    </row>
    <row r="525" spans="1:47" s="2" customFormat="1" ht="12">
      <c r="A525" s="40"/>
      <c r="B525" s="41"/>
      <c r="C525" s="42"/>
      <c r="D525" s="242" t="s">
        <v>206</v>
      </c>
      <c r="E525" s="42"/>
      <c r="F525" s="246" t="s">
        <v>840</v>
      </c>
      <c r="G525" s="42"/>
      <c r="H525" s="42"/>
      <c r="I525" s="149"/>
      <c r="J525" s="42"/>
      <c r="K525" s="42"/>
      <c r="L525" s="46"/>
      <c r="M525" s="244"/>
      <c r="N525" s="245"/>
      <c r="O525" s="86"/>
      <c r="P525" s="86"/>
      <c r="Q525" s="86"/>
      <c r="R525" s="86"/>
      <c r="S525" s="86"/>
      <c r="T525" s="87"/>
      <c r="U525" s="40"/>
      <c r="V525" s="40"/>
      <c r="W525" s="40"/>
      <c r="X525" s="40"/>
      <c r="Y525" s="40"/>
      <c r="Z525" s="40"/>
      <c r="AA525" s="40"/>
      <c r="AB525" s="40"/>
      <c r="AC525" s="40"/>
      <c r="AD525" s="40"/>
      <c r="AE525" s="40"/>
      <c r="AT525" s="19" t="s">
        <v>206</v>
      </c>
      <c r="AU525" s="19" t="s">
        <v>86</v>
      </c>
    </row>
    <row r="526" spans="1:51" s="13" customFormat="1" ht="12">
      <c r="A526" s="13"/>
      <c r="B526" s="247"/>
      <c r="C526" s="248"/>
      <c r="D526" s="242" t="s">
        <v>208</v>
      </c>
      <c r="E526" s="249" t="s">
        <v>21</v>
      </c>
      <c r="F526" s="250" t="s">
        <v>841</v>
      </c>
      <c r="G526" s="248"/>
      <c r="H526" s="251">
        <v>161.25</v>
      </c>
      <c r="I526" s="252"/>
      <c r="J526" s="248"/>
      <c r="K526" s="248"/>
      <c r="L526" s="253"/>
      <c r="M526" s="254"/>
      <c r="N526" s="255"/>
      <c r="O526" s="255"/>
      <c r="P526" s="255"/>
      <c r="Q526" s="255"/>
      <c r="R526" s="255"/>
      <c r="S526" s="255"/>
      <c r="T526" s="256"/>
      <c r="U526" s="13"/>
      <c r="V526" s="13"/>
      <c r="W526" s="13"/>
      <c r="X526" s="13"/>
      <c r="Y526" s="13"/>
      <c r="Z526" s="13"/>
      <c r="AA526" s="13"/>
      <c r="AB526" s="13"/>
      <c r="AC526" s="13"/>
      <c r="AD526" s="13"/>
      <c r="AE526" s="13"/>
      <c r="AT526" s="257" t="s">
        <v>208</v>
      </c>
      <c r="AU526" s="257" t="s">
        <v>86</v>
      </c>
      <c r="AV526" s="13" t="s">
        <v>86</v>
      </c>
      <c r="AW526" s="13" t="s">
        <v>38</v>
      </c>
      <c r="AX526" s="13" t="s">
        <v>76</v>
      </c>
      <c r="AY526" s="257" t="s">
        <v>194</v>
      </c>
    </row>
    <row r="527" spans="1:51" s="14" customFormat="1" ht="12">
      <c r="A527" s="14"/>
      <c r="B527" s="258"/>
      <c r="C527" s="259"/>
      <c r="D527" s="242" t="s">
        <v>208</v>
      </c>
      <c r="E527" s="260" t="s">
        <v>21</v>
      </c>
      <c r="F527" s="261" t="s">
        <v>210</v>
      </c>
      <c r="G527" s="259"/>
      <c r="H527" s="262">
        <v>161.25</v>
      </c>
      <c r="I527" s="263"/>
      <c r="J527" s="259"/>
      <c r="K527" s="259"/>
      <c r="L527" s="264"/>
      <c r="M527" s="265"/>
      <c r="N527" s="266"/>
      <c r="O527" s="266"/>
      <c r="P527" s="266"/>
      <c r="Q527" s="266"/>
      <c r="R527" s="266"/>
      <c r="S527" s="266"/>
      <c r="T527" s="267"/>
      <c r="U527" s="14"/>
      <c r="V527" s="14"/>
      <c r="W527" s="14"/>
      <c r="X527" s="14"/>
      <c r="Y527" s="14"/>
      <c r="Z527" s="14"/>
      <c r="AA527" s="14"/>
      <c r="AB527" s="14"/>
      <c r="AC527" s="14"/>
      <c r="AD527" s="14"/>
      <c r="AE527" s="14"/>
      <c r="AT527" s="268" t="s">
        <v>208</v>
      </c>
      <c r="AU527" s="268" t="s">
        <v>86</v>
      </c>
      <c r="AV527" s="14" t="s">
        <v>202</v>
      </c>
      <c r="AW527" s="14" t="s">
        <v>38</v>
      </c>
      <c r="AX527" s="14" t="s">
        <v>84</v>
      </c>
      <c r="AY527" s="268" t="s">
        <v>194</v>
      </c>
    </row>
    <row r="528" spans="1:65" s="2" customFormat="1" ht="16.5" customHeight="1">
      <c r="A528" s="40"/>
      <c r="B528" s="41"/>
      <c r="C528" s="229" t="s">
        <v>842</v>
      </c>
      <c r="D528" s="229" t="s">
        <v>197</v>
      </c>
      <c r="E528" s="230" t="s">
        <v>843</v>
      </c>
      <c r="F528" s="231" t="s">
        <v>844</v>
      </c>
      <c r="G528" s="232" t="s">
        <v>481</v>
      </c>
      <c r="H528" s="233">
        <v>50</v>
      </c>
      <c r="I528" s="234"/>
      <c r="J528" s="235">
        <f>ROUND(I528*H528,2)</f>
        <v>0</v>
      </c>
      <c r="K528" s="231" t="s">
        <v>201</v>
      </c>
      <c r="L528" s="46"/>
      <c r="M528" s="236" t="s">
        <v>21</v>
      </c>
      <c r="N528" s="237" t="s">
        <v>47</v>
      </c>
      <c r="O528" s="86"/>
      <c r="P528" s="238">
        <f>O528*H528</f>
        <v>0</v>
      </c>
      <c r="Q528" s="238">
        <v>0.00269</v>
      </c>
      <c r="R528" s="238">
        <f>Q528*H528</f>
        <v>0.1345</v>
      </c>
      <c r="S528" s="238">
        <v>0</v>
      </c>
      <c r="T528" s="239">
        <f>S528*H528</f>
        <v>0</v>
      </c>
      <c r="U528" s="40"/>
      <c r="V528" s="40"/>
      <c r="W528" s="40"/>
      <c r="X528" s="40"/>
      <c r="Y528" s="40"/>
      <c r="Z528" s="40"/>
      <c r="AA528" s="40"/>
      <c r="AB528" s="40"/>
      <c r="AC528" s="40"/>
      <c r="AD528" s="40"/>
      <c r="AE528" s="40"/>
      <c r="AR528" s="240" t="s">
        <v>245</v>
      </c>
      <c r="AT528" s="240" t="s">
        <v>197</v>
      </c>
      <c r="AU528" s="240" t="s">
        <v>86</v>
      </c>
      <c r="AY528" s="19" t="s">
        <v>194</v>
      </c>
      <c r="BE528" s="241">
        <f>IF(N528="základní",J528,0)</f>
        <v>0</v>
      </c>
      <c r="BF528" s="241">
        <f>IF(N528="snížená",J528,0)</f>
        <v>0</v>
      </c>
      <c r="BG528" s="241">
        <f>IF(N528="zákl. přenesená",J528,0)</f>
        <v>0</v>
      </c>
      <c r="BH528" s="241">
        <f>IF(N528="sníž. přenesená",J528,0)</f>
        <v>0</v>
      </c>
      <c r="BI528" s="241">
        <f>IF(N528="nulová",J528,0)</f>
        <v>0</v>
      </c>
      <c r="BJ528" s="19" t="s">
        <v>84</v>
      </c>
      <c r="BK528" s="241">
        <f>ROUND(I528*H528,2)</f>
        <v>0</v>
      </c>
      <c r="BL528" s="19" t="s">
        <v>245</v>
      </c>
      <c r="BM528" s="240" t="s">
        <v>845</v>
      </c>
    </row>
    <row r="529" spans="1:47" s="2" customFormat="1" ht="12">
      <c r="A529" s="40"/>
      <c r="B529" s="41"/>
      <c r="C529" s="42"/>
      <c r="D529" s="242" t="s">
        <v>204</v>
      </c>
      <c r="E529" s="42"/>
      <c r="F529" s="243" t="s">
        <v>846</v>
      </c>
      <c r="G529" s="42"/>
      <c r="H529" s="42"/>
      <c r="I529" s="149"/>
      <c r="J529" s="42"/>
      <c r="K529" s="42"/>
      <c r="L529" s="46"/>
      <c r="M529" s="244"/>
      <c r="N529" s="245"/>
      <c r="O529" s="86"/>
      <c r="P529" s="86"/>
      <c r="Q529" s="86"/>
      <c r="R529" s="86"/>
      <c r="S529" s="86"/>
      <c r="T529" s="87"/>
      <c r="U529" s="40"/>
      <c r="V529" s="40"/>
      <c r="W529" s="40"/>
      <c r="X529" s="40"/>
      <c r="Y529" s="40"/>
      <c r="Z529" s="40"/>
      <c r="AA529" s="40"/>
      <c r="AB529" s="40"/>
      <c r="AC529" s="40"/>
      <c r="AD529" s="40"/>
      <c r="AE529" s="40"/>
      <c r="AT529" s="19" t="s">
        <v>204</v>
      </c>
      <c r="AU529" s="19" t="s">
        <v>86</v>
      </c>
    </row>
    <row r="530" spans="1:47" s="2" customFormat="1" ht="12">
      <c r="A530" s="40"/>
      <c r="B530" s="41"/>
      <c r="C530" s="42"/>
      <c r="D530" s="242" t="s">
        <v>206</v>
      </c>
      <c r="E530" s="42"/>
      <c r="F530" s="246" t="s">
        <v>840</v>
      </c>
      <c r="G530" s="42"/>
      <c r="H530" s="42"/>
      <c r="I530" s="149"/>
      <c r="J530" s="42"/>
      <c r="K530" s="42"/>
      <c r="L530" s="46"/>
      <c r="M530" s="244"/>
      <c r="N530" s="245"/>
      <c r="O530" s="86"/>
      <c r="P530" s="86"/>
      <c r="Q530" s="86"/>
      <c r="R530" s="86"/>
      <c r="S530" s="86"/>
      <c r="T530" s="87"/>
      <c r="U530" s="40"/>
      <c r="V530" s="40"/>
      <c r="W530" s="40"/>
      <c r="X530" s="40"/>
      <c r="Y530" s="40"/>
      <c r="Z530" s="40"/>
      <c r="AA530" s="40"/>
      <c r="AB530" s="40"/>
      <c r="AC530" s="40"/>
      <c r="AD530" s="40"/>
      <c r="AE530" s="40"/>
      <c r="AT530" s="19" t="s">
        <v>206</v>
      </c>
      <c r="AU530" s="19" t="s">
        <v>86</v>
      </c>
    </row>
    <row r="531" spans="1:51" s="13" customFormat="1" ht="12">
      <c r="A531" s="13"/>
      <c r="B531" s="247"/>
      <c r="C531" s="248"/>
      <c r="D531" s="242" t="s">
        <v>208</v>
      </c>
      <c r="E531" s="249" t="s">
        <v>21</v>
      </c>
      <c r="F531" s="250" t="s">
        <v>668</v>
      </c>
      <c r="G531" s="248"/>
      <c r="H531" s="251">
        <v>50</v>
      </c>
      <c r="I531" s="252"/>
      <c r="J531" s="248"/>
      <c r="K531" s="248"/>
      <c r="L531" s="253"/>
      <c r="M531" s="254"/>
      <c r="N531" s="255"/>
      <c r="O531" s="255"/>
      <c r="P531" s="255"/>
      <c r="Q531" s="255"/>
      <c r="R531" s="255"/>
      <c r="S531" s="255"/>
      <c r="T531" s="256"/>
      <c r="U531" s="13"/>
      <c r="V531" s="13"/>
      <c r="W531" s="13"/>
      <c r="X531" s="13"/>
      <c r="Y531" s="13"/>
      <c r="Z531" s="13"/>
      <c r="AA531" s="13"/>
      <c r="AB531" s="13"/>
      <c r="AC531" s="13"/>
      <c r="AD531" s="13"/>
      <c r="AE531" s="13"/>
      <c r="AT531" s="257" t="s">
        <v>208</v>
      </c>
      <c r="AU531" s="257" t="s">
        <v>86</v>
      </c>
      <c r="AV531" s="13" t="s">
        <v>86</v>
      </c>
      <c r="AW531" s="13" t="s">
        <v>38</v>
      </c>
      <c r="AX531" s="13" t="s">
        <v>76</v>
      </c>
      <c r="AY531" s="257" t="s">
        <v>194</v>
      </c>
    </row>
    <row r="532" spans="1:51" s="14" customFormat="1" ht="12">
      <c r="A532" s="14"/>
      <c r="B532" s="258"/>
      <c r="C532" s="259"/>
      <c r="D532" s="242" t="s">
        <v>208</v>
      </c>
      <c r="E532" s="260" t="s">
        <v>21</v>
      </c>
      <c r="F532" s="261" t="s">
        <v>210</v>
      </c>
      <c r="G532" s="259"/>
      <c r="H532" s="262">
        <v>50</v>
      </c>
      <c r="I532" s="263"/>
      <c r="J532" s="259"/>
      <c r="K532" s="259"/>
      <c r="L532" s="264"/>
      <c r="M532" s="265"/>
      <c r="N532" s="266"/>
      <c r="O532" s="266"/>
      <c r="P532" s="266"/>
      <c r="Q532" s="266"/>
      <c r="R532" s="266"/>
      <c r="S532" s="266"/>
      <c r="T532" s="267"/>
      <c r="U532" s="14"/>
      <c r="V532" s="14"/>
      <c r="W532" s="14"/>
      <c r="X532" s="14"/>
      <c r="Y532" s="14"/>
      <c r="Z532" s="14"/>
      <c r="AA532" s="14"/>
      <c r="AB532" s="14"/>
      <c r="AC532" s="14"/>
      <c r="AD532" s="14"/>
      <c r="AE532" s="14"/>
      <c r="AT532" s="268" t="s">
        <v>208</v>
      </c>
      <c r="AU532" s="268" t="s">
        <v>86</v>
      </c>
      <c r="AV532" s="14" t="s">
        <v>202</v>
      </c>
      <c r="AW532" s="14" t="s">
        <v>38</v>
      </c>
      <c r="AX532" s="14" t="s">
        <v>84</v>
      </c>
      <c r="AY532" s="268" t="s">
        <v>194</v>
      </c>
    </row>
    <row r="533" spans="1:65" s="2" customFormat="1" ht="16.5" customHeight="1">
      <c r="A533" s="40"/>
      <c r="B533" s="41"/>
      <c r="C533" s="229" t="s">
        <v>847</v>
      </c>
      <c r="D533" s="229" t="s">
        <v>197</v>
      </c>
      <c r="E533" s="230" t="s">
        <v>848</v>
      </c>
      <c r="F533" s="231" t="s">
        <v>849</v>
      </c>
      <c r="G533" s="232" t="s">
        <v>354</v>
      </c>
      <c r="H533" s="233">
        <v>157.215</v>
      </c>
      <c r="I533" s="234"/>
      <c r="J533" s="235">
        <f>ROUND(I533*H533,2)</f>
        <v>0</v>
      </c>
      <c r="K533" s="231" t="s">
        <v>201</v>
      </c>
      <c r="L533" s="46"/>
      <c r="M533" s="236" t="s">
        <v>21</v>
      </c>
      <c r="N533" s="237" t="s">
        <v>47</v>
      </c>
      <c r="O533" s="86"/>
      <c r="P533" s="238">
        <f>O533*H533</f>
        <v>0</v>
      </c>
      <c r="Q533" s="238">
        <v>0</v>
      </c>
      <c r="R533" s="238">
        <f>Q533*H533</f>
        <v>0</v>
      </c>
      <c r="S533" s="238">
        <v>0</v>
      </c>
      <c r="T533" s="239">
        <f>S533*H533</f>
        <v>0</v>
      </c>
      <c r="U533" s="40"/>
      <c r="V533" s="40"/>
      <c r="W533" s="40"/>
      <c r="X533" s="40"/>
      <c r="Y533" s="40"/>
      <c r="Z533" s="40"/>
      <c r="AA533" s="40"/>
      <c r="AB533" s="40"/>
      <c r="AC533" s="40"/>
      <c r="AD533" s="40"/>
      <c r="AE533" s="40"/>
      <c r="AR533" s="240" t="s">
        <v>245</v>
      </c>
      <c r="AT533" s="240" t="s">
        <v>197</v>
      </c>
      <c r="AU533" s="240" t="s">
        <v>86</v>
      </c>
      <c r="AY533" s="19" t="s">
        <v>194</v>
      </c>
      <c r="BE533" s="241">
        <f>IF(N533="základní",J533,0)</f>
        <v>0</v>
      </c>
      <c r="BF533" s="241">
        <f>IF(N533="snížená",J533,0)</f>
        <v>0</v>
      </c>
      <c r="BG533" s="241">
        <f>IF(N533="zákl. přenesená",J533,0)</f>
        <v>0</v>
      </c>
      <c r="BH533" s="241">
        <f>IF(N533="sníž. přenesená",J533,0)</f>
        <v>0</v>
      </c>
      <c r="BI533" s="241">
        <f>IF(N533="nulová",J533,0)</f>
        <v>0</v>
      </c>
      <c r="BJ533" s="19" t="s">
        <v>84</v>
      </c>
      <c r="BK533" s="241">
        <f>ROUND(I533*H533,2)</f>
        <v>0</v>
      </c>
      <c r="BL533" s="19" t="s">
        <v>245</v>
      </c>
      <c r="BM533" s="240" t="s">
        <v>850</v>
      </c>
    </row>
    <row r="534" spans="1:47" s="2" customFormat="1" ht="12">
      <c r="A534" s="40"/>
      <c r="B534" s="41"/>
      <c r="C534" s="42"/>
      <c r="D534" s="242" t="s">
        <v>204</v>
      </c>
      <c r="E534" s="42"/>
      <c r="F534" s="243" t="s">
        <v>851</v>
      </c>
      <c r="G534" s="42"/>
      <c r="H534" s="42"/>
      <c r="I534" s="149"/>
      <c r="J534" s="42"/>
      <c r="K534" s="42"/>
      <c r="L534" s="46"/>
      <c r="M534" s="244"/>
      <c r="N534" s="245"/>
      <c r="O534" s="86"/>
      <c r="P534" s="86"/>
      <c r="Q534" s="86"/>
      <c r="R534" s="86"/>
      <c r="S534" s="86"/>
      <c r="T534" s="87"/>
      <c r="U534" s="40"/>
      <c r="V534" s="40"/>
      <c r="W534" s="40"/>
      <c r="X534" s="40"/>
      <c r="Y534" s="40"/>
      <c r="Z534" s="40"/>
      <c r="AA534" s="40"/>
      <c r="AB534" s="40"/>
      <c r="AC534" s="40"/>
      <c r="AD534" s="40"/>
      <c r="AE534" s="40"/>
      <c r="AT534" s="19" t="s">
        <v>204</v>
      </c>
      <c r="AU534" s="19" t="s">
        <v>86</v>
      </c>
    </row>
    <row r="535" spans="1:47" s="2" customFormat="1" ht="12">
      <c r="A535" s="40"/>
      <c r="B535" s="41"/>
      <c r="C535" s="42"/>
      <c r="D535" s="242" t="s">
        <v>206</v>
      </c>
      <c r="E535" s="42"/>
      <c r="F535" s="246" t="s">
        <v>852</v>
      </c>
      <c r="G535" s="42"/>
      <c r="H535" s="42"/>
      <c r="I535" s="149"/>
      <c r="J535" s="42"/>
      <c r="K535" s="42"/>
      <c r="L535" s="46"/>
      <c r="M535" s="244"/>
      <c r="N535" s="245"/>
      <c r="O535" s="86"/>
      <c r="P535" s="86"/>
      <c r="Q535" s="86"/>
      <c r="R535" s="86"/>
      <c r="S535" s="86"/>
      <c r="T535" s="87"/>
      <c r="U535" s="40"/>
      <c r="V535" s="40"/>
      <c r="W535" s="40"/>
      <c r="X535" s="40"/>
      <c r="Y535" s="40"/>
      <c r="Z535" s="40"/>
      <c r="AA535" s="40"/>
      <c r="AB535" s="40"/>
      <c r="AC535" s="40"/>
      <c r="AD535" s="40"/>
      <c r="AE535" s="40"/>
      <c r="AT535" s="19" t="s">
        <v>206</v>
      </c>
      <c r="AU535" s="19" t="s">
        <v>86</v>
      </c>
    </row>
    <row r="536" spans="1:51" s="13" customFormat="1" ht="12">
      <c r="A536" s="13"/>
      <c r="B536" s="247"/>
      <c r="C536" s="248"/>
      <c r="D536" s="242" t="s">
        <v>208</v>
      </c>
      <c r="E536" s="249" t="s">
        <v>21</v>
      </c>
      <c r="F536" s="250" t="s">
        <v>853</v>
      </c>
      <c r="G536" s="248"/>
      <c r="H536" s="251">
        <v>157.215</v>
      </c>
      <c r="I536" s="252"/>
      <c r="J536" s="248"/>
      <c r="K536" s="248"/>
      <c r="L536" s="253"/>
      <c r="M536" s="254"/>
      <c r="N536" s="255"/>
      <c r="O536" s="255"/>
      <c r="P536" s="255"/>
      <c r="Q536" s="255"/>
      <c r="R536" s="255"/>
      <c r="S536" s="255"/>
      <c r="T536" s="256"/>
      <c r="U536" s="13"/>
      <c r="V536" s="13"/>
      <c r="W536" s="13"/>
      <c r="X536" s="13"/>
      <c r="Y536" s="13"/>
      <c r="Z536" s="13"/>
      <c r="AA536" s="13"/>
      <c r="AB536" s="13"/>
      <c r="AC536" s="13"/>
      <c r="AD536" s="13"/>
      <c r="AE536" s="13"/>
      <c r="AT536" s="257" t="s">
        <v>208</v>
      </c>
      <c r="AU536" s="257" t="s">
        <v>86</v>
      </c>
      <c r="AV536" s="13" t="s">
        <v>86</v>
      </c>
      <c r="AW536" s="13" t="s">
        <v>38</v>
      </c>
      <c r="AX536" s="13" t="s">
        <v>76</v>
      </c>
      <c r="AY536" s="257" t="s">
        <v>194</v>
      </c>
    </row>
    <row r="537" spans="1:51" s="14" customFormat="1" ht="12">
      <c r="A537" s="14"/>
      <c r="B537" s="258"/>
      <c r="C537" s="259"/>
      <c r="D537" s="242" t="s">
        <v>208</v>
      </c>
      <c r="E537" s="260" t="s">
        <v>21</v>
      </c>
      <c r="F537" s="261" t="s">
        <v>210</v>
      </c>
      <c r="G537" s="259"/>
      <c r="H537" s="262">
        <v>157.215</v>
      </c>
      <c r="I537" s="263"/>
      <c r="J537" s="259"/>
      <c r="K537" s="259"/>
      <c r="L537" s="264"/>
      <c r="M537" s="265"/>
      <c r="N537" s="266"/>
      <c r="O537" s="266"/>
      <c r="P537" s="266"/>
      <c r="Q537" s="266"/>
      <c r="R537" s="266"/>
      <c r="S537" s="266"/>
      <c r="T537" s="267"/>
      <c r="U537" s="14"/>
      <c r="V537" s="14"/>
      <c r="W537" s="14"/>
      <c r="X537" s="14"/>
      <c r="Y537" s="14"/>
      <c r="Z537" s="14"/>
      <c r="AA537" s="14"/>
      <c r="AB537" s="14"/>
      <c r="AC537" s="14"/>
      <c r="AD537" s="14"/>
      <c r="AE537" s="14"/>
      <c r="AT537" s="268" t="s">
        <v>208</v>
      </c>
      <c r="AU537" s="268" t="s">
        <v>86</v>
      </c>
      <c r="AV537" s="14" t="s">
        <v>202</v>
      </c>
      <c r="AW537" s="14" t="s">
        <v>38</v>
      </c>
      <c r="AX537" s="14" t="s">
        <v>84</v>
      </c>
      <c r="AY537" s="268" t="s">
        <v>194</v>
      </c>
    </row>
    <row r="538" spans="1:65" s="2" customFormat="1" ht="16.5" customHeight="1">
      <c r="A538" s="40"/>
      <c r="B538" s="41"/>
      <c r="C538" s="272" t="s">
        <v>854</v>
      </c>
      <c r="D538" s="272" t="s">
        <v>347</v>
      </c>
      <c r="E538" s="273" t="s">
        <v>855</v>
      </c>
      <c r="F538" s="274" t="s">
        <v>856</v>
      </c>
      <c r="G538" s="275" t="s">
        <v>200</v>
      </c>
      <c r="H538" s="276">
        <v>5.534</v>
      </c>
      <c r="I538" s="277"/>
      <c r="J538" s="278">
        <f>ROUND(I538*H538,2)</f>
        <v>0</v>
      </c>
      <c r="K538" s="274" t="s">
        <v>201</v>
      </c>
      <c r="L538" s="279"/>
      <c r="M538" s="280" t="s">
        <v>21</v>
      </c>
      <c r="N538" s="281" t="s">
        <v>47</v>
      </c>
      <c r="O538" s="86"/>
      <c r="P538" s="238">
        <f>O538*H538</f>
        <v>0</v>
      </c>
      <c r="Q538" s="238">
        <v>0.55</v>
      </c>
      <c r="R538" s="238">
        <f>Q538*H538</f>
        <v>3.0437000000000003</v>
      </c>
      <c r="S538" s="238">
        <v>0</v>
      </c>
      <c r="T538" s="239">
        <f>S538*H538</f>
        <v>0</v>
      </c>
      <c r="U538" s="40"/>
      <c r="V538" s="40"/>
      <c r="W538" s="40"/>
      <c r="X538" s="40"/>
      <c r="Y538" s="40"/>
      <c r="Z538" s="40"/>
      <c r="AA538" s="40"/>
      <c r="AB538" s="40"/>
      <c r="AC538" s="40"/>
      <c r="AD538" s="40"/>
      <c r="AE538" s="40"/>
      <c r="AR538" s="240" t="s">
        <v>525</v>
      </c>
      <c r="AT538" s="240" t="s">
        <v>347</v>
      </c>
      <c r="AU538" s="240" t="s">
        <v>86</v>
      </c>
      <c r="AY538" s="19" t="s">
        <v>194</v>
      </c>
      <c r="BE538" s="241">
        <f>IF(N538="základní",J538,0)</f>
        <v>0</v>
      </c>
      <c r="BF538" s="241">
        <f>IF(N538="snížená",J538,0)</f>
        <v>0</v>
      </c>
      <c r="BG538" s="241">
        <f>IF(N538="zákl. přenesená",J538,0)</f>
        <v>0</v>
      </c>
      <c r="BH538" s="241">
        <f>IF(N538="sníž. přenesená",J538,0)</f>
        <v>0</v>
      </c>
      <c r="BI538" s="241">
        <f>IF(N538="nulová",J538,0)</f>
        <v>0</v>
      </c>
      <c r="BJ538" s="19" t="s">
        <v>84</v>
      </c>
      <c r="BK538" s="241">
        <f>ROUND(I538*H538,2)</f>
        <v>0</v>
      </c>
      <c r="BL538" s="19" t="s">
        <v>245</v>
      </c>
      <c r="BM538" s="240" t="s">
        <v>857</v>
      </c>
    </row>
    <row r="539" spans="1:47" s="2" customFormat="1" ht="12">
      <c r="A539" s="40"/>
      <c r="B539" s="41"/>
      <c r="C539" s="42"/>
      <c r="D539" s="242" t="s">
        <v>204</v>
      </c>
      <c r="E539" s="42"/>
      <c r="F539" s="243" t="s">
        <v>856</v>
      </c>
      <c r="G539" s="42"/>
      <c r="H539" s="42"/>
      <c r="I539" s="149"/>
      <c r="J539" s="42"/>
      <c r="K539" s="42"/>
      <c r="L539" s="46"/>
      <c r="M539" s="244"/>
      <c r="N539" s="245"/>
      <c r="O539" s="86"/>
      <c r="P539" s="86"/>
      <c r="Q539" s="86"/>
      <c r="R539" s="86"/>
      <c r="S539" s="86"/>
      <c r="T539" s="87"/>
      <c r="U539" s="40"/>
      <c r="V539" s="40"/>
      <c r="W539" s="40"/>
      <c r="X539" s="40"/>
      <c r="Y539" s="40"/>
      <c r="Z539" s="40"/>
      <c r="AA539" s="40"/>
      <c r="AB539" s="40"/>
      <c r="AC539" s="40"/>
      <c r="AD539" s="40"/>
      <c r="AE539" s="40"/>
      <c r="AT539" s="19" t="s">
        <v>204</v>
      </c>
      <c r="AU539" s="19" t="s">
        <v>86</v>
      </c>
    </row>
    <row r="540" spans="1:51" s="13" customFormat="1" ht="12">
      <c r="A540" s="13"/>
      <c r="B540" s="247"/>
      <c r="C540" s="248"/>
      <c r="D540" s="242" t="s">
        <v>208</v>
      </c>
      <c r="E540" s="249" t="s">
        <v>21</v>
      </c>
      <c r="F540" s="250" t="s">
        <v>858</v>
      </c>
      <c r="G540" s="248"/>
      <c r="H540" s="251">
        <v>5.031</v>
      </c>
      <c r="I540" s="252"/>
      <c r="J540" s="248"/>
      <c r="K540" s="248"/>
      <c r="L540" s="253"/>
      <c r="M540" s="254"/>
      <c r="N540" s="255"/>
      <c r="O540" s="255"/>
      <c r="P540" s="255"/>
      <c r="Q540" s="255"/>
      <c r="R540" s="255"/>
      <c r="S540" s="255"/>
      <c r="T540" s="256"/>
      <c r="U540" s="13"/>
      <c r="V540" s="13"/>
      <c r="W540" s="13"/>
      <c r="X540" s="13"/>
      <c r="Y540" s="13"/>
      <c r="Z540" s="13"/>
      <c r="AA540" s="13"/>
      <c r="AB540" s="13"/>
      <c r="AC540" s="13"/>
      <c r="AD540" s="13"/>
      <c r="AE540" s="13"/>
      <c r="AT540" s="257" t="s">
        <v>208</v>
      </c>
      <c r="AU540" s="257" t="s">
        <v>86</v>
      </c>
      <c r="AV540" s="13" t="s">
        <v>86</v>
      </c>
      <c r="AW540" s="13" t="s">
        <v>38</v>
      </c>
      <c r="AX540" s="13" t="s">
        <v>76</v>
      </c>
      <c r="AY540" s="257" t="s">
        <v>194</v>
      </c>
    </row>
    <row r="541" spans="1:51" s="14" customFormat="1" ht="12">
      <c r="A541" s="14"/>
      <c r="B541" s="258"/>
      <c r="C541" s="259"/>
      <c r="D541" s="242" t="s">
        <v>208</v>
      </c>
      <c r="E541" s="260" t="s">
        <v>21</v>
      </c>
      <c r="F541" s="261" t="s">
        <v>210</v>
      </c>
      <c r="G541" s="259"/>
      <c r="H541" s="262">
        <v>5.031</v>
      </c>
      <c r="I541" s="263"/>
      <c r="J541" s="259"/>
      <c r="K541" s="259"/>
      <c r="L541" s="264"/>
      <c r="M541" s="265"/>
      <c r="N541" s="266"/>
      <c r="O541" s="266"/>
      <c r="P541" s="266"/>
      <c r="Q541" s="266"/>
      <c r="R541" s="266"/>
      <c r="S541" s="266"/>
      <c r="T541" s="267"/>
      <c r="U541" s="14"/>
      <c r="V541" s="14"/>
      <c r="W541" s="14"/>
      <c r="X541" s="14"/>
      <c r="Y541" s="14"/>
      <c r="Z541" s="14"/>
      <c r="AA541" s="14"/>
      <c r="AB541" s="14"/>
      <c r="AC541" s="14"/>
      <c r="AD541" s="14"/>
      <c r="AE541" s="14"/>
      <c r="AT541" s="268" t="s">
        <v>208</v>
      </c>
      <c r="AU541" s="268" t="s">
        <v>86</v>
      </c>
      <c r="AV541" s="14" t="s">
        <v>202</v>
      </c>
      <c r="AW541" s="14" t="s">
        <v>38</v>
      </c>
      <c r="AX541" s="14" t="s">
        <v>84</v>
      </c>
      <c r="AY541" s="268" t="s">
        <v>194</v>
      </c>
    </row>
    <row r="542" spans="1:51" s="13" customFormat="1" ht="12">
      <c r="A542" s="13"/>
      <c r="B542" s="247"/>
      <c r="C542" s="248"/>
      <c r="D542" s="242" t="s">
        <v>208</v>
      </c>
      <c r="E542" s="248"/>
      <c r="F542" s="250" t="s">
        <v>859</v>
      </c>
      <c r="G542" s="248"/>
      <c r="H542" s="251">
        <v>5.534</v>
      </c>
      <c r="I542" s="252"/>
      <c r="J542" s="248"/>
      <c r="K542" s="248"/>
      <c r="L542" s="253"/>
      <c r="M542" s="254"/>
      <c r="N542" s="255"/>
      <c r="O542" s="255"/>
      <c r="P542" s="255"/>
      <c r="Q542" s="255"/>
      <c r="R542" s="255"/>
      <c r="S542" s="255"/>
      <c r="T542" s="256"/>
      <c r="U542" s="13"/>
      <c r="V542" s="13"/>
      <c r="W542" s="13"/>
      <c r="X542" s="13"/>
      <c r="Y542" s="13"/>
      <c r="Z542" s="13"/>
      <c r="AA542" s="13"/>
      <c r="AB542" s="13"/>
      <c r="AC542" s="13"/>
      <c r="AD542" s="13"/>
      <c r="AE542" s="13"/>
      <c r="AT542" s="257" t="s">
        <v>208</v>
      </c>
      <c r="AU542" s="257" t="s">
        <v>86</v>
      </c>
      <c r="AV542" s="13" t="s">
        <v>86</v>
      </c>
      <c r="AW542" s="13" t="s">
        <v>4</v>
      </c>
      <c r="AX542" s="13" t="s">
        <v>84</v>
      </c>
      <c r="AY542" s="257" t="s">
        <v>194</v>
      </c>
    </row>
    <row r="543" spans="1:65" s="2" customFormat="1" ht="16.5" customHeight="1">
      <c r="A543" s="40"/>
      <c r="B543" s="41"/>
      <c r="C543" s="229" t="s">
        <v>860</v>
      </c>
      <c r="D543" s="229" t="s">
        <v>197</v>
      </c>
      <c r="E543" s="230" t="s">
        <v>861</v>
      </c>
      <c r="F543" s="231" t="s">
        <v>862</v>
      </c>
      <c r="G543" s="232" t="s">
        <v>354</v>
      </c>
      <c r="H543" s="233">
        <v>13.8</v>
      </c>
      <c r="I543" s="234"/>
      <c r="J543" s="235">
        <f>ROUND(I543*H543,2)</f>
        <v>0</v>
      </c>
      <c r="K543" s="231" t="s">
        <v>201</v>
      </c>
      <c r="L543" s="46"/>
      <c r="M543" s="236" t="s">
        <v>21</v>
      </c>
      <c r="N543" s="237" t="s">
        <v>47</v>
      </c>
      <c r="O543" s="86"/>
      <c r="P543" s="238">
        <f>O543*H543</f>
        <v>0</v>
      </c>
      <c r="Q543" s="238">
        <v>0.01396</v>
      </c>
      <c r="R543" s="238">
        <f>Q543*H543</f>
        <v>0.192648</v>
      </c>
      <c r="S543" s="238">
        <v>0</v>
      </c>
      <c r="T543" s="239">
        <f>S543*H543</f>
        <v>0</v>
      </c>
      <c r="U543" s="40"/>
      <c r="V543" s="40"/>
      <c r="W543" s="40"/>
      <c r="X543" s="40"/>
      <c r="Y543" s="40"/>
      <c r="Z543" s="40"/>
      <c r="AA543" s="40"/>
      <c r="AB543" s="40"/>
      <c r="AC543" s="40"/>
      <c r="AD543" s="40"/>
      <c r="AE543" s="40"/>
      <c r="AR543" s="240" t="s">
        <v>245</v>
      </c>
      <c r="AT543" s="240" t="s">
        <v>197</v>
      </c>
      <c r="AU543" s="240" t="s">
        <v>86</v>
      </c>
      <c r="AY543" s="19" t="s">
        <v>194</v>
      </c>
      <c r="BE543" s="241">
        <f>IF(N543="základní",J543,0)</f>
        <v>0</v>
      </c>
      <c r="BF543" s="241">
        <f>IF(N543="snížená",J543,0)</f>
        <v>0</v>
      </c>
      <c r="BG543" s="241">
        <f>IF(N543="zákl. přenesená",J543,0)</f>
        <v>0</v>
      </c>
      <c r="BH543" s="241">
        <f>IF(N543="sníž. přenesená",J543,0)</f>
        <v>0</v>
      </c>
      <c r="BI543" s="241">
        <f>IF(N543="nulová",J543,0)</f>
        <v>0</v>
      </c>
      <c r="BJ543" s="19" t="s">
        <v>84</v>
      </c>
      <c r="BK543" s="241">
        <f>ROUND(I543*H543,2)</f>
        <v>0</v>
      </c>
      <c r="BL543" s="19" t="s">
        <v>245</v>
      </c>
      <c r="BM543" s="240" t="s">
        <v>863</v>
      </c>
    </row>
    <row r="544" spans="1:47" s="2" customFormat="1" ht="12">
      <c r="A544" s="40"/>
      <c r="B544" s="41"/>
      <c r="C544" s="42"/>
      <c r="D544" s="242" t="s">
        <v>204</v>
      </c>
      <c r="E544" s="42"/>
      <c r="F544" s="243" t="s">
        <v>864</v>
      </c>
      <c r="G544" s="42"/>
      <c r="H544" s="42"/>
      <c r="I544" s="149"/>
      <c r="J544" s="42"/>
      <c r="K544" s="42"/>
      <c r="L544" s="46"/>
      <c r="M544" s="244"/>
      <c r="N544" s="245"/>
      <c r="O544" s="86"/>
      <c r="P544" s="86"/>
      <c r="Q544" s="86"/>
      <c r="R544" s="86"/>
      <c r="S544" s="86"/>
      <c r="T544" s="87"/>
      <c r="U544" s="40"/>
      <c r="V544" s="40"/>
      <c r="W544" s="40"/>
      <c r="X544" s="40"/>
      <c r="Y544" s="40"/>
      <c r="Z544" s="40"/>
      <c r="AA544" s="40"/>
      <c r="AB544" s="40"/>
      <c r="AC544" s="40"/>
      <c r="AD544" s="40"/>
      <c r="AE544" s="40"/>
      <c r="AT544" s="19" t="s">
        <v>204</v>
      </c>
      <c r="AU544" s="19" t="s">
        <v>86</v>
      </c>
    </row>
    <row r="545" spans="1:47" s="2" customFormat="1" ht="12">
      <c r="A545" s="40"/>
      <c r="B545" s="41"/>
      <c r="C545" s="42"/>
      <c r="D545" s="242" t="s">
        <v>206</v>
      </c>
      <c r="E545" s="42"/>
      <c r="F545" s="246" t="s">
        <v>865</v>
      </c>
      <c r="G545" s="42"/>
      <c r="H545" s="42"/>
      <c r="I545" s="149"/>
      <c r="J545" s="42"/>
      <c r="K545" s="42"/>
      <c r="L545" s="46"/>
      <c r="M545" s="244"/>
      <c r="N545" s="245"/>
      <c r="O545" s="86"/>
      <c r="P545" s="86"/>
      <c r="Q545" s="86"/>
      <c r="R545" s="86"/>
      <c r="S545" s="86"/>
      <c r="T545" s="87"/>
      <c r="U545" s="40"/>
      <c r="V545" s="40"/>
      <c r="W545" s="40"/>
      <c r="X545" s="40"/>
      <c r="Y545" s="40"/>
      <c r="Z545" s="40"/>
      <c r="AA545" s="40"/>
      <c r="AB545" s="40"/>
      <c r="AC545" s="40"/>
      <c r="AD545" s="40"/>
      <c r="AE545" s="40"/>
      <c r="AT545" s="19" t="s">
        <v>206</v>
      </c>
      <c r="AU545" s="19" t="s">
        <v>86</v>
      </c>
    </row>
    <row r="546" spans="1:51" s="13" customFormat="1" ht="12">
      <c r="A546" s="13"/>
      <c r="B546" s="247"/>
      <c r="C546" s="248"/>
      <c r="D546" s="242" t="s">
        <v>208</v>
      </c>
      <c r="E546" s="249" t="s">
        <v>21</v>
      </c>
      <c r="F546" s="250" t="s">
        <v>866</v>
      </c>
      <c r="G546" s="248"/>
      <c r="H546" s="251">
        <v>13.8</v>
      </c>
      <c r="I546" s="252"/>
      <c r="J546" s="248"/>
      <c r="K546" s="248"/>
      <c r="L546" s="253"/>
      <c r="M546" s="254"/>
      <c r="N546" s="255"/>
      <c r="O546" s="255"/>
      <c r="P546" s="255"/>
      <c r="Q546" s="255"/>
      <c r="R546" s="255"/>
      <c r="S546" s="255"/>
      <c r="T546" s="256"/>
      <c r="U546" s="13"/>
      <c r="V546" s="13"/>
      <c r="W546" s="13"/>
      <c r="X546" s="13"/>
      <c r="Y546" s="13"/>
      <c r="Z546" s="13"/>
      <c r="AA546" s="13"/>
      <c r="AB546" s="13"/>
      <c r="AC546" s="13"/>
      <c r="AD546" s="13"/>
      <c r="AE546" s="13"/>
      <c r="AT546" s="257" t="s">
        <v>208</v>
      </c>
      <c r="AU546" s="257" t="s">
        <v>86</v>
      </c>
      <c r="AV546" s="13" t="s">
        <v>86</v>
      </c>
      <c r="AW546" s="13" t="s">
        <v>38</v>
      </c>
      <c r="AX546" s="13" t="s">
        <v>76</v>
      </c>
      <c r="AY546" s="257" t="s">
        <v>194</v>
      </c>
    </row>
    <row r="547" spans="1:51" s="14" customFormat="1" ht="12">
      <c r="A547" s="14"/>
      <c r="B547" s="258"/>
      <c r="C547" s="259"/>
      <c r="D547" s="242" t="s">
        <v>208</v>
      </c>
      <c r="E547" s="260" t="s">
        <v>21</v>
      </c>
      <c r="F547" s="261" t="s">
        <v>210</v>
      </c>
      <c r="G547" s="259"/>
      <c r="H547" s="262">
        <v>13.8</v>
      </c>
      <c r="I547" s="263"/>
      <c r="J547" s="259"/>
      <c r="K547" s="259"/>
      <c r="L547" s="264"/>
      <c r="M547" s="265"/>
      <c r="N547" s="266"/>
      <c r="O547" s="266"/>
      <c r="P547" s="266"/>
      <c r="Q547" s="266"/>
      <c r="R547" s="266"/>
      <c r="S547" s="266"/>
      <c r="T547" s="267"/>
      <c r="U547" s="14"/>
      <c r="V547" s="14"/>
      <c r="W547" s="14"/>
      <c r="X547" s="14"/>
      <c r="Y547" s="14"/>
      <c r="Z547" s="14"/>
      <c r="AA547" s="14"/>
      <c r="AB547" s="14"/>
      <c r="AC547" s="14"/>
      <c r="AD547" s="14"/>
      <c r="AE547" s="14"/>
      <c r="AT547" s="268" t="s">
        <v>208</v>
      </c>
      <c r="AU547" s="268" t="s">
        <v>86</v>
      </c>
      <c r="AV547" s="14" t="s">
        <v>202</v>
      </c>
      <c r="AW547" s="14" t="s">
        <v>38</v>
      </c>
      <c r="AX547" s="14" t="s">
        <v>84</v>
      </c>
      <c r="AY547" s="268" t="s">
        <v>194</v>
      </c>
    </row>
    <row r="548" spans="1:65" s="2" customFormat="1" ht="16.5" customHeight="1">
      <c r="A548" s="40"/>
      <c r="B548" s="41"/>
      <c r="C548" s="229" t="s">
        <v>867</v>
      </c>
      <c r="D548" s="229" t="s">
        <v>197</v>
      </c>
      <c r="E548" s="230" t="s">
        <v>868</v>
      </c>
      <c r="F548" s="231" t="s">
        <v>869</v>
      </c>
      <c r="G548" s="232" t="s">
        <v>200</v>
      </c>
      <c r="H548" s="233">
        <v>5.838</v>
      </c>
      <c r="I548" s="234"/>
      <c r="J548" s="235">
        <f>ROUND(I548*H548,2)</f>
        <v>0</v>
      </c>
      <c r="K548" s="231" t="s">
        <v>201</v>
      </c>
      <c r="L548" s="46"/>
      <c r="M548" s="236" t="s">
        <v>21</v>
      </c>
      <c r="N548" s="237" t="s">
        <v>47</v>
      </c>
      <c r="O548" s="86"/>
      <c r="P548" s="238">
        <f>O548*H548</f>
        <v>0</v>
      </c>
      <c r="Q548" s="238">
        <v>0.02337</v>
      </c>
      <c r="R548" s="238">
        <f>Q548*H548</f>
        <v>0.13643406</v>
      </c>
      <c r="S548" s="238">
        <v>0</v>
      </c>
      <c r="T548" s="239">
        <f>S548*H548</f>
        <v>0</v>
      </c>
      <c r="U548" s="40"/>
      <c r="V548" s="40"/>
      <c r="W548" s="40"/>
      <c r="X548" s="40"/>
      <c r="Y548" s="40"/>
      <c r="Z548" s="40"/>
      <c r="AA548" s="40"/>
      <c r="AB548" s="40"/>
      <c r="AC548" s="40"/>
      <c r="AD548" s="40"/>
      <c r="AE548" s="40"/>
      <c r="AR548" s="240" t="s">
        <v>245</v>
      </c>
      <c r="AT548" s="240" t="s">
        <v>197</v>
      </c>
      <c r="AU548" s="240" t="s">
        <v>86</v>
      </c>
      <c r="AY548" s="19" t="s">
        <v>194</v>
      </c>
      <c r="BE548" s="241">
        <f>IF(N548="základní",J548,0)</f>
        <v>0</v>
      </c>
      <c r="BF548" s="241">
        <f>IF(N548="snížená",J548,0)</f>
        <v>0</v>
      </c>
      <c r="BG548" s="241">
        <f>IF(N548="zákl. přenesená",J548,0)</f>
        <v>0</v>
      </c>
      <c r="BH548" s="241">
        <f>IF(N548="sníž. přenesená",J548,0)</f>
        <v>0</v>
      </c>
      <c r="BI548" s="241">
        <f>IF(N548="nulová",J548,0)</f>
        <v>0</v>
      </c>
      <c r="BJ548" s="19" t="s">
        <v>84</v>
      </c>
      <c r="BK548" s="241">
        <f>ROUND(I548*H548,2)</f>
        <v>0</v>
      </c>
      <c r="BL548" s="19" t="s">
        <v>245</v>
      </c>
      <c r="BM548" s="240" t="s">
        <v>870</v>
      </c>
    </row>
    <row r="549" spans="1:47" s="2" customFormat="1" ht="12">
      <c r="A549" s="40"/>
      <c r="B549" s="41"/>
      <c r="C549" s="42"/>
      <c r="D549" s="242" t="s">
        <v>204</v>
      </c>
      <c r="E549" s="42"/>
      <c r="F549" s="243" t="s">
        <v>871</v>
      </c>
      <c r="G549" s="42"/>
      <c r="H549" s="42"/>
      <c r="I549" s="149"/>
      <c r="J549" s="42"/>
      <c r="K549" s="42"/>
      <c r="L549" s="46"/>
      <c r="M549" s="244"/>
      <c r="N549" s="245"/>
      <c r="O549" s="86"/>
      <c r="P549" s="86"/>
      <c r="Q549" s="86"/>
      <c r="R549" s="86"/>
      <c r="S549" s="86"/>
      <c r="T549" s="87"/>
      <c r="U549" s="40"/>
      <c r="V549" s="40"/>
      <c r="W549" s="40"/>
      <c r="X549" s="40"/>
      <c r="Y549" s="40"/>
      <c r="Z549" s="40"/>
      <c r="AA549" s="40"/>
      <c r="AB549" s="40"/>
      <c r="AC549" s="40"/>
      <c r="AD549" s="40"/>
      <c r="AE549" s="40"/>
      <c r="AT549" s="19" t="s">
        <v>204</v>
      </c>
      <c r="AU549" s="19" t="s">
        <v>86</v>
      </c>
    </row>
    <row r="550" spans="1:47" s="2" customFormat="1" ht="12">
      <c r="A550" s="40"/>
      <c r="B550" s="41"/>
      <c r="C550" s="42"/>
      <c r="D550" s="242" t="s">
        <v>206</v>
      </c>
      <c r="E550" s="42"/>
      <c r="F550" s="246" t="s">
        <v>872</v>
      </c>
      <c r="G550" s="42"/>
      <c r="H550" s="42"/>
      <c r="I550" s="149"/>
      <c r="J550" s="42"/>
      <c r="K550" s="42"/>
      <c r="L550" s="46"/>
      <c r="M550" s="244"/>
      <c r="N550" s="245"/>
      <c r="O550" s="86"/>
      <c r="P550" s="86"/>
      <c r="Q550" s="86"/>
      <c r="R550" s="86"/>
      <c r="S550" s="86"/>
      <c r="T550" s="87"/>
      <c r="U550" s="40"/>
      <c r="V550" s="40"/>
      <c r="W550" s="40"/>
      <c r="X550" s="40"/>
      <c r="Y550" s="40"/>
      <c r="Z550" s="40"/>
      <c r="AA550" s="40"/>
      <c r="AB550" s="40"/>
      <c r="AC550" s="40"/>
      <c r="AD550" s="40"/>
      <c r="AE550" s="40"/>
      <c r="AT550" s="19" t="s">
        <v>206</v>
      </c>
      <c r="AU550" s="19" t="s">
        <v>86</v>
      </c>
    </row>
    <row r="551" spans="1:51" s="13" customFormat="1" ht="12">
      <c r="A551" s="13"/>
      <c r="B551" s="247"/>
      <c r="C551" s="248"/>
      <c r="D551" s="242" t="s">
        <v>208</v>
      </c>
      <c r="E551" s="249" t="s">
        <v>21</v>
      </c>
      <c r="F551" s="250" t="s">
        <v>873</v>
      </c>
      <c r="G551" s="248"/>
      <c r="H551" s="251">
        <v>5.534</v>
      </c>
      <c r="I551" s="252"/>
      <c r="J551" s="248"/>
      <c r="K551" s="248"/>
      <c r="L551" s="253"/>
      <c r="M551" s="254"/>
      <c r="N551" s="255"/>
      <c r="O551" s="255"/>
      <c r="P551" s="255"/>
      <c r="Q551" s="255"/>
      <c r="R551" s="255"/>
      <c r="S551" s="255"/>
      <c r="T551" s="256"/>
      <c r="U551" s="13"/>
      <c r="V551" s="13"/>
      <c r="W551" s="13"/>
      <c r="X551" s="13"/>
      <c r="Y551" s="13"/>
      <c r="Z551" s="13"/>
      <c r="AA551" s="13"/>
      <c r="AB551" s="13"/>
      <c r="AC551" s="13"/>
      <c r="AD551" s="13"/>
      <c r="AE551" s="13"/>
      <c r="AT551" s="257" t="s">
        <v>208</v>
      </c>
      <c r="AU551" s="257" t="s">
        <v>86</v>
      </c>
      <c r="AV551" s="13" t="s">
        <v>86</v>
      </c>
      <c r="AW551" s="13" t="s">
        <v>38</v>
      </c>
      <c r="AX551" s="13" t="s">
        <v>76</v>
      </c>
      <c r="AY551" s="257" t="s">
        <v>194</v>
      </c>
    </row>
    <row r="552" spans="1:51" s="13" customFormat="1" ht="12">
      <c r="A552" s="13"/>
      <c r="B552" s="247"/>
      <c r="C552" s="248"/>
      <c r="D552" s="242" t="s">
        <v>208</v>
      </c>
      <c r="E552" s="249" t="s">
        <v>21</v>
      </c>
      <c r="F552" s="250" t="s">
        <v>874</v>
      </c>
      <c r="G552" s="248"/>
      <c r="H552" s="251">
        <v>0.304</v>
      </c>
      <c r="I552" s="252"/>
      <c r="J552" s="248"/>
      <c r="K552" s="248"/>
      <c r="L552" s="253"/>
      <c r="M552" s="254"/>
      <c r="N552" s="255"/>
      <c r="O552" s="255"/>
      <c r="P552" s="255"/>
      <c r="Q552" s="255"/>
      <c r="R552" s="255"/>
      <c r="S552" s="255"/>
      <c r="T552" s="256"/>
      <c r="U552" s="13"/>
      <c r="V552" s="13"/>
      <c r="W552" s="13"/>
      <c r="X552" s="13"/>
      <c r="Y552" s="13"/>
      <c r="Z552" s="13"/>
      <c r="AA552" s="13"/>
      <c r="AB552" s="13"/>
      <c r="AC552" s="13"/>
      <c r="AD552" s="13"/>
      <c r="AE552" s="13"/>
      <c r="AT552" s="257" t="s">
        <v>208</v>
      </c>
      <c r="AU552" s="257" t="s">
        <v>86</v>
      </c>
      <c r="AV552" s="13" t="s">
        <v>86</v>
      </c>
      <c r="AW552" s="13" t="s">
        <v>38</v>
      </c>
      <c r="AX552" s="13" t="s">
        <v>76</v>
      </c>
      <c r="AY552" s="257" t="s">
        <v>194</v>
      </c>
    </row>
    <row r="553" spans="1:51" s="14" customFormat="1" ht="12">
      <c r="A553" s="14"/>
      <c r="B553" s="258"/>
      <c r="C553" s="259"/>
      <c r="D553" s="242" t="s">
        <v>208</v>
      </c>
      <c r="E553" s="260" t="s">
        <v>21</v>
      </c>
      <c r="F553" s="261" t="s">
        <v>210</v>
      </c>
      <c r="G553" s="259"/>
      <c r="H553" s="262">
        <v>5.838</v>
      </c>
      <c r="I553" s="263"/>
      <c r="J553" s="259"/>
      <c r="K553" s="259"/>
      <c r="L553" s="264"/>
      <c r="M553" s="265"/>
      <c r="N553" s="266"/>
      <c r="O553" s="266"/>
      <c r="P553" s="266"/>
      <c r="Q553" s="266"/>
      <c r="R553" s="266"/>
      <c r="S553" s="266"/>
      <c r="T553" s="267"/>
      <c r="U553" s="14"/>
      <c r="V553" s="14"/>
      <c r="W553" s="14"/>
      <c r="X553" s="14"/>
      <c r="Y553" s="14"/>
      <c r="Z553" s="14"/>
      <c r="AA553" s="14"/>
      <c r="AB553" s="14"/>
      <c r="AC553" s="14"/>
      <c r="AD553" s="14"/>
      <c r="AE553" s="14"/>
      <c r="AT553" s="268" t="s">
        <v>208</v>
      </c>
      <c r="AU553" s="268" t="s">
        <v>86</v>
      </c>
      <c r="AV553" s="14" t="s">
        <v>202</v>
      </c>
      <c r="AW553" s="14" t="s">
        <v>38</v>
      </c>
      <c r="AX553" s="14" t="s">
        <v>84</v>
      </c>
      <c r="AY553" s="268" t="s">
        <v>194</v>
      </c>
    </row>
    <row r="554" spans="1:65" s="2" customFormat="1" ht="16.5" customHeight="1">
      <c r="A554" s="40"/>
      <c r="B554" s="41"/>
      <c r="C554" s="229" t="s">
        <v>875</v>
      </c>
      <c r="D554" s="229" t="s">
        <v>197</v>
      </c>
      <c r="E554" s="230" t="s">
        <v>876</v>
      </c>
      <c r="F554" s="231" t="s">
        <v>877</v>
      </c>
      <c r="G554" s="232" t="s">
        <v>354</v>
      </c>
      <c r="H554" s="233">
        <v>8.46</v>
      </c>
      <c r="I554" s="234"/>
      <c r="J554" s="235">
        <f>ROUND(I554*H554,2)</f>
        <v>0</v>
      </c>
      <c r="K554" s="231" t="s">
        <v>201</v>
      </c>
      <c r="L554" s="46"/>
      <c r="M554" s="236" t="s">
        <v>21</v>
      </c>
      <c r="N554" s="237" t="s">
        <v>47</v>
      </c>
      <c r="O554" s="86"/>
      <c r="P554" s="238">
        <f>O554*H554</f>
        <v>0</v>
      </c>
      <c r="Q554" s="238">
        <v>0.01772</v>
      </c>
      <c r="R554" s="238">
        <f>Q554*H554</f>
        <v>0.14991120000000002</v>
      </c>
      <c r="S554" s="238">
        <v>0</v>
      </c>
      <c r="T554" s="239">
        <f>S554*H554</f>
        <v>0</v>
      </c>
      <c r="U554" s="40"/>
      <c r="V554" s="40"/>
      <c r="W554" s="40"/>
      <c r="X554" s="40"/>
      <c r="Y554" s="40"/>
      <c r="Z554" s="40"/>
      <c r="AA554" s="40"/>
      <c r="AB554" s="40"/>
      <c r="AC554" s="40"/>
      <c r="AD554" s="40"/>
      <c r="AE554" s="40"/>
      <c r="AR554" s="240" t="s">
        <v>245</v>
      </c>
      <c r="AT554" s="240" t="s">
        <v>197</v>
      </c>
      <c r="AU554" s="240" t="s">
        <v>86</v>
      </c>
      <c r="AY554" s="19" t="s">
        <v>194</v>
      </c>
      <c r="BE554" s="241">
        <f>IF(N554="základní",J554,0)</f>
        <v>0</v>
      </c>
      <c r="BF554" s="241">
        <f>IF(N554="snížená",J554,0)</f>
        <v>0</v>
      </c>
      <c r="BG554" s="241">
        <f>IF(N554="zákl. přenesená",J554,0)</f>
        <v>0</v>
      </c>
      <c r="BH554" s="241">
        <f>IF(N554="sníž. přenesená",J554,0)</f>
        <v>0</v>
      </c>
      <c r="BI554" s="241">
        <f>IF(N554="nulová",J554,0)</f>
        <v>0</v>
      </c>
      <c r="BJ554" s="19" t="s">
        <v>84</v>
      </c>
      <c r="BK554" s="241">
        <f>ROUND(I554*H554,2)</f>
        <v>0</v>
      </c>
      <c r="BL554" s="19" t="s">
        <v>245</v>
      </c>
      <c r="BM554" s="240" t="s">
        <v>878</v>
      </c>
    </row>
    <row r="555" spans="1:47" s="2" customFormat="1" ht="12">
      <c r="A555" s="40"/>
      <c r="B555" s="41"/>
      <c r="C555" s="42"/>
      <c r="D555" s="242" t="s">
        <v>204</v>
      </c>
      <c r="E555" s="42"/>
      <c r="F555" s="243" t="s">
        <v>879</v>
      </c>
      <c r="G555" s="42"/>
      <c r="H555" s="42"/>
      <c r="I555" s="149"/>
      <c r="J555" s="42"/>
      <c r="K555" s="42"/>
      <c r="L555" s="46"/>
      <c r="M555" s="244"/>
      <c r="N555" s="245"/>
      <c r="O555" s="86"/>
      <c r="P555" s="86"/>
      <c r="Q555" s="86"/>
      <c r="R555" s="86"/>
      <c r="S555" s="86"/>
      <c r="T555" s="87"/>
      <c r="U555" s="40"/>
      <c r="V555" s="40"/>
      <c r="W555" s="40"/>
      <c r="X555" s="40"/>
      <c r="Y555" s="40"/>
      <c r="Z555" s="40"/>
      <c r="AA555" s="40"/>
      <c r="AB555" s="40"/>
      <c r="AC555" s="40"/>
      <c r="AD555" s="40"/>
      <c r="AE555" s="40"/>
      <c r="AT555" s="19" t="s">
        <v>204</v>
      </c>
      <c r="AU555" s="19" t="s">
        <v>86</v>
      </c>
    </row>
    <row r="556" spans="1:47" s="2" customFormat="1" ht="12">
      <c r="A556" s="40"/>
      <c r="B556" s="41"/>
      <c r="C556" s="42"/>
      <c r="D556" s="242" t="s">
        <v>206</v>
      </c>
      <c r="E556" s="42"/>
      <c r="F556" s="246" t="s">
        <v>880</v>
      </c>
      <c r="G556" s="42"/>
      <c r="H556" s="42"/>
      <c r="I556" s="149"/>
      <c r="J556" s="42"/>
      <c r="K556" s="42"/>
      <c r="L556" s="46"/>
      <c r="M556" s="244"/>
      <c r="N556" s="245"/>
      <c r="O556" s="86"/>
      <c r="P556" s="86"/>
      <c r="Q556" s="86"/>
      <c r="R556" s="86"/>
      <c r="S556" s="86"/>
      <c r="T556" s="87"/>
      <c r="U556" s="40"/>
      <c r="V556" s="40"/>
      <c r="W556" s="40"/>
      <c r="X556" s="40"/>
      <c r="Y556" s="40"/>
      <c r="Z556" s="40"/>
      <c r="AA556" s="40"/>
      <c r="AB556" s="40"/>
      <c r="AC556" s="40"/>
      <c r="AD556" s="40"/>
      <c r="AE556" s="40"/>
      <c r="AT556" s="19" t="s">
        <v>206</v>
      </c>
      <c r="AU556" s="19" t="s">
        <v>86</v>
      </c>
    </row>
    <row r="557" spans="1:51" s="13" customFormat="1" ht="12">
      <c r="A557" s="13"/>
      <c r="B557" s="247"/>
      <c r="C557" s="248"/>
      <c r="D557" s="242" t="s">
        <v>208</v>
      </c>
      <c r="E557" s="249" t="s">
        <v>21</v>
      </c>
      <c r="F557" s="250" t="s">
        <v>881</v>
      </c>
      <c r="G557" s="248"/>
      <c r="H557" s="251">
        <v>8.46</v>
      </c>
      <c r="I557" s="252"/>
      <c r="J557" s="248"/>
      <c r="K557" s="248"/>
      <c r="L557" s="253"/>
      <c r="M557" s="254"/>
      <c r="N557" s="255"/>
      <c r="O557" s="255"/>
      <c r="P557" s="255"/>
      <c r="Q557" s="255"/>
      <c r="R557" s="255"/>
      <c r="S557" s="255"/>
      <c r="T557" s="256"/>
      <c r="U557" s="13"/>
      <c r="V557" s="13"/>
      <c r="W557" s="13"/>
      <c r="X557" s="13"/>
      <c r="Y557" s="13"/>
      <c r="Z557" s="13"/>
      <c r="AA557" s="13"/>
      <c r="AB557" s="13"/>
      <c r="AC557" s="13"/>
      <c r="AD557" s="13"/>
      <c r="AE557" s="13"/>
      <c r="AT557" s="257" t="s">
        <v>208</v>
      </c>
      <c r="AU557" s="257" t="s">
        <v>86</v>
      </c>
      <c r="AV557" s="13" t="s">
        <v>86</v>
      </c>
      <c r="AW557" s="13" t="s">
        <v>38</v>
      </c>
      <c r="AX557" s="13" t="s">
        <v>76</v>
      </c>
      <c r="AY557" s="257" t="s">
        <v>194</v>
      </c>
    </row>
    <row r="558" spans="1:51" s="14" customFormat="1" ht="12">
      <c r="A558" s="14"/>
      <c r="B558" s="258"/>
      <c r="C558" s="259"/>
      <c r="D558" s="242" t="s">
        <v>208</v>
      </c>
      <c r="E558" s="260" t="s">
        <v>21</v>
      </c>
      <c r="F558" s="261" t="s">
        <v>210</v>
      </c>
      <c r="G558" s="259"/>
      <c r="H558" s="262">
        <v>8.46</v>
      </c>
      <c r="I558" s="263"/>
      <c r="J558" s="259"/>
      <c r="K558" s="259"/>
      <c r="L558" s="264"/>
      <c r="M558" s="265"/>
      <c r="N558" s="266"/>
      <c r="O558" s="266"/>
      <c r="P558" s="266"/>
      <c r="Q558" s="266"/>
      <c r="R558" s="266"/>
      <c r="S558" s="266"/>
      <c r="T558" s="267"/>
      <c r="U558" s="14"/>
      <c r="V558" s="14"/>
      <c r="W558" s="14"/>
      <c r="X558" s="14"/>
      <c r="Y558" s="14"/>
      <c r="Z558" s="14"/>
      <c r="AA558" s="14"/>
      <c r="AB558" s="14"/>
      <c r="AC558" s="14"/>
      <c r="AD558" s="14"/>
      <c r="AE558" s="14"/>
      <c r="AT558" s="268" t="s">
        <v>208</v>
      </c>
      <c r="AU558" s="268" t="s">
        <v>86</v>
      </c>
      <c r="AV558" s="14" t="s">
        <v>202</v>
      </c>
      <c r="AW558" s="14" t="s">
        <v>38</v>
      </c>
      <c r="AX558" s="14" t="s">
        <v>84</v>
      </c>
      <c r="AY558" s="268" t="s">
        <v>194</v>
      </c>
    </row>
    <row r="559" spans="1:65" s="2" customFormat="1" ht="16.5" customHeight="1">
      <c r="A559" s="40"/>
      <c r="B559" s="41"/>
      <c r="C559" s="229" t="s">
        <v>882</v>
      </c>
      <c r="D559" s="229" t="s">
        <v>197</v>
      </c>
      <c r="E559" s="230" t="s">
        <v>883</v>
      </c>
      <c r="F559" s="231" t="s">
        <v>884</v>
      </c>
      <c r="G559" s="232" t="s">
        <v>354</v>
      </c>
      <c r="H559" s="233">
        <v>8.46</v>
      </c>
      <c r="I559" s="234"/>
      <c r="J559" s="235">
        <f>ROUND(I559*H559,2)</f>
        <v>0</v>
      </c>
      <c r="K559" s="231" t="s">
        <v>201</v>
      </c>
      <c r="L559" s="46"/>
      <c r="M559" s="236" t="s">
        <v>21</v>
      </c>
      <c r="N559" s="237" t="s">
        <v>47</v>
      </c>
      <c r="O559" s="86"/>
      <c r="P559" s="238">
        <f>O559*H559</f>
        <v>0</v>
      </c>
      <c r="Q559" s="238">
        <v>0.0002</v>
      </c>
      <c r="R559" s="238">
        <f>Q559*H559</f>
        <v>0.0016920000000000001</v>
      </c>
      <c r="S559" s="238">
        <v>0</v>
      </c>
      <c r="T559" s="239">
        <f>S559*H559</f>
        <v>0</v>
      </c>
      <c r="U559" s="40"/>
      <c r="V559" s="40"/>
      <c r="W559" s="40"/>
      <c r="X559" s="40"/>
      <c r="Y559" s="40"/>
      <c r="Z559" s="40"/>
      <c r="AA559" s="40"/>
      <c r="AB559" s="40"/>
      <c r="AC559" s="40"/>
      <c r="AD559" s="40"/>
      <c r="AE559" s="40"/>
      <c r="AR559" s="240" t="s">
        <v>245</v>
      </c>
      <c r="AT559" s="240" t="s">
        <v>197</v>
      </c>
      <c r="AU559" s="240" t="s">
        <v>86</v>
      </c>
      <c r="AY559" s="19" t="s">
        <v>194</v>
      </c>
      <c r="BE559" s="241">
        <f>IF(N559="základní",J559,0)</f>
        <v>0</v>
      </c>
      <c r="BF559" s="241">
        <f>IF(N559="snížená",J559,0)</f>
        <v>0</v>
      </c>
      <c r="BG559" s="241">
        <f>IF(N559="zákl. přenesená",J559,0)</f>
        <v>0</v>
      </c>
      <c r="BH559" s="241">
        <f>IF(N559="sníž. přenesená",J559,0)</f>
        <v>0</v>
      </c>
      <c r="BI559" s="241">
        <f>IF(N559="nulová",J559,0)</f>
        <v>0</v>
      </c>
      <c r="BJ559" s="19" t="s">
        <v>84</v>
      </c>
      <c r="BK559" s="241">
        <f>ROUND(I559*H559,2)</f>
        <v>0</v>
      </c>
      <c r="BL559" s="19" t="s">
        <v>245</v>
      </c>
      <c r="BM559" s="240" t="s">
        <v>885</v>
      </c>
    </row>
    <row r="560" spans="1:47" s="2" customFormat="1" ht="12">
      <c r="A560" s="40"/>
      <c r="B560" s="41"/>
      <c r="C560" s="42"/>
      <c r="D560" s="242" t="s">
        <v>204</v>
      </c>
      <c r="E560" s="42"/>
      <c r="F560" s="243" t="s">
        <v>886</v>
      </c>
      <c r="G560" s="42"/>
      <c r="H560" s="42"/>
      <c r="I560" s="149"/>
      <c r="J560" s="42"/>
      <c r="K560" s="42"/>
      <c r="L560" s="46"/>
      <c r="M560" s="244"/>
      <c r="N560" s="245"/>
      <c r="O560" s="86"/>
      <c r="P560" s="86"/>
      <c r="Q560" s="86"/>
      <c r="R560" s="86"/>
      <c r="S560" s="86"/>
      <c r="T560" s="87"/>
      <c r="U560" s="40"/>
      <c r="V560" s="40"/>
      <c r="W560" s="40"/>
      <c r="X560" s="40"/>
      <c r="Y560" s="40"/>
      <c r="Z560" s="40"/>
      <c r="AA560" s="40"/>
      <c r="AB560" s="40"/>
      <c r="AC560" s="40"/>
      <c r="AD560" s="40"/>
      <c r="AE560" s="40"/>
      <c r="AT560" s="19" t="s">
        <v>204</v>
      </c>
      <c r="AU560" s="19" t="s">
        <v>86</v>
      </c>
    </row>
    <row r="561" spans="1:47" s="2" customFormat="1" ht="12">
      <c r="A561" s="40"/>
      <c r="B561" s="41"/>
      <c r="C561" s="42"/>
      <c r="D561" s="242" t="s">
        <v>206</v>
      </c>
      <c r="E561" s="42"/>
      <c r="F561" s="246" t="s">
        <v>887</v>
      </c>
      <c r="G561" s="42"/>
      <c r="H561" s="42"/>
      <c r="I561" s="149"/>
      <c r="J561" s="42"/>
      <c r="K561" s="42"/>
      <c r="L561" s="46"/>
      <c r="M561" s="244"/>
      <c r="N561" s="245"/>
      <c r="O561" s="86"/>
      <c r="P561" s="86"/>
      <c r="Q561" s="86"/>
      <c r="R561" s="86"/>
      <c r="S561" s="86"/>
      <c r="T561" s="87"/>
      <c r="U561" s="40"/>
      <c r="V561" s="40"/>
      <c r="W561" s="40"/>
      <c r="X561" s="40"/>
      <c r="Y561" s="40"/>
      <c r="Z561" s="40"/>
      <c r="AA561" s="40"/>
      <c r="AB561" s="40"/>
      <c r="AC561" s="40"/>
      <c r="AD561" s="40"/>
      <c r="AE561" s="40"/>
      <c r="AT561" s="19" t="s">
        <v>206</v>
      </c>
      <c r="AU561" s="19" t="s">
        <v>86</v>
      </c>
    </row>
    <row r="562" spans="1:65" s="2" customFormat="1" ht="16.5" customHeight="1">
      <c r="A562" s="40"/>
      <c r="B562" s="41"/>
      <c r="C562" s="229" t="s">
        <v>888</v>
      </c>
      <c r="D562" s="229" t="s">
        <v>197</v>
      </c>
      <c r="E562" s="230" t="s">
        <v>889</v>
      </c>
      <c r="F562" s="231" t="s">
        <v>890</v>
      </c>
      <c r="G562" s="232" t="s">
        <v>354</v>
      </c>
      <c r="H562" s="233">
        <v>67.568</v>
      </c>
      <c r="I562" s="234"/>
      <c r="J562" s="235">
        <f>ROUND(I562*H562,2)</f>
        <v>0</v>
      </c>
      <c r="K562" s="231" t="s">
        <v>201</v>
      </c>
      <c r="L562" s="46"/>
      <c r="M562" s="236" t="s">
        <v>21</v>
      </c>
      <c r="N562" s="237" t="s">
        <v>47</v>
      </c>
      <c r="O562" s="86"/>
      <c r="P562" s="238">
        <f>O562*H562</f>
        <v>0</v>
      </c>
      <c r="Q562" s="238">
        <v>0.01572</v>
      </c>
      <c r="R562" s="238">
        <f>Q562*H562</f>
        <v>1.0621689600000002</v>
      </c>
      <c r="S562" s="238">
        <v>0</v>
      </c>
      <c r="T562" s="239">
        <f>S562*H562</f>
        <v>0</v>
      </c>
      <c r="U562" s="40"/>
      <c r="V562" s="40"/>
      <c r="W562" s="40"/>
      <c r="X562" s="40"/>
      <c r="Y562" s="40"/>
      <c r="Z562" s="40"/>
      <c r="AA562" s="40"/>
      <c r="AB562" s="40"/>
      <c r="AC562" s="40"/>
      <c r="AD562" s="40"/>
      <c r="AE562" s="40"/>
      <c r="AR562" s="240" t="s">
        <v>245</v>
      </c>
      <c r="AT562" s="240" t="s">
        <v>197</v>
      </c>
      <c r="AU562" s="240" t="s">
        <v>86</v>
      </c>
      <c r="AY562" s="19" t="s">
        <v>194</v>
      </c>
      <c r="BE562" s="241">
        <f>IF(N562="základní",J562,0)</f>
        <v>0</v>
      </c>
      <c r="BF562" s="241">
        <f>IF(N562="snížená",J562,0)</f>
        <v>0</v>
      </c>
      <c r="BG562" s="241">
        <f>IF(N562="zákl. přenesená",J562,0)</f>
        <v>0</v>
      </c>
      <c r="BH562" s="241">
        <f>IF(N562="sníž. přenesená",J562,0)</f>
        <v>0</v>
      </c>
      <c r="BI562" s="241">
        <f>IF(N562="nulová",J562,0)</f>
        <v>0</v>
      </c>
      <c r="BJ562" s="19" t="s">
        <v>84</v>
      </c>
      <c r="BK562" s="241">
        <f>ROUND(I562*H562,2)</f>
        <v>0</v>
      </c>
      <c r="BL562" s="19" t="s">
        <v>245</v>
      </c>
      <c r="BM562" s="240" t="s">
        <v>891</v>
      </c>
    </row>
    <row r="563" spans="1:47" s="2" customFormat="1" ht="12">
      <c r="A563" s="40"/>
      <c r="B563" s="41"/>
      <c r="C563" s="42"/>
      <c r="D563" s="242" t="s">
        <v>204</v>
      </c>
      <c r="E563" s="42"/>
      <c r="F563" s="243" t="s">
        <v>892</v>
      </c>
      <c r="G563" s="42"/>
      <c r="H563" s="42"/>
      <c r="I563" s="149"/>
      <c r="J563" s="42"/>
      <c r="K563" s="42"/>
      <c r="L563" s="46"/>
      <c r="M563" s="244"/>
      <c r="N563" s="245"/>
      <c r="O563" s="86"/>
      <c r="P563" s="86"/>
      <c r="Q563" s="86"/>
      <c r="R563" s="86"/>
      <c r="S563" s="86"/>
      <c r="T563" s="87"/>
      <c r="U563" s="40"/>
      <c r="V563" s="40"/>
      <c r="W563" s="40"/>
      <c r="X563" s="40"/>
      <c r="Y563" s="40"/>
      <c r="Z563" s="40"/>
      <c r="AA563" s="40"/>
      <c r="AB563" s="40"/>
      <c r="AC563" s="40"/>
      <c r="AD563" s="40"/>
      <c r="AE563" s="40"/>
      <c r="AT563" s="19" t="s">
        <v>204</v>
      </c>
      <c r="AU563" s="19" t="s">
        <v>86</v>
      </c>
    </row>
    <row r="564" spans="1:51" s="13" customFormat="1" ht="12">
      <c r="A564" s="13"/>
      <c r="B564" s="247"/>
      <c r="C564" s="248"/>
      <c r="D564" s="242" t="s">
        <v>208</v>
      </c>
      <c r="E564" s="249" t="s">
        <v>21</v>
      </c>
      <c r="F564" s="250" t="s">
        <v>893</v>
      </c>
      <c r="G564" s="248"/>
      <c r="H564" s="251">
        <v>67.568</v>
      </c>
      <c r="I564" s="252"/>
      <c r="J564" s="248"/>
      <c r="K564" s="248"/>
      <c r="L564" s="253"/>
      <c r="M564" s="254"/>
      <c r="N564" s="255"/>
      <c r="O564" s="255"/>
      <c r="P564" s="255"/>
      <c r="Q564" s="255"/>
      <c r="R564" s="255"/>
      <c r="S564" s="255"/>
      <c r="T564" s="256"/>
      <c r="U564" s="13"/>
      <c r="V564" s="13"/>
      <c r="W564" s="13"/>
      <c r="X564" s="13"/>
      <c r="Y564" s="13"/>
      <c r="Z564" s="13"/>
      <c r="AA564" s="13"/>
      <c r="AB564" s="13"/>
      <c r="AC564" s="13"/>
      <c r="AD564" s="13"/>
      <c r="AE564" s="13"/>
      <c r="AT564" s="257" t="s">
        <v>208</v>
      </c>
      <c r="AU564" s="257" t="s">
        <v>86</v>
      </c>
      <c r="AV564" s="13" t="s">
        <v>86</v>
      </c>
      <c r="AW564" s="13" t="s">
        <v>38</v>
      </c>
      <c r="AX564" s="13" t="s">
        <v>76</v>
      </c>
      <c r="AY564" s="257" t="s">
        <v>194</v>
      </c>
    </row>
    <row r="565" spans="1:51" s="14" customFormat="1" ht="12">
      <c r="A565" s="14"/>
      <c r="B565" s="258"/>
      <c r="C565" s="259"/>
      <c r="D565" s="242" t="s">
        <v>208</v>
      </c>
      <c r="E565" s="260" t="s">
        <v>21</v>
      </c>
      <c r="F565" s="261" t="s">
        <v>210</v>
      </c>
      <c r="G565" s="259"/>
      <c r="H565" s="262">
        <v>67.568</v>
      </c>
      <c r="I565" s="263"/>
      <c r="J565" s="259"/>
      <c r="K565" s="259"/>
      <c r="L565" s="264"/>
      <c r="M565" s="265"/>
      <c r="N565" s="266"/>
      <c r="O565" s="266"/>
      <c r="P565" s="266"/>
      <c r="Q565" s="266"/>
      <c r="R565" s="266"/>
      <c r="S565" s="266"/>
      <c r="T565" s="267"/>
      <c r="U565" s="14"/>
      <c r="V565" s="14"/>
      <c r="W565" s="14"/>
      <c r="X565" s="14"/>
      <c r="Y565" s="14"/>
      <c r="Z565" s="14"/>
      <c r="AA565" s="14"/>
      <c r="AB565" s="14"/>
      <c r="AC565" s="14"/>
      <c r="AD565" s="14"/>
      <c r="AE565" s="14"/>
      <c r="AT565" s="268" t="s">
        <v>208</v>
      </c>
      <c r="AU565" s="268" t="s">
        <v>86</v>
      </c>
      <c r="AV565" s="14" t="s">
        <v>202</v>
      </c>
      <c r="AW565" s="14" t="s">
        <v>38</v>
      </c>
      <c r="AX565" s="14" t="s">
        <v>84</v>
      </c>
      <c r="AY565" s="268" t="s">
        <v>194</v>
      </c>
    </row>
    <row r="566" spans="1:65" s="2" customFormat="1" ht="16.5" customHeight="1">
      <c r="A566" s="40"/>
      <c r="B566" s="41"/>
      <c r="C566" s="229" t="s">
        <v>894</v>
      </c>
      <c r="D566" s="229" t="s">
        <v>197</v>
      </c>
      <c r="E566" s="230" t="s">
        <v>895</v>
      </c>
      <c r="F566" s="231" t="s">
        <v>896</v>
      </c>
      <c r="G566" s="232" t="s">
        <v>215</v>
      </c>
      <c r="H566" s="233">
        <v>5.661</v>
      </c>
      <c r="I566" s="234"/>
      <c r="J566" s="235">
        <f>ROUND(I566*H566,2)</f>
        <v>0</v>
      </c>
      <c r="K566" s="231" t="s">
        <v>201</v>
      </c>
      <c r="L566" s="46"/>
      <c r="M566" s="236" t="s">
        <v>21</v>
      </c>
      <c r="N566" s="237" t="s">
        <v>47</v>
      </c>
      <c r="O566" s="86"/>
      <c r="P566" s="238">
        <f>O566*H566</f>
        <v>0</v>
      </c>
      <c r="Q566" s="238">
        <v>0</v>
      </c>
      <c r="R566" s="238">
        <f>Q566*H566</f>
        <v>0</v>
      </c>
      <c r="S566" s="238">
        <v>0</v>
      </c>
      <c r="T566" s="239">
        <f>S566*H566</f>
        <v>0</v>
      </c>
      <c r="U566" s="40"/>
      <c r="V566" s="40"/>
      <c r="W566" s="40"/>
      <c r="X566" s="40"/>
      <c r="Y566" s="40"/>
      <c r="Z566" s="40"/>
      <c r="AA566" s="40"/>
      <c r="AB566" s="40"/>
      <c r="AC566" s="40"/>
      <c r="AD566" s="40"/>
      <c r="AE566" s="40"/>
      <c r="AR566" s="240" t="s">
        <v>245</v>
      </c>
      <c r="AT566" s="240" t="s">
        <v>197</v>
      </c>
      <c r="AU566" s="240" t="s">
        <v>86</v>
      </c>
      <c r="AY566" s="19" t="s">
        <v>194</v>
      </c>
      <c r="BE566" s="241">
        <f>IF(N566="základní",J566,0)</f>
        <v>0</v>
      </c>
      <c r="BF566" s="241">
        <f>IF(N566="snížená",J566,0)</f>
        <v>0</v>
      </c>
      <c r="BG566" s="241">
        <f>IF(N566="zákl. přenesená",J566,0)</f>
        <v>0</v>
      </c>
      <c r="BH566" s="241">
        <f>IF(N566="sníž. přenesená",J566,0)</f>
        <v>0</v>
      </c>
      <c r="BI566" s="241">
        <f>IF(N566="nulová",J566,0)</f>
        <v>0</v>
      </c>
      <c r="BJ566" s="19" t="s">
        <v>84</v>
      </c>
      <c r="BK566" s="241">
        <f>ROUND(I566*H566,2)</f>
        <v>0</v>
      </c>
      <c r="BL566" s="19" t="s">
        <v>245</v>
      </c>
      <c r="BM566" s="240" t="s">
        <v>897</v>
      </c>
    </row>
    <row r="567" spans="1:47" s="2" customFormat="1" ht="12">
      <c r="A567" s="40"/>
      <c r="B567" s="41"/>
      <c r="C567" s="42"/>
      <c r="D567" s="242" t="s">
        <v>204</v>
      </c>
      <c r="E567" s="42"/>
      <c r="F567" s="243" t="s">
        <v>898</v>
      </c>
      <c r="G567" s="42"/>
      <c r="H567" s="42"/>
      <c r="I567" s="149"/>
      <c r="J567" s="42"/>
      <c r="K567" s="42"/>
      <c r="L567" s="46"/>
      <c r="M567" s="244"/>
      <c r="N567" s="245"/>
      <c r="O567" s="86"/>
      <c r="P567" s="86"/>
      <c r="Q567" s="86"/>
      <c r="R567" s="86"/>
      <c r="S567" s="86"/>
      <c r="T567" s="87"/>
      <c r="U567" s="40"/>
      <c r="V567" s="40"/>
      <c r="W567" s="40"/>
      <c r="X567" s="40"/>
      <c r="Y567" s="40"/>
      <c r="Z567" s="40"/>
      <c r="AA567" s="40"/>
      <c r="AB567" s="40"/>
      <c r="AC567" s="40"/>
      <c r="AD567" s="40"/>
      <c r="AE567" s="40"/>
      <c r="AT567" s="19" t="s">
        <v>204</v>
      </c>
      <c r="AU567" s="19" t="s">
        <v>86</v>
      </c>
    </row>
    <row r="568" spans="1:47" s="2" customFormat="1" ht="12">
      <c r="A568" s="40"/>
      <c r="B568" s="41"/>
      <c r="C568" s="42"/>
      <c r="D568" s="242" t="s">
        <v>206</v>
      </c>
      <c r="E568" s="42"/>
      <c r="F568" s="246" t="s">
        <v>899</v>
      </c>
      <c r="G568" s="42"/>
      <c r="H568" s="42"/>
      <c r="I568" s="149"/>
      <c r="J568" s="42"/>
      <c r="K568" s="42"/>
      <c r="L568" s="46"/>
      <c r="M568" s="244"/>
      <c r="N568" s="245"/>
      <c r="O568" s="86"/>
      <c r="P568" s="86"/>
      <c r="Q568" s="86"/>
      <c r="R568" s="86"/>
      <c r="S568" s="86"/>
      <c r="T568" s="87"/>
      <c r="U568" s="40"/>
      <c r="V568" s="40"/>
      <c r="W568" s="40"/>
      <c r="X568" s="40"/>
      <c r="Y568" s="40"/>
      <c r="Z568" s="40"/>
      <c r="AA568" s="40"/>
      <c r="AB568" s="40"/>
      <c r="AC568" s="40"/>
      <c r="AD568" s="40"/>
      <c r="AE568" s="40"/>
      <c r="AT568" s="19" t="s">
        <v>206</v>
      </c>
      <c r="AU568" s="19" t="s">
        <v>86</v>
      </c>
    </row>
    <row r="569" spans="1:63" s="12" customFormat="1" ht="22.8" customHeight="1">
      <c r="A569" s="12"/>
      <c r="B569" s="213"/>
      <c r="C569" s="214"/>
      <c r="D569" s="215" t="s">
        <v>75</v>
      </c>
      <c r="E569" s="227" t="s">
        <v>900</v>
      </c>
      <c r="F569" s="227" t="s">
        <v>901</v>
      </c>
      <c r="G569" s="214"/>
      <c r="H569" s="214"/>
      <c r="I569" s="217"/>
      <c r="J569" s="228">
        <f>BK569</f>
        <v>0</v>
      </c>
      <c r="K569" s="214"/>
      <c r="L569" s="219"/>
      <c r="M569" s="220"/>
      <c r="N569" s="221"/>
      <c r="O569" s="221"/>
      <c r="P569" s="222">
        <f>SUM(P570:P587)</f>
        <v>0</v>
      </c>
      <c r="Q569" s="221"/>
      <c r="R569" s="222">
        <f>SUM(R570:R587)</f>
        <v>2.79351905</v>
      </c>
      <c r="S569" s="221"/>
      <c r="T569" s="223">
        <f>SUM(T570:T587)</f>
        <v>0</v>
      </c>
      <c r="U569" s="12"/>
      <c r="V569" s="12"/>
      <c r="W569" s="12"/>
      <c r="X569" s="12"/>
      <c r="Y569" s="12"/>
      <c r="Z569" s="12"/>
      <c r="AA569" s="12"/>
      <c r="AB569" s="12"/>
      <c r="AC569" s="12"/>
      <c r="AD569" s="12"/>
      <c r="AE569" s="12"/>
      <c r="AR569" s="224" t="s">
        <v>86</v>
      </c>
      <c r="AT569" s="225" t="s">
        <v>75</v>
      </c>
      <c r="AU569" s="225" t="s">
        <v>84</v>
      </c>
      <c r="AY569" s="224" t="s">
        <v>194</v>
      </c>
      <c r="BK569" s="226">
        <f>SUM(BK570:BK587)</f>
        <v>0</v>
      </c>
    </row>
    <row r="570" spans="1:65" s="2" customFormat="1" ht="16.5" customHeight="1">
      <c r="A570" s="40"/>
      <c r="B570" s="41"/>
      <c r="C570" s="229" t="s">
        <v>902</v>
      </c>
      <c r="D570" s="229" t="s">
        <v>197</v>
      </c>
      <c r="E570" s="230" t="s">
        <v>903</v>
      </c>
      <c r="F570" s="231" t="s">
        <v>904</v>
      </c>
      <c r="G570" s="232" t="s">
        <v>354</v>
      </c>
      <c r="H570" s="233">
        <v>126.65</v>
      </c>
      <c r="I570" s="234"/>
      <c r="J570" s="235">
        <f>ROUND(I570*H570,2)</f>
        <v>0</v>
      </c>
      <c r="K570" s="231" t="s">
        <v>201</v>
      </c>
      <c r="L570" s="46"/>
      <c r="M570" s="236" t="s">
        <v>21</v>
      </c>
      <c r="N570" s="237" t="s">
        <v>47</v>
      </c>
      <c r="O570" s="86"/>
      <c r="P570" s="238">
        <f>O570*H570</f>
        <v>0</v>
      </c>
      <c r="Q570" s="238">
        <v>0.02187</v>
      </c>
      <c r="R570" s="238">
        <f>Q570*H570</f>
        <v>2.7698355</v>
      </c>
      <c r="S570" s="238">
        <v>0</v>
      </c>
      <c r="T570" s="239">
        <f>S570*H570</f>
        <v>0</v>
      </c>
      <c r="U570" s="40"/>
      <c r="V570" s="40"/>
      <c r="W570" s="40"/>
      <c r="X570" s="40"/>
      <c r="Y570" s="40"/>
      <c r="Z570" s="40"/>
      <c r="AA570" s="40"/>
      <c r="AB570" s="40"/>
      <c r="AC570" s="40"/>
      <c r="AD570" s="40"/>
      <c r="AE570" s="40"/>
      <c r="AR570" s="240" t="s">
        <v>245</v>
      </c>
      <c r="AT570" s="240" t="s">
        <v>197</v>
      </c>
      <c r="AU570" s="240" t="s">
        <v>86</v>
      </c>
      <c r="AY570" s="19" t="s">
        <v>194</v>
      </c>
      <c r="BE570" s="241">
        <f>IF(N570="základní",J570,0)</f>
        <v>0</v>
      </c>
      <c r="BF570" s="241">
        <f>IF(N570="snížená",J570,0)</f>
        <v>0</v>
      </c>
      <c r="BG570" s="241">
        <f>IF(N570="zákl. přenesená",J570,0)</f>
        <v>0</v>
      </c>
      <c r="BH570" s="241">
        <f>IF(N570="sníž. přenesená",J570,0)</f>
        <v>0</v>
      </c>
      <c r="BI570" s="241">
        <f>IF(N570="nulová",J570,0)</f>
        <v>0</v>
      </c>
      <c r="BJ570" s="19" t="s">
        <v>84</v>
      </c>
      <c r="BK570" s="241">
        <f>ROUND(I570*H570,2)</f>
        <v>0</v>
      </c>
      <c r="BL570" s="19" t="s">
        <v>245</v>
      </c>
      <c r="BM570" s="240" t="s">
        <v>905</v>
      </c>
    </row>
    <row r="571" spans="1:47" s="2" customFormat="1" ht="12">
      <c r="A571" s="40"/>
      <c r="B571" s="41"/>
      <c r="C571" s="42"/>
      <c r="D571" s="242" t="s">
        <v>204</v>
      </c>
      <c r="E571" s="42"/>
      <c r="F571" s="243" t="s">
        <v>906</v>
      </c>
      <c r="G571" s="42"/>
      <c r="H571" s="42"/>
      <c r="I571" s="149"/>
      <c r="J571" s="42"/>
      <c r="K571" s="42"/>
      <c r="L571" s="46"/>
      <c r="M571" s="244"/>
      <c r="N571" s="245"/>
      <c r="O571" s="86"/>
      <c r="P571" s="86"/>
      <c r="Q571" s="86"/>
      <c r="R571" s="86"/>
      <c r="S571" s="86"/>
      <c r="T571" s="87"/>
      <c r="U571" s="40"/>
      <c r="V571" s="40"/>
      <c r="W571" s="40"/>
      <c r="X571" s="40"/>
      <c r="Y571" s="40"/>
      <c r="Z571" s="40"/>
      <c r="AA571" s="40"/>
      <c r="AB571" s="40"/>
      <c r="AC571" s="40"/>
      <c r="AD571" s="40"/>
      <c r="AE571" s="40"/>
      <c r="AT571" s="19" t="s">
        <v>204</v>
      </c>
      <c r="AU571" s="19" t="s">
        <v>86</v>
      </c>
    </row>
    <row r="572" spans="1:47" s="2" customFormat="1" ht="12">
      <c r="A572" s="40"/>
      <c r="B572" s="41"/>
      <c r="C572" s="42"/>
      <c r="D572" s="242" t="s">
        <v>206</v>
      </c>
      <c r="E572" s="42"/>
      <c r="F572" s="246" t="s">
        <v>907</v>
      </c>
      <c r="G572" s="42"/>
      <c r="H572" s="42"/>
      <c r="I572" s="149"/>
      <c r="J572" s="42"/>
      <c r="K572" s="42"/>
      <c r="L572" s="46"/>
      <c r="M572" s="244"/>
      <c r="N572" s="245"/>
      <c r="O572" s="86"/>
      <c r="P572" s="86"/>
      <c r="Q572" s="86"/>
      <c r="R572" s="86"/>
      <c r="S572" s="86"/>
      <c r="T572" s="87"/>
      <c r="U572" s="40"/>
      <c r="V572" s="40"/>
      <c r="W572" s="40"/>
      <c r="X572" s="40"/>
      <c r="Y572" s="40"/>
      <c r="Z572" s="40"/>
      <c r="AA572" s="40"/>
      <c r="AB572" s="40"/>
      <c r="AC572" s="40"/>
      <c r="AD572" s="40"/>
      <c r="AE572" s="40"/>
      <c r="AT572" s="19" t="s">
        <v>206</v>
      </c>
      <c r="AU572" s="19" t="s">
        <v>86</v>
      </c>
    </row>
    <row r="573" spans="1:51" s="13" customFormat="1" ht="12">
      <c r="A573" s="13"/>
      <c r="B573" s="247"/>
      <c r="C573" s="248"/>
      <c r="D573" s="242" t="s">
        <v>208</v>
      </c>
      <c r="E573" s="249" t="s">
        <v>21</v>
      </c>
      <c r="F573" s="250" t="s">
        <v>648</v>
      </c>
      <c r="G573" s="248"/>
      <c r="H573" s="251">
        <v>69.77</v>
      </c>
      <c r="I573" s="252"/>
      <c r="J573" s="248"/>
      <c r="K573" s="248"/>
      <c r="L573" s="253"/>
      <c r="M573" s="254"/>
      <c r="N573" s="255"/>
      <c r="O573" s="255"/>
      <c r="P573" s="255"/>
      <c r="Q573" s="255"/>
      <c r="R573" s="255"/>
      <c r="S573" s="255"/>
      <c r="T573" s="256"/>
      <c r="U573" s="13"/>
      <c r="V573" s="13"/>
      <c r="W573" s="13"/>
      <c r="X573" s="13"/>
      <c r="Y573" s="13"/>
      <c r="Z573" s="13"/>
      <c r="AA573" s="13"/>
      <c r="AB573" s="13"/>
      <c r="AC573" s="13"/>
      <c r="AD573" s="13"/>
      <c r="AE573" s="13"/>
      <c r="AT573" s="257" t="s">
        <v>208</v>
      </c>
      <c r="AU573" s="257" t="s">
        <v>86</v>
      </c>
      <c r="AV573" s="13" t="s">
        <v>86</v>
      </c>
      <c r="AW573" s="13" t="s">
        <v>38</v>
      </c>
      <c r="AX573" s="13" t="s">
        <v>76</v>
      </c>
      <c r="AY573" s="257" t="s">
        <v>194</v>
      </c>
    </row>
    <row r="574" spans="1:51" s="13" customFormat="1" ht="12">
      <c r="A574" s="13"/>
      <c r="B574" s="247"/>
      <c r="C574" s="248"/>
      <c r="D574" s="242" t="s">
        <v>208</v>
      </c>
      <c r="E574" s="249" t="s">
        <v>21</v>
      </c>
      <c r="F574" s="250" t="s">
        <v>649</v>
      </c>
      <c r="G574" s="248"/>
      <c r="H574" s="251">
        <v>56.88</v>
      </c>
      <c r="I574" s="252"/>
      <c r="J574" s="248"/>
      <c r="K574" s="248"/>
      <c r="L574" s="253"/>
      <c r="M574" s="254"/>
      <c r="N574" s="255"/>
      <c r="O574" s="255"/>
      <c r="P574" s="255"/>
      <c r="Q574" s="255"/>
      <c r="R574" s="255"/>
      <c r="S574" s="255"/>
      <c r="T574" s="256"/>
      <c r="U574" s="13"/>
      <c r="V574" s="13"/>
      <c r="W574" s="13"/>
      <c r="X574" s="13"/>
      <c r="Y574" s="13"/>
      <c r="Z574" s="13"/>
      <c r="AA574" s="13"/>
      <c r="AB574" s="13"/>
      <c r="AC574" s="13"/>
      <c r="AD574" s="13"/>
      <c r="AE574" s="13"/>
      <c r="AT574" s="257" t="s">
        <v>208</v>
      </c>
      <c r="AU574" s="257" t="s">
        <v>86</v>
      </c>
      <c r="AV574" s="13" t="s">
        <v>86</v>
      </c>
      <c r="AW574" s="13" t="s">
        <v>38</v>
      </c>
      <c r="AX574" s="13" t="s">
        <v>76</v>
      </c>
      <c r="AY574" s="257" t="s">
        <v>194</v>
      </c>
    </row>
    <row r="575" spans="1:51" s="14" customFormat="1" ht="12">
      <c r="A575" s="14"/>
      <c r="B575" s="258"/>
      <c r="C575" s="259"/>
      <c r="D575" s="242" t="s">
        <v>208</v>
      </c>
      <c r="E575" s="260" t="s">
        <v>21</v>
      </c>
      <c r="F575" s="261" t="s">
        <v>210</v>
      </c>
      <c r="G575" s="259"/>
      <c r="H575" s="262">
        <v>126.65</v>
      </c>
      <c r="I575" s="263"/>
      <c r="J575" s="259"/>
      <c r="K575" s="259"/>
      <c r="L575" s="264"/>
      <c r="M575" s="265"/>
      <c r="N575" s="266"/>
      <c r="O575" s="266"/>
      <c r="P575" s="266"/>
      <c r="Q575" s="266"/>
      <c r="R575" s="266"/>
      <c r="S575" s="266"/>
      <c r="T575" s="267"/>
      <c r="U575" s="14"/>
      <c r="V575" s="14"/>
      <c r="W575" s="14"/>
      <c r="X575" s="14"/>
      <c r="Y575" s="14"/>
      <c r="Z575" s="14"/>
      <c r="AA575" s="14"/>
      <c r="AB575" s="14"/>
      <c r="AC575" s="14"/>
      <c r="AD575" s="14"/>
      <c r="AE575" s="14"/>
      <c r="AT575" s="268" t="s">
        <v>208</v>
      </c>
      <c r="AU575" s="268" t="s">
        <v>86</v>
      </c>
      <c r="AV575" s="14" t="s">
        <v>202</v>
      </c>
      <c r="AW575" s="14" t="s">
        <v>38</v>
      </c>
      <c r="AX575" s="14" t="s">
        <v>84</v>
      </c>
      <c r="AY575" s="268" t="s">
        <v>194</v>
      </c>
    </row>
    <row r="576" spans="1:65" s="2" customFormat="1" ht="16.5" customHeight="1">
      <c r="A576" s="40"/>
      <c r="B576" s="41"/>
      <c r="C576" s="229" t="s">
        <v>908</v>
      </c>
      <c r="D576" s="229" t="s">
        <v>197</v>
      </c>
      <c r="E576" s="230" t="s">
        <v>909</v>
      </c>
      <c r="F576" s="231" t="s">
        <v>910</v>
      </c>
      <c r="G576" s="232" t="s">
        <v>354</v>
      </c>
      <c r="H576" s="233">
        <v>126.65</v>
      </c>
      <c r="I576" s="234"/>
      <c r="J576" s="235">
        <f>ROUND(I576*H576,2)</f>
        <v>0</v>
      </c>
      <c r="K576" s="231" t="s">
        <v>201</v>
      </c>
      <c r="L576" s="46"/>
      <c r="M576" s="236" t="s">
        <v>21</v>
      </c>
      <c r="N576" s="237" t="s">
        <v>47</v>
      </c>
      <c r="O576" s="86"/>
      <c r="P576" s="238">
        <f>O576*H576</f>
        <v>0</v>
      </c>
      <c r="Q576" s="238">
        <v>0</v>
      </c>
      <c r="R576" s="238">
        <f>Q576*H576</f>
        <v>0</v>
      </c>
      <c r="S576" s="238">
        <v>0</v>
      </c>
      <c r="T576" s="239">
        <f>S576*H576</f>
        <v>0</v>
      </c>
      <c r="U576" s="40"/>
      <c r="V576" s="40"/>
      <c r="W576" s="40"/>
      <c r="X576" s="40"/>
      <c r="Y576" s="40"/>
      <c r="Z576" s="40"/>
      <c r="AA576" s="40"/>
      <c r="AB576" s="40"/>
      <c r="AC576" s="40"/>
      <c r="AD576" s="40"/>
      <c r="AE576" s="40"/>
      <c r="AR576" s="240" t="s">
        <v>245</v>
      </c>
      <c r="AT576" s="240" t="s">
        <v>197</v>
      </c>
      <c r="AU576" s="240" t="s">
        <v>86</v>
      </c>
      <c r="AY576" s="19" t="s">
        <v>194</v>
      </c>
      <c r="BE576" s="241">
        <f>IF(N576="základní",J576,0)</f>
        <v>0</v>
      </c>
      <c r="BF576" s="241">
        <f>IF(N576="snížená",J576,0)</f>
        <v>0</v>
      </c>
      <c r="BG576" s="241">
        <f>IF(N576="zákl. přenesená",J576,0)</f>
        <v>0</v>
      </c>
      <c r="BH576" s="241">
        <f>IF(N576="sníž. přenesená",J576,0)</f>
        <v>0</v>
      </c>
      <c r="BI576" s="241">
        <f>IF(N576="nulová",J576,0)</f>
        <v>0</v>
      </c>
      <c r="BJ576" s="19" t="s">
        <v>84</v>
      </c>
      <c r="BK576" s="241">
        <f>ROUND(I576*H576,2)</f>
        <v>0</v>
      </c>
      <c r="BL576" s="19" t="s">
        <v>245</v>
      </c>
      <c r="BM576" s="240" t="s">
        <v>911</v>
      </c>
    </row>
    <row r="577" spans="1:47" s="2" customFormat="1" ht="12">
      <c r="A577" s="40"/>
      <c r="B577" s="41"/>
      <c r="C577" s="42"/>
      <c r="D577" s="242" t="s">
        <v>204</v>
      </c>
      <c r="E577" s="42"/>
      <c r="F577" s="243" t="s">
        <v>912</v>
      </c>
      <c r="G577" s="42"/>
      <c r="H577" s="42"/>
      <c r="I577" s="149"/>
      <c r="J577" s="42"/>
      <c r="K577" s="42"/>
      <c r="L577" s="46"/>
      <c r="M577" s="244"/>
      <c r="N577" s="245"/>
      <c r="O577" s="86"/>
      <c r="P577" s="86"/>
      <c r="Q577" s="86"/>
      <c r="R577" s="86"/>
      <c r="S577" s="86"/>
      <c r="T577" s="87"/>
      <c r="U577" s="40"/>
      <c r="V577" s="40"/>
      <c r="W577" s="40"/>
      <c r="X577" s="40"/>
      <c r="Y577" s="40"/>
      <c r="Z577" s="40"/>
      <c r="AA577" s="40"/>
      <c r="AB577" s="40"/>
      <c r="AC577" s="40"/>
      <c r="AD577" s="40"/>
      <c r="AE577" s="40"/>
      <c r="AT577" s="19" t="s">
        <v>204</v>
      </c>
      <c r="AU577" s="19" t="s">
        <v>86</v>
      </c>
    </row>
    <row r="578" spans="1:47" s="2" customFormat="1" ht="12">
      <c r="A578" s="40"/>
      <c r="B578" s="41"/>
      <c r="C578" s="42"/>
      <c r="D578" s="242" t="s">
        <v>206</v>
      </c>
      <c r="E578" s="42"/>
      <c r="F578" s="246" t="s">
        <v>907</v>
      </c>
      <c r="G578" s="42"/>
      <c r="H578" s="42"/>
      <c r="I578" s="149"/>
      <c r="J578" s="42"/>
      <c r="K578" s="42"/>
      <c r="L578" s="46"/>
      <c r="M578" s="244"/>
      <c r="N578" s="245"/>
      <c r="O578" s="86"/>
      <c r="P578" s="86"/>
      <c r="Q578" s="86"/>
      <c r="R578" s="86"/>
      <c r="S578" s="86"/>
      <c r="T578" s="87"/>
      <c r="U578" s="40"/>
      <c r="V578" s="40"/>
      <c r="W578" s="40"/>
      <c r="X578" s="40"/>
      <c r="Y578" s="40"/>
      <c r="Z578" s="40"/>
      <c r="AA578" s="40"/>
      <c r="AB578" s="40"/>
      <c r="AC578" s="40"/>
      <c r="AD578" s="40"/>
      <c r="AE578" s="40"/>
      <c r="AT578" s="19" t="s">
        <v>206</v>
      </c>
      <c r="AU578" s="19" t="s">
        <v>86</v>
      </c>
    </row>
    <row r="579" spans="1:51" s="13" customFormat="1" ht="12">
      <c r="A579" s="13"/>
      <c r="B579" s="247"/>
      <c r="C579" s="248"/>
      <c r="D579" s="242" t="s">
        <v>208</v>
      </c>
      <c r="E579" s="249" t="s">
        <v>21</v>
      </c>
      <c r="F579" s="250" t="s">
        <v>648</v>
      </c>
      <c r="G579" s="248"/>
      <c r="H579" s="251">
        <v>69.77</v>
      </c>
      <c r="I579" s="252"/>
      <c r="J579" s="248"/>
      <c r="K579" s="248"/>
      <c r="L579" s="253"/>
      <c r="M579" s="254"/>
      <c r="N579" s="255"/>
      <c r="O579" s="255"/>
      <c r="P579" s="255"/>
      <c r="Q579" s="255"/>
      <c r="R579" s="255"/>
      <c r="S579" s="255"/>
      <c r="T579" s="256"/>
      <c r="U579" s="13"/>
      <c r="V579" s="13"/>
      <c r="W579" s="13"/>
      <c r="X579" s="13"/>
      <c r="Y579" s="13"/>
      <c r="Z579" s="13"/>
      <c r="AA579" s="13"/>
      <c r="AB579" s="13"/>
      <c r="AC579" s="13"/>
      <c r="AD579" s="13"/>
      <c r="AE579" s="13"/>
      <c r="AT579" s="257" t="s">
        <v>208</v>
      </c>
      <c r="AU579" s="257" t="s">
        <v>86</v>
      </c>
      <c r="AV579" s="13" t="s">
        <v>86</v>
      </c>
      <c r="AW579" s="13" t="s">
        <v>38</v>
      </c>
      <c r="AX579" s="13" t="s">
        <v>76</v>
      </c>
      <c r="AY579" s="257" t="s">
        <v>194</v>
      </c>
    </row>
    <row r="580" spans="1:51" s="13" customFormat="1" ht="12">
      <c r="A580" s="13"/>
      <c r="B580" s="247"/>
      <c r="C580" s="248"/>
      <c r="D580" s="242" t="s">
        <v>208</v>
      </c>
      <c r="E580" s="249" t="s">
        <v>21</v>
      </c>
      <c r="F580" s="250" t="s">
        <v>649</v>
      </c>
      <c r="G580" s="248"/>
      <c r="H580" s="251">
        <v>56.88</v>
      </c>
      <c r="I580" s="252"/>
      <c r="J580" s="248"/>
      <c r="K580" s="248"/>
      <c r="L580" s="253"/>
      <c r="M580" s="254"/>
      <c r="N580" s="255"/>
      <c r="O580" s="255"/>
      <c r="P580" s="255"/>
      <c r="Q580" s="255"/>
      <c r="R580" s="255"/>
      <c r="S580" s="255"/>
      <c r="T580" s="256"/>
      <c r="U580" s="13"/>
      <c r="V580" s="13"/>
      <c r="W580" s="13"/>
      <c r="X580" s="13"/>
      <c r="Y580" s="13"/>
      <c r="Z580" s="13"/>
      <c r="AA580" s="13"/>
      <c r="AB580" s="13"/>
      <c r="AC580" s="13"/>
      <c r="AD580" s="13"/>
      <c r="AE580" s="13"/>
      <c r="AT580" s="257" t="s">
        <v>208</v>
      </c>
      <c r="AU580" s="257" t="s">
        <v>86</v>
      </c>
      <c r="AV580" s="13" t="s">
        <v>86</v>
      </c>
      <c r="AW580" s="13" t="s">
        <v>38</v>
      </c>
      <c r="AX580" s="13" t="s">
        <v>76</v>
      </c>
      <c r="AY580" s="257" t="s">
        <v>194</v>
      </c>
    </row>
    <row r="581" spans="1:51" s="14" customFormat="1" ht="12">
      <c r="A581" s="14"/>
      <c r="B581" s="258"/>
      <c r="C581" s="259"/>
      <c r="D581" s="242" t="s">
        <v>208</v>
      </c>
      <c r="E581" s="260" t="s">
        <v>21</v>
      </c>
      <c r="F581" s="261" t="s">
        <v>210</v>
      </c>
      <c r="G581" s="259"/>
      <c r="H581" s="262">
        <v>126.65</v>
      </c>
      <c r="I581" s="263"/>
      <c r="J581" s="259"/>
      <c r="K581" s="259"/>
      <c r="L581" s="264"/>
      <c r="M581" s="265"/>
      <c r="N581" s="266"/>
      <c r="O581" s="266"/>
      <c r="P581" s="266"/>
      <c r="Q581" s="266"/>
      <c r="R581" s="266"/>
      <c r="S581" s="266"/>
      <c r="T581" s="267"/>
      <c r="U581" s="14"/>
      <c r="V581" s="14"/>
      <c r="W581" s="14"/>
      <c r="X581" s="14"/>
      <c r="Y581" s="14"/>
      <c r="Z581" s="14"/>
      <c r="AA581" s="14"/>
      <c r="AB581" s="14"/>
      <c r="AC581" s="14"/>
      <c r="AD581" s="14"/>
      <c r="AE581" s="14"/>
      <c r="AT581" s="268" t="s">
        <v>208</v>
      </c>
      <c r="AU581" s="268" t="s">
        <v>86</v>
      </c>
      <c r="AV581" s="14" t="s">
        <v>202</v>
      </c>
      <c r="AW581" s="14" t="s">
        <v>38</v>
      </c>
      <c r="AX581" s="14" t="s">
        <v>84</v>
      </c>
      <c r="AY581" s="268" t="s">
        <v>194</v>
      </c>
    </row>
    <row r="582" spans="1:65" s="2" customFormat="1" ht="16.5" customHeight="1">
      <c r="A582" s="40"/>
      <c r="B582" s="41"/>
      <c r="C582" s="272" t="s">
        <v>913</v>
      </c>
      <c r="D582" s="272" t="s">
        <v>347</v>
      </c>
      <c r="E582" s="273" t="s">
        <v>914</v>
      </c>
      <c r="F582" s="274" t="s">
        <v>915</v>
      </c>
      <c r="G582" s="275" t="s">
        <v>354</v>
      </c>
      <c r="H582" s="276">
        <v>139.315</v>
      </c>
      <c r="I582" s="277"/>
      <c r="J582" s="278">
        <f>ROUND(I582*H582,2)</f>
        <v>0</v>
      </c>
      <c r="K582" s="274" t="s">
        <v>201</v>
      </c>
      <c r="L582" s="279"/>
      <c r="M582" s="280" t="s">
        <v>21</v>
      </c>
      <c r="N582" s="281" t="s">
        <v>47</v>
      </c>
      <c r="O582" s="86"/>
      <c r="P582" s="238">
        <f>O582*H582</f>
        <v>0</v>
      </c>
      <c r="Q582" s="238">
        <v>0.00017</v>
      </c>
      <c r="R582" s="238">
        <f>Q582*H582</f>
        <v>0.02368355</v>
      </c>
      <c r="S582" s="238">
        <v>0</v>
      </c>
      <c r="T582" s="239">
        <f>S582*H582</f>
        <v>0</v>
      </c>
      <c r="U582" s="40"/>
      <c r="V582" s="40"/>
      <c r="W582" s="40"/>
      <c r="X582" s="40"/>
      <c r="Y582" s="40"/>
      <c r="Z582" s="40"/>
      <c r="AA582" s="40"/>
      <c r="AB582" s="40"/>
      <c r="AC582" s="40"/>
      <c r="AD582" s="40"/>
      <c r="AE582" s="40"/>
      <c r="AR582" s="240" t="s">
        <v>525</v>
      </c>
      <c r="AT582" s="240" t="s">
        <v>347</v>
      </c>
      <c r="AU582" s="240" t="s">
        <v>86</v>
      </c>
      <c r="AY582" s="19" t="s">
        <v>194</v>
      </c>
      <c r="BE582" s="241">
        <f>IF(N582="základní",J582,0)</f>
        <v>0</v>
      </c>
      <c r="BF582" s="241">
        <f>IF(N582="snížená",J582,0)</f>
        <v>0</v>
      </c>
      <c r="BG582" s="241">
        <f>IF(N582="zákl. přenesená",J582,0)</f>
        <v>0</v>
      </c>
      <c r="BH582" s="241">
        <f>IF(N582="sníž. přenesená",J582,0)</f>
        <v>0</v>
      </c>
      <c r="BI582" s="241">
        <f>IF(N582="nulová",J582,0)</f>
        <v>0</v>
      </c>
      <c r="BJ582" s="19" t="s">
        <v>84</v>
      </c>
      <c r="BK582" s="241">
        <f>ROUND(I582*H582,2)</f>
        <v>0</v>
      </c>
      <c r="BL582" s="19" t="s">
        <v>245</v>
      </c>
      <c r="BM582" s="240" t="s">
        <v>916</v>
      </c>
    </row>
    <row r="583" spans="1:47" s="2" customFormat="1" ht="12">
      <c r="A583" s="40"/>
      <c r="B583" s="41"/>
      <c r="C583" s="42"/>
      <c r="D583" s="242" t="s">
        <v>204</v>
      </c>
      <c r="E583" s="42"/>
      <c r="F583" s="243" t="s">
        <v>915</v>
      </c>
      <c r="G583" s="42"/>
      <c r="H583" s="42"/>
      <c r="I583" s="149"/>
      <c r="J583" s="42"/>
      <c r="K583" s="42"/>
      <c r="L583" s="46"/>
      <c r="M583" s="244"/>
      <c r="N583" s="245"/>
      <c r="O583" s="86"/>
      <c r="P583" s="86"/>
      <c r="Q583" s="86"/>
      <c r="R583" s="86"/>
      <c r="S583" s="86"/>
      <c r="T583" s="87"/>
      <c r="U583" s="40"/>
      <c r="V583" s="40"/>
      <c r="W583" s="40"/>
      <c r="X583" s="40"/>
      <c r="Y583" s="40"/>
      <c r="Z583" s="40"/>
      <c r="AA583" s="40"/>
      <c r="AB583" s="40"/>
      <c r="AC583" s="40"/>
      <c r="AD583" s="40"/>
      <c r="AE583" s="40"/>
      <c r="AT583" s="19" t="s">
        <v>204</v>
      </c>
      <c r="AU583" s="19" t="s">
        <v>86</v>
      </c>
    </row>
    <row r="584" spans="1:51" s="13" customFormat="1" ht="12">
      <c r="A584" s="13"/>
      <c r="B584" s="247"/>
      <c r="C584" s="248"/>
      <c r="D584" s="242" t="s">
        <v>208</v>
      </c>
      <c r="E584" s="248"/>
      <c r="F584" s="250" t="s">
        <v>917</v>
      </c>
      <c r="G584" s="248"/>
      <c r="H584" s="251">
        <v>139.315</v>
      </c>
      <c r="I584" s="252"/>
      <c r="J584" s="248"/>
      <c r="K584" s="248"/>
      <c r="L584" s="253"/>
      <c r="M584" s="254"/>
      <c r="N584" s="255"/>
      <c r="O584" s="255"/>
      <c r="P584" s="255"/>
      <c r="Q584" s="255"/>
      <c r="R584" s="255"/>
      <c r="S584" s="255"/>
      <c r="T584" s="256"/>
      <c r="U584" s="13"/>
      <c r="V584" s="13"/>
      <c r="W584" s="13"/>
      <c r="X584" s="13"/>
      <c r="Y584" s="13"/>
      <c r="Z584" s="13"/>
      <c r="AA584" s="13"/>
      <c r="AB584" s="13"/>
      <c r="AC584" s="13"/>
      <c r="AD584" s="13"/>
      <c r="AE584" s="13"/>
      <c r="AT584" s="257" t="s">
        <v>208</v>
      </c>
      <c r="AU584" s="257" t="s">
        <v>86</v>
      </c>
      <c r="AV584" s="13" t="s">
        <v>86</v>
      </c>
      <c r="AW584" s="13" t="s">
        <v>4</v>
      </c>
      <c r="AX584" s="13" t="s">
        <v>84</v>
      </c>
      <c r="AY584" s="257" t="s">
        <v>194</v>
      </c>
    </row>
    <row r="585" spans="1:65" s="2" customFormat="1" ht="16.5" customHeight="1">
      <c r="A585" s="40"/>
      <c r="B585" s="41"/>
      <c r="C585" s="229" t="s">
        <v>918</v>
      </c>
      <c r="D585" s="229" t="s">
        <v>197</v>
      </c>
      <c r="E585" s="230" t="s">
        <v>919</v>
      </c>
      <c r="F585" s="231" t="s">
        <v>920</v>
      </c>
      <c r="G585" s="232" t="s">
        <v>215</v>
      </c>
      <c r="H585" s="233">
        <v>2.794</v>
      </c>
      <c r="I585" s="234"/>
      <c r="J585" s="235">
        <f>ROUND(I585*H585,2)</f>
        <v>0</v>
      </c>
      <c r="K585" s="231" t="s">
        <v>201</v>
      </c>
      <c r="L585" s="46"/>
      <c r="M585" s="236" t="s">
        <v>21</v>
      </c>
      <c r="N585" s="237" t="s">
        <v>47</v>
      </c>
      <c r="O585" s="86"/>
      <c r="P585" s="238">
        <f>O585*H585</f>
        <v>0</v>
      </c>
      <c r="Q585" s="238">
        <v>0</v>
      </c>
      <c r="R585" s="238">
        <f>Q585*H585</f>
        <v>0</v>
      </c>
      <c r="S585" s="238">
        <v>0</v>
      </c>
      <c r="T585" s="239">
        <f>S585*H585</f>
        <v>0</v>
      </c>
      <c r="U585" s="40"/>
      <c r="V585" s="40"/>
      <c r="W585" s="40"/>
      <c r="X585" s="40"/>
      <c r="Y585" s="40"/>
      <c r="Z585" s="40"/>
      <c r="AA585" s="40"/>
      <c r="AB585" s="40"/>
      <c r="AC585" s="40"/>
      <c r="AD585" s="40"/>
      <c r="AE585" s="40"/>
      <c r="AR585" s="240" t="s">
        <v>245</v>
      </c>
      <c r="AT585" s="240" t="s">
        <v>197</v>
      </c>
      <c r="AU585" s="240" t="s">
        <v>86</v>
      </c>
      <c r="AY585" s="19" t="s">
        <v>194</v>
      </c>
      <c r="BE585" s="241">
        <f>IF(N585="základní",J585,0)</f>
        <v>0</v>
      </c>
      <c r="BF585" s="241">
        <f>IF(N585="snížená",J585,0)</f>
        <v>0</v>
      </c>
      <c r="BG585" s="241">
        <f>IF(N585="zákl. přenesená",J585,0)</f>
        <v>0</v>
      </c>
      <c r="BH585" s="241">
        <f>IF(N585="sníž. přenesená",J585,0)</f>
        <v>0</v>
      </c>
      <c r="BI585" s="241">
        <f>IF(N585="nulová",J585,0)</f>
        <v>0</v>
      </c>
      <c r="BJ585" s="19" t="s">
        <v>84</v>
      </c>
      <c r="BK585" s="241">
        <f>ROUND(I585*H585,2)</f>
        <v>0</v>
      </c>
      <c r="BL585" s="19" t="s">
        <v>245</v>
      </c>
      <c r="BM585" s="240" t="s">
        <v>921</v>
      </c>
    </row>
    <row r="586" spans="1:47" s="2" customFormat="1" ht="12">
      <c r="A586" s="40"/>
      <c r="B586" s="41"/>
      <c r="C586" s="42"/>
      <c r="D586" s="242" t="s">
        <v>204</v>
      </c>
      <c r="E586" s="42"/>
      <c r="F586" s="243" t="s">
        <v>922</v>
      </c>
      <c r="G586" s="42"/>
      <c r="H586" s="42"/>
      <c r="I586" s="149"/>
      <c r="J586" s="42"/>
      <c r="K586" s="42"/>
      <c r="L586" s="46"/>
      <c r="M586" s="244"/>
      <c r="N586" s="245"/>
      <c r="O586" s="86"/>
      <c r="P586" s="86"/>
      <c r="Q586" s="86"/>
      <c r="R586" s="86"/>
      <c r="S586" s="86"/>
      <c r="T586" s="87"/>
      <c r="U586" s="40"/>
      <c r="V586" s="40"/>
      <c r="W586" s="40"/>
      <c r="X586" s="40"/>
      <c r="Y586" s="40"/>
      <c r="Z586" s="40"/>
      <c r="AA586" s="40"/>
      <c r="AB586" s="40"/>
      <c r="AC586" s="40"/>
      <c r="AD586" s="40"/>
      <c r="AE586" s="40"/>
      <c r="AT586" s="19" t="s">
        <v>204</v>
      </c>
      <c r="AU586" s="19" t="s">
        <v>86</v>
      </c>
    </row>
    <row r="587" spans="1:47" s="2" customFormat="1" ht="12">
      <c r="A587" s="40"/>
      <c r="B587" s="41"/>
      <c r="C587" s="42"/>
      <c r="D587" s="242" t="s">
        <v>206</v>
      </c>
      <c r="E587" s="42"/>
      <c r="F587" s="246" t="s">
        <v>923</v>
      </c>
      <c r="G587" s="42"/>
      <c r="H587" s="42"/>
      <c r="I587" s="149"/>
      <c r="J587" s="42"/>
      <c r="K587" s="42"/>
      <c r="L587" s="46"/>
      <c r="M587" s="244"/>
      <c r="N587" s="245"/>
      <c r="O587" s="86"/>
      <c r="P587" s="86"/>
      <c r="Q587" s="86"/>
      <c r="R587" s="86"/>
      <c r="S587" s="86"/>
      <c r="T587" s="87"/>
      <c r="U587" s="40"/>
      <c r="V587" s="40"/>
      <c r="W587" s="40"/>
      <c r="X587" s="40"/>
      <c r="Y587" s="40"/>
      <c r="Z587" s="40"/>
      <c r="AA587" s="40"/>
      <c r="AB587" s="40"/>
      <c r="AC587" s="40"/>
      <c r="AD587" s="40"/>
      <c r="AE587" s="40"/>
      <c r="AT587" s="19" t="s">
        <v>206</v>
      </c>
      <c r="AU587" s="19" t="s">
        <v>86</v>
      </c>
    </row>
    <row r="588" spans="1:63" s="12" customFormat="1" ht="22.8" customHeight="1">
      <c r="A588" s="12"/>
      <c r="B588" s="213"/>
      <c r="C588" s="214"/>
      <c r="D588" s="215" t="s">
        <v>75</v>
      </c>
      <c r="E588" s="227" t="s">
        <v>924</v>
      </c>
      <c r="F588" s="227" t="s">
        <v>925</v>
      </c>
      <c r="G588" s="214"/>
      <c r="H588" s="214"/>
      <c r="I588" s="217"/>
      <c r="J588" s="228">
        <f>BK588</f>
        <v>0</v>
      </c>
      <c r="K588" s="214"/>
      <c r="L588" s="219"/>
      <c r="M588" s="220"/>
      <c r="N588" s="221"/>
      <c r="O588" s="221"/>
      <c r="P588" s="222">
        <f>SUM(P589:P637)</f>
        <v>0</v>
      </c>
      <c r="Q588" s="221"/>
      <c r="R588" s="222">
        <f>SUM(R589:R637)</f>
        <v>1.3854818</v>
      </c>
      <c r="S588" s="221"/>
      <c r="T588" s="223">
        <f>SUM(T589:T637)</f>
        <v>0</v>
      </c>
      <c r="U588" s="12"/>
      <c r="V588" s="12"/>
      <c r="W588" s="12"/>
      <c r="X588" s="12"/>
      <c r="Y588" s="12"/>
      <c r="Z588" s="12"/>
      <c r="AA588" s="12"/>
      <c r="AB588" s="12"/>
      <c r="AC588" s="12"/>
      <c r="AD588" s="12"/>
      <c r="AE588" s="12"/>
      <c r="AR588" s="224" t="s">
        <v>86</v>
      </c>
      <c r="AT588" s="225" t="s">
        <v>75</v>
      </c>
      <c r="AU588" s="225" t="s">
        <v>84</v>
      </c>
      <c r="AY588" s="224" t="s">
        <v>194</v>
      </c>
      <c r="BK588" s="226">
        <f>SUM(BK589:BK637)</f>
        <v>0</v>
      </c>
    </row>
    <row r="589" spans="1:65" s="2" customFormat="1" ht="16.5" customHeight="1">
      <c r="A589" s="40"/>
      <c r="B589" s="41"/>
      <c r="C589" s="229" t="s">
        <v>926</v>
      </c>
      <c r="D589" s="229" t="s">
        <v>197</v>
      </c>
      <c r="E589" s="230" t="s">
        <v>927</v>
      </c>
      <c r="F589" s="231" t="s">
        <v>928</v>
      </c>
      <c r="G589" s="232" t="s">
        <v>481</v>
      </c>
      <c r="H589" s="233">
        <v>13.8</v>
      </c>
      <c r="I589" s="234"/>
      <c r="J589" s="235">
        <f>ROUND(I589*H589,2)</f>
        <v>0</v>
      </c>
      <c r="K589" s="231" t="s">
        <v>201</v>
      </c>
      <c r="L589" s="46"/>
      <c r="M589" s="236" t="s">
        <v>21</v>
      </c>
      <c r="N589" s="237" t="s">
        <v>47</v>
      </c>
      <c r="O589" s="86"/>
      <c r="P589" s="238">
        <f>O589*H589</f>
        <v>0</v>
      </c>
      <c r="Q589" s="238">
        <v>0.00037</v>
      </c>
      <c r="R589" s="238">
        <f>Q589*H589</f>
        <v>0.005106</v>
      </c>
      <c r="S589" s="238">
        <v>0</v>
      </c>
      <c r="T589" s="239">
        <f>S589*H589</f>
        <v>0</v>
      </c>
      <c r="U589" s="40"/>
      <c r="V589" s="40"/>
      <c r="W589" s="40"/>
      <c r="X589" s="40"/>
      <c r="Y589" s="40"/>
      <c r="Z589" s="40"/>
      <c r="AA589" s="40"/>
      <c r="AB589" s="40"/>
      <c r="AC589" s="40"/>
      <c r="AD589" s="40"/>
      <c r="AE589" s="40"/>
      <c r="AR589" s="240" t="s">
        <v>245</v>
      </c>
      <c r="AT589" s="240" t="s">
        <v>197</v>
      </c>
      <c r="AU589" s="240" t="s">
        <v>86</v>
      </c>
      <c r="AY589" s="19" t="s">
        <v>194</v>
      </c>
      <c r="BE589" s="241">
        <f>IF(N589="základní",J589,0)</f>
        <v>0</v>
      </c>
      <c r="BF589" s="241">
        <f>IF(N589="snížená",J589,0)</f>
        <v>0</v>
      </c>
      <c r="BG589" s="241">
        <f>IF(N589="zákl. přenesená",J589,0)</f>
        <v>0</v>
      </c>
      <c r="BH589" s="241">
        <f>IF(N589="sníž. přenesená",J589,0)</f>
        <v>0</v>
      </c>
      <c r="BI589" s="241">
        <f>IF(N589="nulová",J589,0)</f>
        <v>0</v>
      </c>
      <c r="BJ589" s="19" t="s">
        <v>84</v>
      </c>
      <c r="BK589" s="241">
        <f>ROUND(I589*H589,2)</f>
        <v>0</v>
      </c>
      <c r="BL589" s="19" t="s">
        <v>245</v>
      </c>
      <c r="BM589" s="240" t="s">
        <v>929</v>
      </c>
    </row>
    <row r="590" spans="1:47" s="2" customFormat="1" ht="12">
      <c r="A590" s="40"/>
      <c r="B590" s="41"/>
      <c r="C590" s="42"/>
      <c r="D590" s="242" t="s">
        <v>204</v>
      </c>
      <c r="E590" s="42"/>
      <c r="F590" s="243" t="s">
        <v>930</v>
      </c>
      <c r="G590" s="42"/>
      <c r="H590" s="42"/>
      <c r="I590" s="149"/>
      <c r="J590" s="42"/>
      <c r="K590" s="42"/>
      <c r="L590" s="46"/>
      <c r="M590" s="244"/>
      <c r="N590" s="245"/>
      <c r="O590" s="86"/>
      <c r="P590" s="86"/>
      <c r="Q590" s="86"/>
      <c r="R590" s="86"/>
      <c r="S590" s="86"/>
      <c r="T590" s="87"/>
      <c r="U590" s="40"/>
      <c r="V590" s="40"/>
      <c r="W590" s="40"/>
      <c r="X590" s="40"/>
      <c r="Y590" s="40"/>
      <c r="Z590" s="40"/>
      <c r="AA590" s="40"/>
      <c r="AB590" s="40"/>
      <c r="AC590" s="40"/>
      <c r="AD590" s="40"/>
      <c r="AE590" s="40"/>
      <c r="AT590" s="19" t="s">
        <v>204</v>
      </c>
      <c r="AU590" s="19" t="s">
        <v>86</v>
      </c>
    </row>
    <row r="591" spans="1:51" s="13" customFormat="1" ht="12">
      <c r="A591" s="13"/>
      <c r="B591" s="247"/>
      <c r="C591" s="248"/>
      <c r="D591" s="242" t="s">
        <v>208</v>
      </c>
      <c r="E591" s="249" t="s">
        <v>21</v>
      </c>
      <c r="F591" s="250" t="s">
        <v>866</v>
      </c>
      <c r="G591" s="248"/>
      <c r="H591" s="251">
        <v>13.8</v>
      </c>
      <c r="I591" s="252"/>
      <c r="J591" s="248"/>
      <c r="K591" s="248"/>
      <c r="L591" s="253"/>
      <c r="M591" s="254"/>
      <c r="N591" s="255"/>
      <c r="O591" s="255"/>
      <c r="P591" s="255"/>
      <c r="Q591" s="255"/>
      <c r="R591" s="255"/>
      <c r="S591" s="255"/>
      <c r="T591" s="256"/>
      <c r="U591" s="13"/>
      <c r="V591" s="13"/>
      <c r="W591" s="13"/>
      <c r="X591" s="13"/>
      <c r="Y591" s="13"/>
      <c r="Z591" s="13"/>
      <c r="AA591" s="13"/>
      <c r="AB591" s="13"/>
      <c r="AC591" s="13"/>
      <c r="AD591" s="13"/>
      <c r="AE591" s="13"/>
      <c r="AT591" s="257" t="s">
        <v>208</v>
      </c>
      <c r="AU591" s="257" t="s">
        <v>86</v>
      </c>
      <c r="AV591" s="13" t="s">
        <v>86</v>
      </c>
      <c r="AW591" s="13" t="s">
        <v>38</v>
      </c>
      <c r="AX591" s="13" t="s">
        <v>76</v>
      </c>
      <c r="AY591" s="257" t="s">
        <v>194</v>
      </c>
    </row>
    <row r="592" spans="1:51" s="14" customFormat="1" ht="12">
      <c r="A592" s="14"/>
      <c r="B592" s="258"/>
      <c r="C592" s="259"/>
      <c r="D592" s="242" t="s">
        <v>208</v>
      </c>
      <c r="E592" s="260" t="s">
        <v>21</v>
      </c>
      <c r="F592" s="261" t="s">
        <v>210</v>
      </c>
      <c r="G592" s="259"/>
      <c r="H592" s="262">
        <v>13.8</v>
      </c>
      <c r="I592" s="263"/>
      <c r="J592" s="259"/>
      <c r="K592" s="259"/>
      <c r="L592" s="264"/>
      <c r="M592" s="265"/>
      <c r="N592" s="266"/>
      <c r="O592" s="266"/>
      <c r="P592" s="266"/>
      <c r="Q592" s="266"/>
      <c r="R592" s="266"/>
      <c r="S592" s="266"/>
      <c r="T592" s="267"/>
      <c r="U592" s="14"/>
      <c r="V592" s="14"/>
      <c r="W592" s="14"/>
      <c r="X592" s="14"/>
      <c r="Y592" s="14"/>
      <c r="Z592" s="14"/>
      <c r="AA592" s="14"/>
      <c r="AB592" s="14"/>
      <c r="AC592" s="14"/>
      <c r="AD592" s="14"/>
      <c r="AE592" s="14"/>
      <c r="AT592" s="268" t="s">
        <v>208</v>
      </c>
      <c r="AU592" s="268" t="s">
        <v>86</v>
      </c>
      <c r="AV592" s="14" t="s">
        <v>202</v>
      </c>
      <c r="AW592" s="14" t="s">
        <v>38</v>
      </c>
      <c r="AX592" s="14" t="s">
        <v>84</v>
      </c>
      <c r="AY592" s="268" t="s">
        <v>194</v>
      </c>
    </row>
    <row r="593" spans="1:65" s="2" customFormat="1" ht="16.5" customHeight="1">
      <c r="A593" s="40"/>
      <c r="B593" s="41"/>
      <c r="C593" s="229" t="s">
        <v>931</v>
      </c>
      <c r="D593" s="229" t="s">
        <v>197</v>
      </c>
      <c r="E593" s="230" t="s">
        <v>932</v>
      </c>
      <c r="F593" s="231" t="s">
        <v>933</v>
      </c>
      <c r="G593" s="232" t="s">
        <v>354</v>
      </c>
      <c r="H593" s="233">
        <v>157.215</v>
      </c>
      <c r="I593" s="234"/>
      <c r="J593" s="235">
        <f>ROUND(I593*H593,2)</f>
        <v>0</v>
      </c>
      <c r="K593" s="231" t="s">
        <v>201</v>
      </c>
      <c r="L593" s="46"/>
      <c r="M593" s="236" t="s">
        <v>21</v>
      </c>
      <c r="N593" s="237" t="s">
        <v>47</v>
      </c>
      <c r="O593" s="86"/>
      <c r="P593" s="238">
        <f>O593*H593</f>
        <v>0</v>
      </c>
      <c r="Q593" s="238">
        <v>0.00058</v>
      </c>
      <c r="R593" s="238">
        <f>Q593*H593</f>
        <v>0.09118470000000001</v>
      </c>
      <c r="S593" s="238">
        <v>0</v>
      </c>
      <c r="T593" s="239">
        <f>S593*H593</f>
        <v>0</v>
      </c>
      <c r="U593" s="40"/>
      <c r="V593" s="40"/>
      <c r="W593" s="40"/>
      <c r="X593" s="40"/>
      <c r="Y593" s="40"/>
      <c r="Z593" s="40"/>
      <c r="AA593" s="40"/>
      <c r="AB593" s="40"/>
      <c r="AC593" s="40"/>
      <c r="AD593" s="40"/>
      <c r="AE593" s="40"/>
      <c r="AR593" s="240" t="s">
        <v>245</v>
      </c>
      <c r="AT593" s="240" t="s">
        <v>197</v>
      </c>
      <c r="AU593" s="240" t="s">
        <v>86</v>
      </c>
      <c r="AY593" s="19" t="s">
        <v>194</v>
      </c>
      <c r="BE593" s="241">
        <f>IF(N593="základní",J593,0)</f>
        <v>0</v>
      </c>
      <c r="BF593" s="241">
        <f>IF(N593="snížená",J593,0)</f>
        <v>0</v>
      </c>
      <c r="BG593" s="241">
        <f>IF(N593="zákl. přenesená",J593,0)</f>
        <v>0</v>
      </c>
      <c r="BH593" s="241">
        <f>IF(N593="sníž. přenesená",J593,0)</f>
        <v>0</v>
      </c>
      <c r="BI593" s="241">
        <f>IF(N593="nulová",J593,0)</f>
        <v>0</v>
      </c>
      <c r="BJ593" s="19" t="s">
        <v>84</v>
      </c>
      <c r="BK593" s="241">
        <f>ROUND(I593*H593,2)</f>
        <v>0</v>
      </c>
      <c r="BL593" s="19" t="s">
        <v>245</v>
      </c>
      <c r="BM593" s="240" t="s">
        <v>934</v>
      </c>
    </row>
    <row r="594" spans="1:47" s="2" customFormat="1" ht="12">
      <c r="A594" s="40"/>
      <c r="B594" s="41"/>
      <c r="C594" s="42"/>
      <c r="D594" s="242" t="s">
        <v>204</v>
      </c>
      <c r="E594" s="42"/>
      <c r="F594" s="243" t="s">
        <v>935</v>
      </c>
      <c r="G594" s="42"/>
      <c r="H594" s="42"/>
      <c r="I594" s="149"/>
      <c r="J594" s="42"/>
      <c r="K594" s="42"/>
      <c r="L594" s="46"/>
      <c r="M594" s="244"/>
      <c r="N594" s="245"/>
      <c r="O594" s="86"/>
      <c r="P594" s="86"/>
      <c r="Q594" s="86"/>
      <c r="R594" s="86"/>
      <c r="S594" s="86"/>
      <c r="T594" s="87"/>
      <c r="U594" s="40"/>
      <c r="V594" s="40"/>
      <c r="W594" s="40"/>
      <c r="X594" s="40"/>
      <c r="Y594" s="40"/>
      <c r="Z594" s="40"/>
      <c r="AA594" s="40"/>
      <c r="AB594" s="40"/>
      <c r="AC594" s="40"/>
      <c r="AD594" s="40"/>
      <c r="AE594" s="40"/>
      <c r="AT594" s="19" t="s">
        <v>204</v>
      </c>
      <c r="AU594" s="19" t="s">
        <v>86</v>
      </c>
    </row>
    <row r="595" spans="1:51" s="13" customFormat="1" ht="12">
      <c r="A595" s="13"/>
      <c r="B595" s="247"/>
      <c r="C595" s="248"/>
      <c r="D595" s="242" t="s">
        <v>208</v>
      </c>
      <c r="E595" s="249" t="s">
        <v>21</v>
      </c>
      <c r="F595" s="250" t="s">
        <v>853</v>
      </c>
      <c r="G595" s="248"/>
      <c r="H595" s="251">
        <v>157.215</v>
      </c>
      <c r="I595" s="252"/>
      <c r="J595" s="248"/>
      <c r="K595" s="248"/>
      <c r="L595" s="253"/>
      <c r="M595" s="254"/>
      <c r="N595" s="255"/>
      <c r="O595" s="255"/>
      <c r="P595" s="255"/>
      <c r="Q595" s="255"/>
      <c r="R595" s="255"/>
      <c r="S595" s="255"/>
      <c r="T595" s="256"/>
      <c r="U595" s="13"/>
      <c r="V595" s="13"/>
      <c r="W595" s="13"/>
      <c r="X595" s="13"/>
      <c r="Y595" s="13"/>
      <c r="Z595" s="13"/>
      <c r="AA595" s="13"/>
      <c r="AB595" s="13"/>
      <c r="AC595" s="13"/>
      <c r="AD595" s="13"/>
      <c r="AE595" s="13"/>
      <c r="AT595" s="257" t="s">
        <v>208</v>
      </c>
      <c r="AU595" s="257" t="s">
        <v>86</v>
      </c>
      <c r="AV595" s="13" t="s">
        <v>86</v>
      </c>
      <c r="AW595" s="13" t="s">
        <v>38</v>
      </c>
      <c r="AX595" s="13" t="s">
        <v>76</v>
      </c>
      <c r="AY595" s="257" t="s">
        <v>194</v>
      </c>
    </row>
    <row r="596" spans="1:51" s="14" customFormat="1" ht="12">
      <c r="A596" s="14"/>
      <c r="B596" s="258"/>
      <c r="C596" s="259"/>
      <c r="D596" s="242" t="s">
        <v>208</v>
      </c>
      <c r="E596" s="260" t="s">
        <v>21</v>
      </c>
      <c r="F596" s="261" t="s">
        <v>210</v>
      </c>
      <c r="G596" s="259"/>
      <c r="H596" s="262">
        <v>157.215</v>
      </c>
      <c r="I596" s="263"/>
      <c r="J596" s="259"/>
      <c r="K596" s="259"/>
      <c r="L596" s="264"/>
      <c r="M596" s="265"/>
      <c r="N596" s="266"/>
      <c r="O596" s="266"/>
      <c r="P596" s="266"/>
      <c r="Q596" s="266"/>
      <c r="R596" s="266"/>
      <c r="S596" s="266"/>
      <c r="T596" s="267"/>
      <c r="U596" s="14"/>
      <c r="V596" s="14"/>
      <c r="W596" s="14"/>
      <c r="X596" s="14"/>
      <c r="Y596" s="14"/>
      <c r="Z596" s="14"/>
      <c r="AA596" s="14"/>
      <c r="AB596" s="14"/>
      <c r="AC596" s="14"/>
      <c r="AD596" s="14"/>
      <c r="AE596" s="14"/>
      <c r="AT596" s="268" t="s">
        <v>208</v>
      </c>
      <c r="AU596" s="268" t="s">
        <v>86</v>
      </c>
      <c r="AV596" s="14" t="s">
        <v>202</v>
      </c>
      <c r="AW596" s="14" t="s">
        <v>38</v>
      </c>
      <c r="AX596" s="14" t="s">
        <v>84</v>
      </c>
      <c r="AY596" s="268" t="s">
        <v>194</v>
      </c>
    </row>
    <row r="597" spans="1:65" s="2" customFormat="1" ht="16.5" customHeight="1">
      <c r="A597" s="40"/>
      <c r="B597" s="41"/>
      <c r="C597" s="229" t="s">
        <v>936</v>
      </c>
      <c r="D597" s="229" t="s">
        <v>197</v>
      </c>
      <c r="E597" s="230" t="s">
        <v>937</v>
      </c>
      <c r="F597" s="231" t="s">
        <v>938</v>
      </c>
      <c r="G597" s="232" t="s">
        <v>354</v>
      </c>
      <c r="H597" s="233">
        <v>157.215</v>
      </c>
      <c r="I597" s="234"/>
      <c r="J597" s="235">
        <f>ROUND(I597*H597,2)</f>
        <v>0</v>
      </c>
      <c r="K597" s="231" t="s">
        <v>201</v>
      </c>
      <c r="L597" s="46"/>
      <c r="M597" s="236" t="s">
        <v>21</v>
      </c>
      <c r="N597" s="237" t="s">
        <v>47</v>
      </c>
      <c r="O597" s="86"/>
      <c r="P597" s="238">
        <f>O597*H597</f>
        <v>0</v>
      </c>
      <c r="Q597" s="238">
        <v>0.0064</v>
      </c>
      <c r="R597" s="238">
        <f>Q597*H597</f>
        <v>1.006176</v>
      </c>
      <c r="S597" s="238">
        <v>0</v>
      </c>
      <c r="T597" s="239">
        <f>S597*H597</f>
        <v>0</v>
      </c>
      <c r="U597" s="40"/>
      <c r="V597" s="40"/>
      <c r="W597" s="40"/>
      <c r="X597" s="40"/>
      <c r="Y597" s="40"/>
      <c r="Z597" s="40"/>
      <c r="AA597" s="40"/>
      <c r="AB597" s="40"/>
      <c r="AC597" s="40"/>
      <c r="AD597" s="40"/>
      <c r="AE597" s="40"/>
      <c r="AR597" s="240" t="s">
        <v>245</v>
      </c>
      <c r="AT597" s="240" t="s">
        <v>197</v>
      </c>
      <c r="AU597" s="240" t="s">
        <v>86</v>
      </c>
      <c r="AY597" s="19" t="s">
        <v>194</v>
      </c>
      <c r="BE597" s="241">
        <f>IF(N597="základní",J597,0)</f>
        <v>0</v>
      </c>
      <c r="BF597" s="241">
        <f>IF(N597="snížená",J597,0)</f>
        <v>0</v>
      </c>
      <c r="BG597" s="241">
        <f>IF(N597="zákl. přenesená",J597,0)</f>
        <v>0</v>
      </c>
      <c r="BH597" s="241">
        <f>IF(N597="sníž. přenesená",J597,0)</f>
        <v>0</v>
      </c>
      <c r="BI597" s="241">
        <f>IF(N597="nulová",J597,0)</f>
        <v>0</v>
      </c>
      <c r="BJ597" s="19" t="s">
        <v>84</v>
      </c>
      <c r="BK597" s="241">
        <f>ROUND(I597*H597,2)</f>
        <v>0</v>
      </c>
      <c r="BL597" s="19" t="s">
        <v>245</v>
      </c>
      <c r="BM597" s="240" t="s">
        <v>939</v>
      </c>
    </row>
    <row r="598" spans="1:47" s="2" customFormat="1" ht="12">
      <c r="A598" s="40"/>
      <c r="B598" s="41"/>
      <c r="C598" s="42"/>
      <c r="D598" s="242" t="s">
        <v>204</v>
      </c>
      <c r="E598" s="42"/>
      <c r="F598" s="243" t="s">
        <v>940</v>
      </c>
      <c r="G598" s="42"/>
      <c r="H598" s="42"/>
      <c r="I598" s="149"/>
      <c r="J598" s="42"/>
      <c r="K598" s="42"/>
      <c r="L598" s="46"/>
      <c r="M598" s="244"/>
      <c r="N598" s="245"/>
      <c r="O598" s="86"/>
      <c r="P598" s="86"/>
      <c r="Q598" s="86"/>
      <c r="R598" s="86"/>
      <c r="S598" s="86"/>
      <c r="T598" s="87"/>
      <c r="U598" s="40"/>
      <c r="V598" s="40"/>
      <c r="W598" s="40"/>
      <c r="X598" s="40"/>
      <c r="Y598" s="40"/>
      <c r="Z598" s="40"/>
      <c r="AA598" s="40"/>
      <c r="AB598" s="40"/>
      <c r="AC598" s="40"/>
      <c r="AD598" s="40"/>
      <c r="AE598" s="40"/>
      <c r="AT598" s="19" t="s">
        <v>204</v>
      </c>
      <c r="AU598" s="19" t="s">
        <v>86</v>
      </c>
    </row>
    <row r="599" spans="1:51" s="13" customFormat="1" ht="12">
      <c r="A599" s="13"/>
      <c r="B599" s="247"/>
      <c r="C599" s="248"/>
      <c r="D599" s="242" t="s">
        <v>208</v>
      </c>
      <c r="E599" s="249" t="s">
        <v>21</v>
      </c>
      <c r="F599" s="250" t="s">
        <v>853</v>
      </c>
      <c r="G599" s="248"/>
      <c r="H599" s="251">
        <v>157.215</v>
      </c>
      <c r="I599" s="252"/>
      <c r="J599" s="248"/>
      <c r="K599" s="248"/>
      <c r="L599" s="253"/>
      <c r="M599" s="254"/>
      <c r="N599" s="255"/>
      <c r="O599" s="255"/>
      <c r="P599" s="255"/>
      <c r="Q599" s="255"/>
      <c r="R599" s="255"/>
      <c r="S599" s="255"/>
      <c r="T599" s="256"/>
      <c r="U599" s="13"/>
      <c r="V599" s="13"/>
      <c r="W599" s="13"/>
      <c r="X599" s="13"/>
      <c r="Y599" s="13"/>
      <c r="Z599" s="13"/>
      <c r="AA599" s="13"/>
      <c r="AB599" s="13"/>
      <c r="AC599" s="13"/>
      <c r="AD599" s="13"/>
      <c r="AE599" s="13"/>
      <c r="AT599" s="257" t="s">
        <v>208</v>
      </c>
      <c r="AU599" s="257" t="s">
        <v>86</v>
      </c>
      <c r="AV599" s="13" t="s">
        <v>86</v>
      </c>
      <c r="AW599" s="13" t="s">
        <v>38</v>
      </c>
      <c r="AX599" s="13" t="s">
        <v>76</v>
      </c>
      <c r="AY599" s="257" t="s">
        <v>194</v>
      </c>
    </row>
    <row r="600" spans="1:51" s="14" customFormat="1" ht="12">
      <c r="A600" s="14"/>
      <c r="B600" s="258"/>
      <c r="C600" s="259"/>
      <c r="D600" s="242" t="s">
        <v>208</v>
      </c>
      <c r="E600" s="260" t="s">
        <v>21</v>
      </c>
      <c r="F600" s="261" t="s">
        <v>210</v>
      </c>
      <c r="G600" s="259"/>
      <c r="H600" s="262">
        <v>157.215</v>
      </c>
      <c r="I600" s="263"/>
      <c r="J600" s="259"/>
      <c r="K600" s="259"/>
      <c r="L600" s="264"/>
      <c r="M600" s="265"/>
      <c r="N600" s="266"/>
      <c r="O600" s="266"/>
      <c r="P600" s="266"/>
      <c r="Q600" s="266"/>
      <c r="R600" s="266"/>
      <c r="S600" s="266"/>
      <c r="T600" s="267"/>
      <c r="U600" s="14"/>
      <c r="V600" s="14"/>
      <c r="W600" s="14"/>
      <c r="X600" s="14"/>
      <c r="Y600" s="14"/>
      <c r="Z600" s="14"/>
      <c r="AA600" s="14"/>
      <c r="AB600" s="14"/>
      <c r="AC600" s="14"/>
      <c r="AD600" s="14"/>
      <c r="AE600" s="14"/>
      <c r="AT600" s="268" t="s">
        <v>208</v>
      </c>
      <c r="AU600" s="268" t="s">
        <v>86</v>
      </c>
      <c r="AV600" s="14" t="s">
        <v>202</v>
      </c>
      <c r="AW600" s="14" t="s">
        <v>38</v>
      </c>
      <c r="AX600" s="14" t="s">
        <v>84</v>
      </c>
      <c r="AY600" s="268" t="s">
        <v>194</v>
      </c>
    </row>
    <row r="601" spans="1:65" s="2" customFormat="1" ht="16.5" customHeight="1">
      <c r="A601" s="40"/>
      <c r="B601" s="41"/>
      <c r="C601" s="229" t="s">
        <v>941</v>
      </c>
      <c r="D601" s="229" t="s">
        <v>197</v>
      </c>
      <c r="E601" s="230" t="s">
        <v>942</v>
      </c>
      <c r="F601" s="231" t="s">
        <v>943</v>
      </c>
      <c r="G601" s="232" t="s">
        <v>354</v>
      </c>
      <c r="H601" s="233">
        <v>157.215</v>
      </c>
      <c r="I601" s="234"/>
      <c r="J601" s="235">
        <f>ROUND(I601*H601,2)</f>
        <v>0</v>
      </c>
      <c r="K601" s="231" t="s">
        <v>201</v>
      </c>
      <c r="L601" s="46"/>
      <c r="M601" s="236" t="s">
        <v>21</v>
      </c>
      <c r="N601" s="237" t="s">
        <v>47</v>
      </c>
      <c r="O601" s="86"/>
      <c r="P601" s="238">
        <f>O601*H601</f>
        <v>0</v>
      </c>
      <c r="Q601" s="238">
        <v>0.00034</v>
      </c>
      <c r="R601" s="238">
        <f>Q601*H601</f>
        <v>0.0534531</v>
      </c>
      <c r="S601" s="238">
        <v>0</v>
      </c>
      <c r="T601" s="239">
        <f>S601*H601</f>
        <v>0</v>
      </c>
      <c r="U601" s="40"/>
      <c r="V601" s="40"/>
      <c r="W601" s="40"/>
      <c r="X601" s="40"/>
      <c r="Y601" s="40"/>
      <c r="Z601" s="40"/>
      <c r="AA601" s="40"/>
      <c r="AB601" s="40"/>
      <c r="AC601" s="40"/>
      <c r="AD601" s="40"/>
      <c r="AE601" s="40"/>
      <c r="AR601" s="240" t="s">
        <v>245</v>
      </c>
      <c r="AT601" s="240" t="s">
        <v>197</v>
      </c>
      <c r="AU601" s="240" t="s">
        <v>86</v>
      </c>
      <c r="AY601" s="19" t="s">
        <v>194</v>
      </c>
      <c r="BE601" s="241">
        <f>IF(N601="základní",J601,0)</f>
        <v>0</v>
      </c>
      <c r="BF601" s="241">
        <f>IF(N601="snížená",J601,0)</f>
        <v>0</v>
      </c>
      <c r="BG601" s="241">
        <f>IF(N601="zákl. přenesená",J601,0)</f>
        <v>0</v>
      </c>
      <c r="BH601" s="241">
        <f>IF(N601="sníž. přenesená",J601,0)</f>
        <v>0</v>
      </c>
      <c r="BI601" s="241">
        <f>IF(N601="nulová",J601,0)</f>
        <v>0</v>
      </c>
      <c r="BJ601" s="19" t="s">
        <v>84</v>
      </c>
      <c r="BK601" s="241">
        <f>ROUND(I601*H601,2)</f>
        <v>0</v>
      </c>
      <c r="BL601" s="19" t="s">
        <v>245</v>
      </c>
      <c r="BM601" s="240" t="s">
        <v>944</v>
      </c>
    </row>
    <row r="602" spans="1:47" s="2" customFormat="1" ht="12">
      <c r="A602" s="40"/>
      <c r="B602" s="41"/>
      <c r="C602" s="42"/>
      <c r="D602" s="242" t="s">
        <v>204</v>
      </c>
      <c r="E602" s="42"/>
      <c r="F602" s="243" t="s">
        <v>945</v>
      </c>
      <c r="G602" s="42"/>
      <c r="H602" s="42"/>
      <c r="I602" s="149"/>
      <c r="J602" s="42"/>
      <c r="K602" s="42"/>
      <c r="L602" s="46"/>
      <c r="M602" s="244"/>
      <c r="N602" s="245"/>
      <c r="O602" s="86"/>
      <c r="P602" s="86"/>
      <c r="Q602" s="86"/>
      <c r="R602" s="86"/>
      <c r="S602" s="86"/>
      <c r="T602" s="87"/>
      <c r="U602" s="40"/>
      <c r="V602" s="40"/>
      <c r="W602" s="40"/>
      <c r="X602" s="40"/>
      <c r="Y602" s="40"/>
      <c r="Z602" s="40"/>
      <c r="AA602" s="40"/>
      <c r="AB602" s="40"/>
      <c r="AC602" s="40"/>
      <c r="AD602" s="40"/>
      <c r="AE602" s="40"/>
      <c r="AT602" s="19" t="s">
        <v>204</v>
      </c>
      <c r="AU602" s="19" t="s">
        <v>86</v>
      </c>
    </row>
    <row r="603" spans="1:51" s="13" customFormat="1" ht="12">
      <c r="A603" s="13"/>
      <c r="B603" s="247"/>
      <c r="C603" s="248"/>
      <c r="D603" s="242" t="s">
        <v>208</v>
      </c>
      <c r="E603" s="249" t="s">
        <v>21</v>
      </c>
      <c r="F603" s="250" t="s">
        <v>853</v>
      </c>
      <c r="G603" s="248"/>
      <c r="H603" s="251">
        <v>157.215</v>
      </c>
      <c r="I603" s="252"/>
      <c r="J603" s="248"/>
      <c r="K603" s="248"/>
      <c r="L603" s="253"/>
      <c r="M603" s="254"/>
      <c r="N603" s="255"/>
      <c r="O603" s="255"/>
      <c r="P603" s="255"/>
      <c r="Q603" s="255"/>
      <c r="R603" s="255"/>
      <c r="S603" s="255"/>
      <c r="T603" s="256"/>
      <c r="U603" s="13"/>
      <c r="V603" s="13"/>
      <c r="W603" s="13"/>
      <c r="X603" s="13"/>
      <c r="Y603" s="13"/>
      <c r="Z603" s="13"/>
      <c r="AA603" s="13"/>
      <c r="AB603" s="13"/>
      <c r="AC603" s="13"/>
      <c r="AD603" s="13"/>
      <c r="AE603" s="13"/>
      <c r="AT603" s="257" t="s">
        <v>208</v>
      </c>
      <c r="AU603" s="257" t="s">
        <v>86</v>
      </c>
      <c r="AV603" s="13" t="s">
        <v>86</v>
      </c>
      <c r="AW603" s="13" t="s">
        <v>38</v>
      </c>
      <c r="AX603" s="13" t="s">
        <v>76</v>
      </c>
      <c r="AY603" s="257" t="s">
        <v>194</v>
      </c>
    </row>
    <row r="604" spans="1:51" s="14" customFormat="1" ht="12">
      <c r="A604" s="14"/>
      <c r="B604" s="258"/>
      <c r="C604" s="259"/>
      <c r="D604" s="242" t="s">
        <v>208</v>
      </c>
      <c r="E604" s="260" t="s">
        <v>21</v>
      </c>
      <c r="F604" s="261" t="s">
        <v>210</v>
      </c>
      <c r="G604" s="259"/>
      <c r="H604" s="262">
        <v>157.215</v>
      </c>
      <c r="I604" s="263"/>
      <c r="J604" s="259"/>
      <c r="K604" s="259"/>
      <c r="L604" s="264"/>
      <c r="M604" s="265"/>
      <c r="N604" s="266"/>
      <c r="O604" s="266"/>
      <c r="P604" s="266"/>
      <c r="Q604" s="266"/>
      <c r="R604" s="266"/>
      <c r="S604" s="266"/>
      <c r="T604" s="267"/>
      <c r="U604" s="14"/>
      <c r="V604" s="14"/>
      <c r="W604" s="14"/>
      <c r="X604" s="14"/>
      <c r="Y604" s="14"/>
      <c r="Z604" s="14"/>
      <c r="AA604" s="14"/>
      <c r="AB604" s="14"/>
      <c r="AC604" s="14"/>
      <c r="AD604" s="14"/>
      <c r="AE604" s="14"/>
      <c r="AT604" s="268" t="s">
        <v>208</v>
      </c>
      <c r="AU604" s="268" t="s">
        <v>86</v>
      </c>
      <c r="AV604" s="14" t="s">
        <v>202</v>
      </c>
      <c r="AW604" s="14" t="s">
        <v>38</v>
      </c>
      <c r="AX604" s="14" t="s">
        <v>84</v>
      </c>
      <c r="AY604" s="268" t="s">
        <v>194</v>
      </c>
    </row>
    <row r="605" spans="1:65" s="2" customFormat="1" ht="16.5" customHeight="1">
      <c r="A605" s="40"/>
      <c r="B605" s="41"/>
      <c r="C605" s="229" t="s">
        <v>946</v>
      </c>
      <c r="D605" s="229" t="s">
        <v>197</v>
      </c>
      <c r="E605" s="230" t="s">
        <v>947</v>
      </c>
      <c r="F605" s="231" t="s">
        <v>948</v>
      </c>
      <c r="G605" s="232" t="s">
        <v>481</v>
      </c>
      <c r="H605" s="233">
        <v>22.3</v>
      </c>
      <c r="I605" s="234"/>
      <c r="J605" s="235">
        <f>ROUND(I605*H605,2)</f>
        <v>0</v>
      </c>
      <c r="K605" s="231" t="s">
        <v>201</v>
      </c>
      <c r="L605" s="46"/>
      <c r="M605" s="236" t="s">
        <v>21</v>
      </c>
      <c r="N605" s="237" t="s">
        <v>47</v>
      </c>
      <c r="O605" s="86"/>
      <c r="P605" s="238">
        <f>O605*H605</f>
        <v>0</v>
      </c>
      <c r="Q605" s="238">
        <v>0.00293</v>
      </c>
      <c r="R605" s="238">
        <f>Q605*H605</f>
        <v>0.065339</v>
      </c>
      <c r="S605" s="238">
        <v>0</v>
      </c>
      <c r="T605" s="239">
        <f>S605*H605</f>
        <v>0</v>
      </c>
      <c r="U605" s="40"/>
      <c r="V605" s="40"/>
      <c r="W605" s="40"/>
      <c r="X605" s="40"/>
      <c r="Y605" s="40"/>
      <c r="Z605" s="40"/>
      <c r="AA605" s="40"/>
      <c r="AB605" s="40"/>
      <c r="AC605" s="40"/>
      <c r="AD605" s="40"/>
      <c r="AE605" s="40"/>
      <c r="AR605" s="240" t="s">
        <v>245</v>
      </c>
      <c r="AT605" s="240" t="s">
        <v>197</v>
      </c>
      <c r="AU605" s="240" t="s">
        <v>86</v>
      </c>
      <c r="AY605" s="19" t="s">
        <v>194</v>
      </c>
      <c r="BE605" s="241">
        <f>IF(N605="základní",J605,0)</f>
        <v>0</v>
      </c>
      <c r="BF605" s="241">
        <f>IF(N605="snížená",J605,0)</f>
        <v>0</v>
      </c>
      <c r="BG605" s="241">
        <f>IF(N605="zákl. přenesená",J605,0)</f>
        <v>0</v>
      </c>
      <c r="BH605" s="241">
        <f>IF(N605="sníž. přenesená",J605,0)</f>
        <v>0</v>
      </c>
      <c r="BI605" s="241">
        <f>IF(N605="nulová",J605,0)</f>
        <v>0</v>
      </c>
      <c r="BJ605" s="19" t="s">
        <v>84</v>
      </c>
      <c r="BK605" s="241">
        <f>ROUND(I605*H605,2)</f>
        <v>0</v>
      </c>
      <c r="BL605" s="19" t="s">
        <v>245</v>
      </c>
      <c r="BM605" s="240" t="s">
        <v>949</v>
      </c>
    </row>
    <row r="606" spans="1:47" s="2" customFormat="1" ht="12">
      <c r="A606" s="40"/>
      <c r="B606" s="41"/>
      <c r="C606" s="42"/>
      <c r="D606" s="242" t="s">
        <v>204</v>
      </c>
      <c r="E606" s="42"/>
      <c r="F606" s="243" t="s">
        <v>950</v>
      </c>
      <c r="G606" s="42"/>
      <c r="H606" s="42"/>
      <c r="I606" s="149"/>
      <c r="J606" s="42"/>
      <c r="K606" s="42"/>
      <c r="L606" s="46"/>
      <c r="M606" s="244"/>
      <c r="N606" s="245"/>
      <c r="O606" s="86"/>
      <c r="P606" s="86"/>
      <c r="Q606" s="86"/>
      <c r="R606" s="86"/>
      <c r="S606" s="86"/>
      <c r="T606" s="87"/>
      <c r="U606" s="40"/>
      <c r="V606" s="40"/>
      <c r="W606" s="40"/>
      <c r="X606" s="40"/>
      <c r="Y606" s="40"/>
      <c r="Z606" s="40"/>
      <c r="AA606" s="40"/>
      <c r="AB606" s="40"/>
      <c r="AC606" s="40"/>
      <c r="AD606" s="40"/>
      <c r="AE606" s="40"/>
      <c r="AT606" s="19" t="s">
        <v>204</v>
      </c>
      <c r="AU606" s="19" t="s">
        <v>86</v>
      </c>
    </row>
    <row r="607" spans="1:47" s="2" customFormat="1" ht="12">
      <c r="A607" s="40"/>
      <c r="B607" s="41"/>
      <c r="C607" s="42"/>
      <c r="D607" s="242" t="s">
        <v>206</v>
      </c>
      <c r="E607" s="42"/>
      <c r="F607" s="246" t="s">
        <v>951</v>
      </c>
      <c r="G607" s="42"/>
      <c r="H607" s="42"/>
      <c r="I607" s="149"/>
      <c r="J607" s="42"/>
      <c r="K607" s="42"/>
      <c r="L607" s="46"/>
      <c r="M607" s="244"/>
      <c r="N607" s="245"/>
      <c r="O607" s="86"/>
      <c r="P607" s="86"/>
      <c r="Q607" s="86"/>
      <c r="R607" s="86"/>
      <c r="S607" s="86"/>
      <c r="T607" s="87"/>
      <c r="U607" s="40"/>
      <c r="V607" s="40"/>
      <c r="W607" s="40"/>
      <c r="X607" s="40"/>
      <c r="Y607" s="40"/>
      <c r="Z607" s="40"/>
      <c r="AA607" s="40"/>
      <c r="AB607" s="40"/>
      <c r="AC607" s="40"/>
      <c r="AD607" s="40"/>
      <c r="AE607" s="40"/>
      <c r="AT607" s="19" t="s">
        <v>206</v>
      </c>
      <c r="AU607" s="19" t="s">
        <v>86</v>
      </c>
    </row>
    <row r="608" spans="1:51" s="13" customFormat="1" ht="12">
      <c r="A608" s="13"/>
      <c r="B608" s="247"/>
      <c r="C608" s="248"/>
      <c r="D608" s="242" t="s">
        <v>208</v>
      </c>
      <c r="E608" s="249" t="s">
        <v>21</v>
      </c>
      <c r="F608" s="250" t="s">
        <v>952</v>
      </c>
      <c r="G608" s="248"/>
      <c r="H608" s="251">
        <v>22.3</v>
      </c>
      <c r="I608" s="252"/>
      <c r="J608" s="248"/>
      <c r="K608" s="248"/>
      <c r="L608" s="253"/>
      <c r="M608" s="254"/>
      <c r="N608" s="255"/>
      <c r="O608" s="255"/>
      <c r="P608" s="255"/>
      <c r="Q608" s="255"/>
      <c r="R608" s="255"/>
      <c r="S608" s="255"/>
      <c r="T608" s="256"/>
      <c r="U608" s="13"/>
      <c r="V608" s="13"/>
      <c r="W608" s="13"/>
      <c r="X608" s="13"/>
      <c r="Y608" s="13"/>
      <c r="Z608" s="13"/>
      <c r="AA608" s="13"/>
      <c r="AB608" s="13"/>
      <c r="AC608" s="13"/>
      <c r="AD608" s="13"/>
      <c r="AE608" s="13"/>
      <c r="AT608" s="257" t="s">
        <v>208</v>
      </c>
      <c r="AU608" s="257" t="s">
        <v>86</v>
      </c>
      <c r="AV608" s="13" t="s">
        <v>86</v>
      </c>
      <c r="AW608" s="13" t="s">
        <v>38</v>
      </c>
      <c r="AX608" s="13" t="s">
        <v>76</v>
      </c>
      <c r="AY608" s="257" t="s">
        <v>194</v>
      </c>
    </row>
    <row r="609" spans="1:51" s="14" customFormat="1" ht="12">
      <c r="A609" s="14"/>
      <c r="B609" s="258"/>
      <c r="C609" s="259"/>
      <c r="D609" s="242" t="s">
        <v>208</v>
      </c>
      <c r="E609" s="260" t="s">
        <v>21</v>
      </c>
      <c r="F609" s="261" t="s">
        <v>210</v>
      </c>
      <c r="G609" s="259"/>
      <c r="H609" s="262">
        <v>22.3</v>
      </c>
      <c r="I609" s="263"/>
      <c r="J609" s="259"/>
      <c r="K609" s="259"/>
      <c r="L609" s="264"/>
      <c r="M609" s="265"/>
      <c r="N609" s="266"/>
      <c r="O609" s="266"/>
      <c r="P609" s="266"/>
      <c r="Q609" s="266"/>
      <c r="R609" s="266"/>
      <c r="S609" s="266"/>
      <c r="T609" s="267"/>
      <c r="U609" s="14"/>
      <c r="V609" s="14"/>
      <c r="W609" s="14"/>
      <c r="X609" s="14"/>
      <c r="Y609" s="14"/>
      <c r="Z609" s="14"/>
      <c r="AA609" s="14"/>
      <c r="AB609" s="14"/>
      <c r="AC609" s="14"/>
      <c r="AD609" s="14"/>
      <c r="AE609" s="14"/>
      <c r="AT609" s="268" t="s">
        <v>208</v>
      </c>
      <c r="AU609" s="268" t="s">
        <v>86</v>
      </c>
      <c r="AV609" s="14" t="s">
        <v>202</v>
      </c>
      <c r="AW609" s="14" t="s">
        <v>38</v>
      </c>
      <c r="AX609" s="14" t="s">
        <v>84</v>
      </c>
      <c r="AY609" s="268" t="s">
        <v>194</v>
      </c>
    </row>
    <row r="610" spans="1:65" s="2" customFormat="1" ht="16.5" customHeight="1">
      <c r="A610" s="40"/>
      <c r="B610" s="41"/>
      <c r="C610" s="229" t="s">
        <v>953</v>
      </c>
      <c r="D610" s="229" t="s">
        <v>197</v>
      </c>
      <c r="E610" s="230" t="s">
        <v>954</v>
      </c>
      <c r="F610" s="231" t="s">
        <v>955</v>
      </c>
      <c r="G610" s="232" t="s">
        <v>481</v>
      </c>
      <c r="H610" s="233">
        <v>14.1</v>
      </c>
      <c r="I610" s="234"/>
      <c r="J610" s="235">
        <f>ROUND(I610*H610,2)</f>
        <v>0</v>
      </c>
      <c r="K610" s="231" t="s">
        <v>201</v>
      </c>
      <c r="L610" s="46"/>
      <c r="M610" s="236" t="s">
        <v>21</v>
      </c>
      <c r="N610" s="237" t="s">
        <v>47</v>
      </c>
      <c r="O610" s="86"/>
      <c r="P610" s="238">
        <f>O610*H610</f>
        <v>0</v>
      </c>
      <c r="Q610" s="238">
        <v>0.00151</v>
      </c>
      <c r="R610" s="238">
        <f>Q610*H610</f>
        <v>0.021291</v>
      </c>
      <c r="S610" s="238">
        <v>0</v>
      </c>
      <c r="T610" s="239">
        <f>S610*H610</f>
        <v>0</v>
      </c>
      <c r="U610" s="40"/>
      <c r="V610" s="40"/>
      <c r="W610" s="40"/>
      <c r="X610" s="40"/>
      <c r="Y610" s="40"/>
      <c r="Z610" s="40"/>
      <c r="AA610" s="40"/>
      <c r="AB610" s="40"/>
      <c r="AC610" s="40"/>
      <c r="AD610" s="40"/>
      <c r="AE610" s="40"/>
      <c r="AR610" s="240" t="s">
        <v>245</v>
      </c>
      <c r="AT610" s="240" t="s">
        <v>197</v>
      </c>
      <c r="AU610" s="240" t="s">
        <v>86</v>
      </c>
      <c r="AY610" s="19" t="s">
        <v>194</v>
      </c>
      <c r="BE610" s="241">
        <f>IF(N610="základní",J610,0)</f>
        <v>0</v>
      </c>
      <c r="BF610" s="241">
        <f>IF(N610="snížená",J610,0)</f>
        <v>0</v>
      </c>
      <c r="BG610" s="241">
        <f>IF(N610="zákl. přenesená",J610,0)</f>
        <v>0</v>
      </c>
      <c r="BH610" s="241">
        <f>IF(N610="sníž. přenesená",J610,0)</f>
        <v>0</v>
      </c>
      <c r="BI610" s="241">
        <f>IF(N610="nulová",J610,0)</f>
        <v>0</v>
      </c>
      <c r="BJ610" s="19" t="s">
        <v>84</v>
      </c>
      <c r="BK610" s="241">
        <f>ROUND(I610*H610,2)</f>
        <v>0</v>
      </c>
      <c r="BL610" s="19" t="s">
        <v>245</v>
      </c>
      <c r="BM610" s="240" t="s">
        <v>956</v>
      </c>
    </row>
    <row r="611" spans="1:47" s="2" customFormat="1" ht="12">
      <c r="A611" s="40"/>
      <c r="B611" s="41"/>
      <c r="C611" s="42"/>
      <c r="D611" s="242" t="s">
        <v>204</v>
      </c>
      <c r="E611" s="42"/>
      <c r="F611" s="243" t="s">
        <v>957</v>
      </c>
      <c r="G611" s="42"/>
      <c r="H611" s="42"/>
      <c r="I611" s="149"/>
      <c r="J611" s="42"/>
      <c r="K611" s="42"/>
      <c r="L611" s="46"/>
      <c r="M611" s="244"/>
      <c r="N611" s="245"/>
      <c r="O611" s="86"/>
      <c r="P611" s="86"/>
      <c r="Q611" s="86"/>
      <c r="R611" s="86"/>
      <c r="S611" s="86"/>
      <c r="T611" s="87"/>
      <c r="U611" s="40"/>
      <c r="V611" s="40"/>
      <c r="W611" s="40"/>
      <c r="X611" s="40"/>
      <c r="Y611" s="40"/>
      <c r="Z611" s="40"/>
      <c r="AA611" s="40"/>
      <c r="AB611" s="40"/>
      <c r="AC611" s="40"/>
      <c r="AD611" s="40"/>
      <c r="AE611" s="40"/>
      <c r="AT611" s="19" t="s">
        <v>204</v>
      </c>
      <c r="AU611" s="19" t="s">
        <v>86</v>
      </c>
    </row>
    <row r="612" spans="1:47" s="2" customFormat="1" ht="12">
      <c r="A612" s="40"/>
      <c r="B612" s="41"/>
      <c r="C612" s="42"/>
      <c r="D612" s="242" t="s">
        <v>206</v>
      </c>
      <c r="E612" s="42"/>
      <c r="F612" s="246" t="s">
        <v>951</v>
      </c>
      <c r="G612" s="42"/>
      <c r="H612" s="42"/>
      <c r="I612" s="149"/>
      <c r="J612" s="42"/>
      <c r="K612" s="42"/>
      <c r="L612" s="46"/>
      <c r="M612" s="244"/>
      <c r="N612" s="245"/>
      <c r="O612" s="86"/>
      <c r="P612" s="86"/>
      <c r="Q612" s="86"/>
      <c r="R612" s="86"/>
      <c r="S612" s="86"/>
      <c r="T612" s="87"/>
      <c r="U612" s="40"/>
      <c r="V612" s="40"/>
      <c r="W612" s="40"/>
      <c r="X612" s="40"/>
      <c r="Y612" s="40"/>
      <c r="Z612" s="40"/>
      <c r="AA612" s="40"/>
      <c r="AB612" s="40"/>
      <c r="AC612" s="40"/>
      <c r="AD612" s="40"/>
      <c r="AE612" s="40"/>
      <c r="AT612" s="19" t="s">
        <v>206</v>
      </c>
      <c r="AU612" s="19" t="s">
        <v>86</v>
      </c>
    </row>
    <row r="613" spans="1:65" s="2" customFormat="1" ht="16.5" customHeight="1">
      <c r="A613" s="40"/>
      <c r="B613" s="41"/>
      <c r="C613" s="229" t="s">
        <v>958</v>
      </c>
      <c r="D613" s="229" t="s">
        <v>197</v>
      </c>
      <c r="E613" s="230" t="s">
        <v>959</v>
      </c>
      <c r="F613" s="231" t="s">
        <v>960</v>
      </c>
      <c r="G613" s="232" t="s">
        <v>481</v>
      </c>
      <c r="H613" s="233">
        <v>22.3</v>
      </c>
      <c r="I613" s="234"/>
      <c r="J613" s="235">
        <f>ROUND(I613*H613,2)</f>
        <v>0</v>
      </c>
      <c r="K613" s="231" t="s">
        <v>201</v>
      </c>
      <c r="L613" s="46"/>
      <c r="M613" s="236" t="s">
        <v>21</v>
      </c>
      <c r="N613" s="237" t="s">
        <v>47</v>
      </c>
      <c r="O613" s="86"/>
      <c r="P613" s="238">
        <f>O613*H613</f>
        <v>0</v>
      </c>
      <c r="Q613" s="238">
        <v>0.00242</v>
      </c>
      <c r="R613" s="238">
        <f>Q613*H613</f>
        <v>0.053966</v>
      </c>
      <c r="S613" s="238">
        <v>0</v>
      </c>
      <c r="T613" s="239">
        <f>S613*H613</f>
        <v>0</v>
      </c>
      <c r="U613" s="40"/>
      <c r="V613" s="40"/>
      <c r="W613" s="40"/>
      <c r="X613" s="40"/>
      <c r="Y613" s="40"/>
      <c r="Z613" s="40"/>
      <c r="AA613" s="40"/>
      <c r="AB613" s="40"/>
      <c r="AC613" s="40"/>
      <c r="AD613" s="40"/>
      <c r="AE613" s="40"/>
      <c r="AR613" s="240" t="s">
        <v>245</v>
      </c>
      <c r="AT613" s="240" t="s">
        <v>197</v>
      </c>
      <c r="AU613" s="240" t="s">
        <v>86</v>
      </c>
      <c r="AY613" s="19" t="s">
        <v>194</v>
      </c>
      <c r="BE613" s="241">
        <f>IF(N613="základní",J613,0)</f>
        <v>0</v>
      </c>
      <c r="BF613" s="241">
        <f>IF(N613="snížená",J613,0)</f>
        <v>0</v>
      </c>
      <c r="BG613" s="241">
        <f>IF(N613="zákl. přenesená",J613,0)</f>
        <v>0</v>
      </c>
      <c r="BH613" s="241">
        <f>IF(N613="sníž. přenesená",J613,0)</f>
        <v>0</v>
      </c>
      <c r="BI613" s="241">
        <f>IF(N613="nulová",J613,0)</f>
        <v>0</v>
      </c>
      <c r="BJ613" s="19" t="s">
        <v>84</v>
      </c>
      <c r="BK613" s="241">
        <f>ROUND(I613*H613,2)</f>
        <v>0</v>
      </c>
      <c r="BL613" s="19" t="s">
        <v>245</v>
      </c>
      <c r="BM613" s="240" t="s">
        <v>961</v>
      </c>
    </row>
    <row r="614" spans="1:47" s="2" customFormat="1" ht="12">
      <c r="A614" s="40"/>
      <c r="B614" s="41"/>
      <c r="C614" s="42"/>
      <c r="D614" s="242" t="s">
        <v>204</v>
      </c>
      <c r="E614" s="42"/>
      <c r="F614" s="243" t="s">
        <v>962</v>
      </c>
      <c r="G614" s="42"/>
      <c r="H614" s="42"/>
      <c r="I614" s="149"/>
      <c r="J614" s="42"/>
      <c r="K614" s="42"/>
      <c r="L614" s="46"/>
      <c r="M614" s="244"/>
      <c r="N614" s="245"/>
      <c r="O614" s="86"/>
      <c r="P614" s="86"/>
      <c r="Q614" s="86"/>
      <c r="R614" s="86"/>
      <c r="S614" s="86"/>
      <c r="T614" s="87"/>
      <c r="U614" s="40"/>
      <c r="V614" s="40"/>
      <c r="W614" s="40"/>
      <c r="X614" s="40"/>
      <c r="Y614" s="40"/>
      <c r="Z614" s="40"/>
      <c r="AA614" s="40"/>
      <c r="AB614" s="40"/>
      <c r="AC614" s="40"/>
      <c r="AD614" s="40"/>
      <c r="AE614" s="40"/>
      <c r="AT614" s="19" t="s">
        <v>204</v>
      </c>
      <c r="AU614" s="19" t="s">
        <v>86</v>
      </c>
    </row>
    <row r="615" spans="1:51" s="13" customFormat="1" ht="12">
      <c r="A615" s="13"/>
      <c r="B615" s="247"/>
      <c r="C615" s="248"/>
      <c r="D615" s="242" t="s">
        <v>208</v>
      </c>
      <c r="E615" s="249" t="s">
        <v>21</v>
      </c>
      <c r="F615" s="250" t="s">
        <v>952</v>
      </c>
      <c r="G615" s="248"/>
      <c r="H615" s="251">
        <v>22.3</v>
      </c>
      <c r="I615" s="252"/>
      <c r="J615" s="248"/>
      <c r="K615" s="248"/>
      <c r="L615" s="253"/>
      <c r="M615" s="254"/>
      <c r="N615" s="255"/>
      <c r="O615" s="255"/>
      <c r="P615" s="255"/>
      <c r="Q615" s="255"/>
      <c r="R615" s="255"/>
      <c r="S615" s="255"/>
      <c r="T615" s="256"/>
      <c r="U615" s="13"/>
      <c r="V615" s="13"/>
      <c r="W615" s="13"/>
      <c r="X615" s="13"/>
      <c r="Y615" s="13"/>
      <c r="Z615" s="13"/>
      <c r="AA615" s="13"/>
      <c r="AB615" s="13"/>
      <c r="AC615" s="13"/>
      <c r="AD615" s="13"/>
      <c r="AE615" s="13"/>
      <c r="AT615" s="257" t="s">
        <v>208</v>
      </c>
      <c r="AU615" s="257" t="s">
        <v>86</v>
      </c>
      <c r="AV615" s="13" t="s">
        <v>86</v>
      </c>
      <c r="AW615" s="13" t="s">
        <v>38</v>
      </c>
      <c r="AX615" s="13" t="s">
        <v>76</v>
      </c>
      <c r="AY615" s="257" t="s">
        <v>194</v>
      </c>
    </row>
    <row r="616" spans="1:51" s="14" customFormat="1" ht="12">
      <c r="A616" s="14"/>
      <c r="B616" s="258"/>
      <c r="C616" s="259"/>
      <c r="D616" s="242" t="s">
        <v>208</v>
      </c>
      <c r="E616" s="260" t="s">
        <v>21</v>
      </c>
      <c r="F616" s="261" t="s">
        <v>210</v>
      </c>
      <c r="G616" s="259"/>
      <c r="H616" s="262">
        <v>22.3</v>
      </c>
      <c r="I616" s="263"/>
      <c r="J616" s="259"/>
      <c r="K616" s="259"/>
      <c r="L616" s="264"/>
      <c r="M616" s="265"/>
      <c r="N616" s="266"/>
      <c r="O616" s="266"/>
      <c r="P616" s="266"/>
      <c r="Q616" s="266"/>
      <c r="R616" s="266"/>
      <c r="S616" s="266"/>
      <c r="T616" s="267"/>
      <c r="U616" s="14"/>
      <c r="V616" s="14"/>
      <c r="W616" s="14"/>
      <c r="X616" s="14"/>
      <c r="Y616" s="14"/>
      <c r="Z616" s="14"/>
      <c r="AA616" s="14"/>
      <c r="AB616" s="14"/>
      <c r="AC616" s="14"/>
      <c r="AD616" s="14"/>
      <c r="AE616" s="14"/>
      <c r="AT616" s="268" t="s">
        <v>208</v>
      </c>
      <c r="AU616" s="268" t="s">
        <v>86</v>
      </c>
      <c r="AV616" s="14" t="s">
        <v>202</v>
      </c>
      <c r="AW616" s="14" t="s">
        <v>38</v>
      </c>
      <c r="AX616" s="14" t="s">
        <v>84</v>
      </c>
      <c r="AY616" s="268" t="s">
        <v>194</v>
      </c>
    </row>
    <row r="617" spans="1:65" s="2" customFormat="1" ht="16.5" customHeight="1">
      <c r="A617" s="40"/>
      <c r="B617" s="41"/>
      <c r="C617" s="229" t="s">
        <v>963</v>
      </c>
      <c r="D617" s="229" t="s">
        <v>197</v>
      </c>
      <c r="E617" s="230" t="s">
        <v>964</v>
      </c>
      <c r="F617" s="231" t="s">
        <v>965</v>
      </c>
      <c r="G617" s="232" t="s">
        <v>481</v>
      </c>
      <c r="H617" s="233">
        <v>14.1</v>
      </c>
      <c r="I617" s="234"/>
      <c r="J617" s="235">
        <f>ROUND(I617*H617,2)</f>
        <v>0</v>
      </c>
      <c r="K617" s="231" t="s">
        <v>201</v>
      </c>
      <c r="L617" s="46"/>
      <c r="M617" s="236" t="s">
        <v>21</v>
      </c>
      <c r="N617" s="237" t="s">
        <v>47</v>
      </c>
      <c r="O617" s="86"/>
      <c r="P617" s="238">
        <f>O617*H617</f>
        <v>0</v>
      </c>
      <c r="Q617" s="238">
        <v>0.00133</v>
      </c>
      <c r="R617" s="238">
        <f>Q617*H617</f>
        <v>0.018753</v>
      </c>
      <c r="S617" s="238">
        <v>0</v>
      </c>
      <c r="T617" s="239">
        <f>S617*H617</f>
        <v>0</v>
      </c>
      <c r="U617" s="40"/>
      <c r="V617" s="40"/>
      <c r="W617" s="40"/>
      <c r="X617" s="40"/>
      <c r="Y617" s="40"/>
      <c r="Z617" s="40"/>
      <c r="AA617" s="40"/>
      <c r="AB617" s="40"/>
      <c r="AC617" s="40"/>
      <c r="AD617" s="40"/>
      <c r="AE617" s="40"/>
      <c r="AR617" s="240" t="s">
        <v>245</v>
      </c>
      <c r="AT617" s="240" t="s">
        <v>197</v>
      </c>
      <c r="AU617" s="240" t="s">
        <v>86</v>
      </c>
      <c r="AY617" s="19" t="s">
        <v>194</v>
      </c>
      <c r="BE617" s="241">
        <f>IF(N617="základní",J617,0)</f>
        <v>0</v>
      </c>
      <c r="BF617" s="241">
        <f>IF(N617="snížená",J617,0)</f>
        <v>0</v>
      </c>
      <c r="BG617" s="241">
        <f>IF(N617="zákl. přenesená",J617,0)</f>
        <v>0</v>
      </c>
      <c r="BH617" s="241">
        <f>IF(N617="sníž. přenesená",J617,0)</f>
        <v>0</v>
      </c>
      <c r="BI617" s="241">
        <f>IF(N617="nulová",J617,0)</f>
        <v>0</v>
      </c>
      <c r="BJ617" s="19" t="s">
        <v>84</v>
      </c>
      <c r="BK617" s="241">
        <f>ROUND(I617*H617,2)</f>
        <v>0</v>
      </c>
      <c r="BL617" s="19" t="s">
        <v>245</v>
      </c>
      <c r="BM617" s="240" t="s">
        <v>966</v>
      </c>
    </row>
    <row r="618" spans="1:47" s="2" customFormat="1" ht="12">
      <c r="A618" s="40"/>
      <c r="B618" s="41"/>
      <c r="C618" s="42"/>
      <c r="D618" s="242" t="s">
        <v>204</v>
      </c>
      <c r="E618" s="42"/>
      <c r="F618" s="243" t="s">
        <v>967</v>
      </c>
      <c r="G618" s="42"/>
      <c r="H618" s="42"/>
      <c r="I618" s="149"/>
      <c r="J618" s="42"/>
      <c r="K618" s="42"/>
      <c r="L618" s="46"/>
      <c r="M618" s="244"/>
      <c r="N618" s="245"/>
      <c r="O618" s="86"/>
      <c r="P618" s="86"/>
      <c r="Q618" s="86"/>
      <c r="R618" s="86"/>
      <c r="S618" s="86"/>
      <c r="T618" s="87"/>
      <c r="U618" s="40"/>
      <c r="V618" s="40"/>
      <c r="W618" s="40"/>
      <c r="X618" s="40"/>
      <c r="Y618" s="40"/>
      <c r="Z618" s="40"/>
      <c r="AA618" s="40"/>
      <c r="AB618" s="40"/>
      <c r="AC618" s="40"/>
      <c r="AD618" s="40"/>
      <c r="AE618" s="40"/>
      <c r="AT618" s="19" t="s">
        <v>204</v>
      </c>
      <c r="AU618" s="19" t="s">
        <v>86</v>
      </c>
    </row>
    <row r="619" spans="1:47" s="2" customFormat="1" ht="12">
      <c r="A619" s="40"/>
      <c r="B619" s="41"/>
      <c r="C619" s="42"/>
      <c r="D619" s="242" t="s">
        <v>206</v>
      </c>
      <c r="E619" s="42"/>
      <c r="F619" s="246" t="s">
        <v>951</v>
      </c>
      <c r="G619" s="42"/>
      <c r="H619" s="42"/>
      <c r="I619" s="149"/>
      <c r="J619" s="42"/>
      <c r="K619" s="42"/>
      <c r="L619" s="46"/>
      <c r="M619" s="244"/>
      <c r="N619" s="245"/>
      <c r="O619" s="86"/>
      <c r="P619" s="86"/>
      <c r="Q619" s="86"/>
      <c r="R619" s="86"/>
      <c r="S619" s="86"/>
      <c r="T619" s="87"/>
      <c r="U619" s="40"/>
      <c r="V619" s="40"/>
      <c r="W619" s="40"/>
      <c r="X619" s="40"/>
      <c r="Y619" s="40"/>
      <c r="Z619" s="40"/>
      <c r="AA619" s="40"/>
      <c r="AB619" s="40"/>
      <c r="AC619" s="40"/>
      <c r="AD619" s="40"/>
      <c r="AE619" s="40"/>
      <c r="AT619" s="19" t="s">
        <v>206</v>
      </c>
      <c r="AU619" s="19" t="s">
        <v>86</v>
      </c>
    </row>
    <row r="620" spans="1:65" s="2" customFormat="1" ht="16.5" customHeight="1">
      <c r="A620" s="40"/>
      <c r="B620" s="41"/>
      <c r="C620" s="229" t="s">
        <v>968</v>
      </c>
      <c r="D620" s="229" t="s">
        <v>197</v>
      </c>
      <c r="E620" s="230" t="s">
        <v>969</v>
      </c>
      <c r="F620" s="231" t="s">
        <v>970</v>
      </c>
      <c r="G620" s="232" t="s">
        <v>481</v>
      </c>
      <c r="H620" s="233">
        <v>13</v>
      </c>
      <c r="I620" s="234"/>
      <c r="J620" s="235">
        <f>ROUND(I620*H620,2)</f>
        <v>0</v>
      </c>
      <c r="K620" s="231" t="s">
        <v>201</v>
      </c>
      <c r="L620" s="46"/>
      <c r="M620" s="236" t="s">
        <v>21</v>
      </c>
      <c r="N620" s="237" t="s">
        <v>47</v>
      </c>
      <c r="O620" s="86"/>
      <c r="P620" s="238">
        <f>O620*H620</f>
        <v>0</v>
      </c>
      <c r="Q620" s="238">
        <v>0.00232</v>
      </c>
      <c r="R620" s="238">
        <f>Q620*H620</f>
        <v>0.03016</v>
      </c>
      <c r="S620" s="238">
        <v>0</v>
      </c>
      <c r="T620" s="239">
        <f>S620*H620</f>
        <v>0</v>
      </c>
      <c r="U620" s="40"/>
      <c r="V620" s="40"/>
      <c r="W620" s="40"/>
      <c r="X620" s="40"/>
      <c r="Y620" s="40"/>
      <c r="Z620" s="40"/>
      <c r="AA620" s="40"/>
      <c r="AB620" s="40"/>
      <c r="AC620" s="40"/>
      <c r="AD620" s="40"/>
      <c r="AE620" s="40"/>
      <c r="AR620" s="240" t="s">
        <v>245</v>
      </c>
      <c r="AT620" s="240" t="s">
        <v>197</v>
      </c>
      <c r="AU620" s="240" t="s">
        <v>86</v>
      </c>
      <c r="AY620" s="19" t="s">
        <v>194</v>
      </c>
      <c r="BE620" s="241">
        <f>IF(N620="základní",J620,0)</f>
        <v>0</v>
      </c>
      <c r="BF620" s="241">
        <f>IF(N620="snížená",J620,0)</f>
        <v>0</v>
      </c>
      <c r="BG620" s="241">
        <f>IF(N620="zákl. přenesená",J620,0)</f>
        <v>0</v>
      </c>
      <c r="BH620" s="241">
        <f>IF(N620="sníž. přenesená",J620,0)</f>
        <v>0</v>
      </c>
      <c r="BI620" s="241">
        <f>IF(N620="nulová",J620,0)</f>
        <v>0</v>
      </c>
      <c r="BJ620" s="19" t="s">
        <v>84</v>
      </c>
      <c r="BK620" s="241">
        <f>ROUND(I620*H620,2)</f>
        <v>0</v>
      </c>
      <c r="BL620" s="19" t="s">
        <v>245</v>
      </c>
      <c r="BM620" s="240" t="s">
        <v>971</v>
      </c>
    </row>
    <row r="621" spans="1:47" s="2" customFormat="1" ht="12">
      <c r="A621" s="40"/>
      <c r="B621" s="41"/>
      <c r="C621" s="42"/>
      <c r="D621" s="242" t="s">
        <v>204</v>
      </c>
      <c r="E621" s="42"/>
      <c r="F621" s="243" t="s">
        <v>972</v>
      </c>
      <c r="G621" s="42"/>
      <c r="H621" s="42"/>
      <c r="I621" s="149"/>
      <c r="J621" s="42"/>
      <c r="K621" s="42"/>
      <c r="L621" s="46"/>
      <c r="M621" s="244"/>
      <c r="N621" s="245"/>
      <c r="O621" s="86"/>
      <c r="P621" s="86"/>
      <c r="Q621" s="86"/>
      <c r="R621" s="86"/>
      <c r="S621" s="86"/>
      <c r="T621" s="87"/>
      <c r="U621" s="40"/>
      <c r="V621" s="40"/>
      <c r="W621" s="40"/>
      <c r="X621" s="40"/>
      <c r="Y621" s="40"/>
      <c r="Z621" s="40"/>
      <c r="AA621" s="40"/>
      <c r="AB621" s="40"/>
      <c r="AC621" s="40"/>
      <c r="AD621" s="40"/>
      <c r="AE621" s="40"/>
      <c r="AT621" s="19" t="s">
        <v>204</v>
      </c>
      <c r="AU621" s="19" t="s">
        <v>86</v>
      </c>
    </row>
    <row r="622" spans="1:51" s="13" customFormat="1" ht="12">
      <c r="A622" s="13"/>
      <c r="B622" s="247"/>
      <c r="C622" s="248"/>
      <c r="D622" s="242" t="s">
        <v>208</v>
      </c>
      <c r="E622" s="249" t="s">
        <v>21</v>
      </c>
      <c r="F622" s="250" t="s">
        <v>973</v>
      </c>
      <c r="G622" s="248"/>
      <c r="H622" s="251">
        <v>8</v>
      </c>
      <c r="I622" s="252"/>
      <c r="J622" s="248"/>
      <c r="K622" s="248"/>
      <c r="L622" s="253"/>
      <c r="M622" s="254"/>
      <c r="N622" s="255"/>
      <c r="O622" s="255"/>
      <c r="P622" s="255"/>
      <c r="Q622" s="255"/>
      <c r="R622" s="255"/>
      <c r="S622" s="255"/>
      <c r="T622" s="256"/>
      <c r="U622" s="13"/>
      <c r="V622" s="13"/>
      <c r="W622" s="13"/>
      <c r="X622" s="13"/>
      <c r="Y622" s="13"/>
      <c r="Z622" s="13"/>
      <c r="AA622" s="13"/>
      <c r="AB622" s="13"/>
      <c r="AC622" s="13"/>
      <c r="AD622" s="13"/>
      <c r="AE622" s="13"/>
      <c r="AT622" s="257" t="s">
        <v>208</v>
      </c>
      <c r="AU622" s="257" t="s">
        <v>86</v>
      </c>
      <c r="AV622" s="13" t="s">
        <v>86</v>
      </c>
      <c r="AW622" s="13" t="s">
        <v>38</v>
      </c>
      <c r="AX622" s="13" t="s">
        <v>76</v>
      </c>
      <c r="AY622" s="257" t="s">
        <v>194</v>
      </c>
    </row>
    <row r="623" spans="1:51" s="13" customFormat="1" ht="12">
      <c r="A623" s="13"/>
      <c r="B623" s="247"/>
      <c r="C623" s="248"/>
      <c r="D623" s="242" t="s">
        <v>208</v>
      </c>
      <c r="E623" s="249" t="s">
        <v>21</v>
      </c>
      <c r="F623" s="250" t="s">
        <v>974</v>
      </c>
      <c r="G623" s="248"/>
      <c r="H623" s="251">
        <v>1</v>
      </c>
      <c r="I623" s="252"/>
      <c r="J623" s="248"/>
      <c r="K623" s="248"/>
      <c r="L623" s="253"/>
      <c r="M623" s="254"/>
      <c r="N623" s="255"/>
      <c r="O623" s="255"/>
      <c r="P623" s="255"/>
      <c r="Q623" s="255"/>
      <c r="R623" s="255"/>
      <c r="S623" s="255"/>
      <c r="T623" s="256"/>
      <c r="U623" s="13"/>
      <c r="V623" s="13"/>
      <c r="W623" s="13"/>
      <c r="X623" s="13"/>
      <c r="Y623" s="13"/>
      <c r="Z623" s="13"/>
      <c r="AA623" s="13"/>
      <c r="AB623" s="13"/>
      <c r="AC623" s="13"/>
      <c r="AD623" s="13"/>
      <c r="AE623" s="13"/>
      <c r="AT623" s="257" t="s">
        <v>208</v>
      </c>
      <c r="AU623" s="257" t="s">
        <v>86</v>
      </c>
      <c r="AV623" s="13" t="s">
        <v>86</v>
      </c>
      <c r="AW623" s="13" t="s">
        <v>38</v>
      </c>
      <c r="AX623" s="13" t="s">
        <v>76</v>
      </c>
      <c r="AY623" s="257" t="s">
        <v>194</v>
      </c>
    </row>
    <row r="624" spans="1:51" s="13" customFormat="1" ht="12">
      <c r="A624" s="13"/>
      <c r="B624" s="247"/>
      <c r="C624" s="248"/>
      <c r="D624" s="242" t="s">
        <v>208</v>
      </c>
      <c r="E624" s="249" t="s">
        <v>21</v>
      </c>
      <c r="F624" s="250" t="s">
        <v>975</v>
      </c>
      <c r="G624" s="248"/>
      <c r="H624" s="251">
        <v>1.5</v>
      </c>
      <c r="I624" s="252"/>
      <c r="J624" s="248"/>
      <c r="K624" s="248"/>
      <c r="L624" s="253"/>
      <c r="M624" s="254"/>
      <c r="N624" s="255"/>
      <c r="O624" s="255"/>
      <c r="P624" s="255"/>
      <c r="Q624" s="255"/>
      <c r="R624" s="255"/>
      <c r="S624" s="255"/>
      <c r="T624" s="256"/>
      <c r="U624" s="13"/>
      <c r="V624" s="13"/>
      <c r="W624" s="13"/>
      <c r="X624" s="13"/>
      <c r="Y624" s="13"/>
      <c r="Z624" s="13"/>
      <c r="AA624" s="13"/>
      <c r="AB624" s="13"/>
      <c r="AC624" s="13"/>
      <c r="AD624" s="13"/>
      <c r="AE624" s="13"/>
      <c r="AT624" s="257" t="s">
        <v>208</v>
      </c>
      <c r="AU624" s="257" t="s">
        <v>86</v>
      </c>
      <c r="AV624" s="13" t="s">
        <v>86</v>
      </c>
      <c r="AW624" s="13" t="s">
        <v>38</v>
      </c>
      <c r="AX624" s="13" t="s">
        <v>76</v>
      </c>
      <c r="AY624" s="257" t="s">
        <v>194</v>
      </c>
    </row>
    <row r="625" spans="1:51" s="13" customFormat="1" ht="12">
      <c r="A625" s="13"/>
      <c r="B625" s="247"/>
      <c r="C625" s="248"/>
      <c r="D625" s="242" t="s">
        <v>208</v>
      </c>
      <c r="E625" s="249" t="s">
        <v>21</v>
      </c>
      <c r="F625" s="250" t="s">
        <v>976</v>
      </c>
      <c r="G625" s="248"/>
      <c r="H625" s="251">
        <v>2.5</v>
      </c>
      <c r="I625" s="252"/>
      <c r="J625" s="248"/>
      <c r="K625" s="248"/>
      <c r="L625" s="253"/>
      <c r="M625" s="254"/>
      <c r="N625" s="255"/>
      <c r="O625" s="255"/>
      <c r="P625" s="255"/>
      <c r="Q625" s="255"/>
      <c r="R625" s="255"/>
      <c r="S625" s="255"/>
      <c r="T625" s="256"/>
      <c r="U625" s="13"/>
      <c r="V625" s="13"/>
      <c r="W625" s="13"/>
      <c r="X625" s="13"/>
      <c r="Y625" s="13"/>
      <c r="Z625" s="13"/>
      <c r="AA625" s="13"/>
      <c r="AB625" s="13"/>
      <c r="AC625" s="13"/>
      <c r="AD625" s="13"/>
      <c r="AE625" s="13"/>
      <c r="AT625" s="257" t="s">
        <v>208</v>
      </c>
      <c r="AU625" s="257" t="s">
        <v>86</v>
      </c>
      <c r="AV625" s="13" t="s">
        <v>86</v>
      </c>
      <c r="AW625" s="13" t="s">
        <v>38</v>
      </c>
      <c r="AX625" s="13" t="s">
        <v>76</v>
      </c>
      <c r="AY625" s="257" t="s">
        <v>194</v>
      </c>
    </row>
    <row r="626" spans="1:51" s="14" customFormat="1" ht="12">
      <c r="A626" s="14"/>
      <c r="B626" s="258"/>
      <c r="C626" s="259"/>
      <c r="D626" s="242" t="s">
        <v>208</v>
      </c>
      <c r="E626" s="260" t="s">
        <v>21</v>
      </c>
      <c r="F626" s="261" t="s">
        <v>210</v>
      </c>
      <c r="G626" s="259"/>
      <c r="H626" s="262">
        <v>13</v>
      </c>
      <c r="I626" s="263"/>
      <c r="J626" s="259"/>
      <c r="K626" s="259"/>
      <c r="L626" s="264"/>
      <c r="M626" s="265"/>
      <c r="N626" s="266"/>
      <c r="O626" s="266"/>
      <c r="P626" s="266"/>
      <c r="Q626" s="266"/>
      <c r="R626" s="266"/>
      <c r="S626" s="266"/>
      <c r="T626" s="267"/>
      <c r="U626" s="14"/>
      <c r="V626" s="14"/>
      <c r="W626" s="14"/>
      <c r="X626" s="14"/>
      <c r="Y626" s="14"/>
      <c r="Z626" s="14"/>
      <c r="AA626" s="14"/>
      <c r="AB626" s="14"/>
      <c r="AC626" s="14"/>
      <c r="AD626" s="14"/>
      <c r="AE626" s="14"/>
      <c r="AT626" s="268" t="s">
        <v>208</v>
      </c>
      <c r="AU626" s="268" t="s">
        <v>86</v>
      </c>
      <c r="AV626" s="14" t="s">
        <v>202</v>
      </c>
      <c r="AW626" s="14" t="s">
        <v>38</v>
      </c>
      <c r="AX626" s="14" t="s">
        <v>84</v>
      </c>
      <c r="AY626" s="268" t="s">
        <v>194</v>
      </c>
    </row>
    <row r="627" spans="1:65" s="2" customFormat="1" ht="16.5" customHeight="1">
      <c r="A627" s="40"/>
      <c r="B627" s="41"/>
      <c r="C627" s="229" t="s">
        <v>977</v>
      </c>
      <c r="D627" s="229" t="s">
        <v>197</v>
      </c>
      <c r="E627" s="230" t="s">
        <v>978</v>
      </c>
      <c r="F627" s="231" t="s">
        <v>979</v>
      </c>
      <c r="G627" s="232" t="s">
        <v>481</v>
      </c>
      <c r="H627" s="233">
        <v>14.1</v>
      </c>
      <c r="I627" s="234"/>
      <c r="J627" s="235">
        <f>ROUND(I627*H627,2)</f>
        <v>0</v>
      </c>
      <c r="K627" s="231" t="s">
        <v>201</v>
      </c>
      <c r="L627" s="46"/>
      <c r="M627" s="236" t="s">
        <v>21</v>
      </c>
      <c r="N627" s="237" t="s">
        <v>47</v>
      </c>
      <c r="O627" s="86"/>
      <c r="P627" s="238">
        <f>O627*H627</f>
        <v>0</v>
      </c>
      <c r="Q627" s="238">
        <v>0.00228</v>
      </c>
      <c r="R627" s="238">
        <f>Q627*H627</f>
        <v>0.032147999999999996</v>
      </c>
      <c r="S627" s="238">
        <v>0</v>
      </c>
      <c r="T627" s="239">
        <f>S627*H627</f>
        <v>0</v>
      </c>
      <c r="U627" s="40"/>
      <c r="V627" s="40"/>
      <c r="W627" s="40"/>
      <c r="X627" s="40"/>
      <c r="Y627" s="40"/>
      <c r="Z627" s="40"/>
      <c r="AA627" s="40"/>
      <c r="AB627" s="40"/>
      <c r="AC627" s="40"/>
      <c r="AD627" s="40"/>
      <c r="AE627" s="40"/>
      <c r="AR627" s="240" t="s">
        <v>245</v>
      </c>
      <c r="AT627" s="240" t="s">
        <v>197</v>
      </c>
      <c r="AU627" s="240" t="s">
        <v>86</v>
      </c>
      <c r="AY627" s="19" t="s">
        <v>194</v>
      </c>
      <c r="BE627" s="241">
        <f>IF(N627="základní",J627,0)</f>
        <v>0</v>
      </c>
      <c r="BF627" s="241">
        <f>IF(N627="snížená",J627,0)</f>
        <v>0</v>
      </c>
      <c r="BG627" s="241">
        <f>IF(N627="zákl. přenesená",J627,0)</f>
        <v>0</v>
      </c>
      <c r="BH627" s="241">
        <f>IF(N627="sníž. přenesená",J627,0)</f>
        <v>0</v>
      </c>
      <c r="BI627" s="241">
        <f>IF(N627="nulová",J627,0)</f>
        <v>0</v>
      </c>
      <c r="BJ627" s="19" t="s">
        <v>84</v>
      </c>
      <c r="BK627" s="241">
        <f>ROUND(I627*H627,2)</f>
        <v>0</v>
      </c>
      <c r="BL627" s="19" t="s">
        <v>245</v>
      </c>
      <c r="BM627" s="240" t="s">
        <v>980</v>
      </c>
    </row>
    <row r="628" spans="1:47" s="2" customFormat="1" ht="12">
      <c r="A628" s="40"/>
      <c r="B628" s="41"/>
      <c r="C628" s="42"/>
      <c r="D628" s="242" t="s">
        <v>204</v>
      </c>
      <c r="E628" s="42"/>
      <c r="F628" s="243" t="s">
        <v>981</v>
      </c>
      <c r="G628" s="42"/>
      <c r="H628" s="42"/>
      <c r="I628" s="149"/>
      <c r="J628" s="42"/>
      <c r="K628" s="42"/>
      <c r="L628" s="46"/>
      <c r="M628" s="244"/>
      <c r="N628" s="245"/>
      <c r="O628" s="86"/>
      <c r="P628" s="86"/>
      <c r="Q628" s="86"/>
      <c r="R628" s="86"/>
      <c r="S628" s="86"/>
      <c r="T628" s="87"/>
      <c r="U628" s="40"/>
      <c r="V628" s="40"/>
      <c r="W628" s="40"/>
      <c r="X628" s="40"/>
      <c r="Y628" s="40"/>
      <c r="Z628" s="40"/>
      <c r="AA628" s="40"/>
      <c r="AB628" s="40"/>
      <c r="AC628" s="40"/>
      <c r="AD628" s="40"/>
      <c r="AE628" s="40"/>
      <c r="AT628" s="19" t="s">
        <v>204</v>
      </c>
      <c r="AU628" s="19" t="s">
        <v>86</v>
      </c>
    </row>
    <row r="629" spans="1:51" s="13" customFormat="1" ht="12">
      <c r="A629" s="13"/>
      <c r="B629" s="247"/>
      <c r="C629" s="248"/>
      <c r="D629" s="242" t="s">
        <v>208</v>
      </c>
      <c r="E629" s="249" t="s">
        <v>21</v>
      </c>
      <c r="F629" s="250" t="s">
        <v>982</v>
      </c>
      <c r="G629" s="248"/>
      <c r="H629" s="251">
        <v>14.1</v>
      </c>
      <c r="I629" s="252"/>
      <c r="J629" s="248"/>
      <c r="K629" s="248"/>
      <c r="L629" s="253"/>
      <c r="M629" s="254"/>
      <c r="N629" s="255"/>
      <c r="O629" s="255"/>
      <c r="P629" s="255"/>
      <c r="Q629" s="255"/>
      <c r="R629" s="255"/>
      <c r="S629" s="255"/>
      <c r="T629" s="256"/>
      <c r="U629" s="13"/>
      <c r="V629" s="13"/>
      <c r="W629" s="13"/>
      <c r="X629" s="13"/>
      <c r="Y629" s="13"/>
      <c r="Z629" s="13"/>
      <c r="AA629" s="13"/>
      <c r="AB629" s="13"/>
      <c r="AC629" s="13"/>
      <c r="AD629" s="13"/>
      <c r="AE629" s="13"/>
      <c r="AT629" s="257" t="s">
        <v>208</v>
      </c>
      <c r="AU629" s="257" t="s">
        <v>86</v>
      </c>
      <c r="AV629" s="13" t="s">
        <v>86</v>
      </c>
      <c r="AW629" s="13" t="s">
        <v>38</v>
      </c>
      <c r="AX629" s="13" t="s">
        <v>76</v>
      </c>
      <c r="AY629" s="257" t="s">
        <v>194</v>
      </c>
    </row>
    <row r="630" spans="1:51" s="14" customFormat="1" ht="12">
      <c r="A630" s="14"/>
      <c r="B630" s="258"/>
      <c r="C630" s="259"/>
      <c r="D630" s="242" t="s">
        <v>208</v>
      </c>
      <c r="E630" s="260" t="s">
        <v>21</v>
      </c>
      <c r="F630" s="261" t="s">
        <v>210</v>
      </c>
      <c r="G630" s="259"/>
      <c r="H630" s="262">
        <v>14.1</v>
      </c>
      <c r="I630" s="263"/>
      <c r="J630" s="259"/>
      <c r="K630" s="259"/>
      <c r="L630" s="264"/>
      <c r="M630" s="265"/>
      <c r="N630" s="266"/>
      <c r="O630" s="266"/>
      <c r="P630" s="266"/>
      <c r="Q630" s="266"/>
      <c r="R630" s="266"/>
      <c r="S630" s="266"/>
      <c r="T630" s="267"/>
      <c r="U630" s="14"/>
      <c r="V630" s="14"/>
      <c r="W630" s="14"/>
      <c r="X630" s="14"/>
      <c r="Y630" s="14"/>
      <c r="Z630" s="14"/>
      <c r="AA630" s="14"/>
      <c r="AB630" s="14"/>
      <c r="AC630" s="14"/>
      <c r="AD630" s="14"/>
      <c r="AE630" s="14"/>
      <c r="AT630" s="268" t="s">
        <v>208</v>
      </c>
      <c r="AU630" s="268" t="s">
        <v>86</v>
      </c>
      <c r="AV630" s="14" t="s">
        <v>202</v>
      </c>
      <c r="AW630" s="14" t="s">
        <v>38</v>
      </c>
      <c r="AX630" s="14" t="s">
        <v>84</v>
      </c>
      <c r="AY630" s="268" t="s">
        <v>194</v>
      </c>
    </row>
    <row r="631" spans="1:65" s="2" customFormat="1" ht="16.5" customHeight="1">
      <c r="A631" s="40"/>
      <c r="B631" s="41"/>
      <c r="C631" s="229" t="s">
        <v>983</v>
      </c>
      <c r="D631" s="229" t="s">
        <v>197</v>
      </c>
      <c r="E631" s="230" t="s">
        <v>984</v>
      </c>
      <c r="F631" s="231" t="s">
        <v>985</v>
      </c>
      <c r="G631" s="232" t="s">
        <v>268</v>
      </c>
      <c r="H631" s="233">
        <v>1</v>
      </c>
      <c r="I631" s="234"/>
      <c r="J631" s="235">
        <f>ROUND(I631*H631,2)</f>
        <v>0</v>
      </c>
      <c r="K631" s="231" t="s">
        <v>201</v>
      </c>
      <c r="L631" s="46"/>
      <c r="M631" s="236" t="s">
        <v>21</v>
      </c>
      <c r="N631" s="237" t="s">
        <v>47</v>
      </c>
      <c r="O631" s="86"/>
      <c r="P631" s="238">
        <f>O631*H631</f>
        <v>0</v>
      </c>
      <c r="Q631" s="238">
        <v>0.00031</v>
      </c>
      <c r="R631" s="238">
        <f>Q631*H631</f>
        <v>0.00031</v>
      </c>
      <c r="S631" s="238">
        <v>0</v>
      </c>
      <c r="T631" s="239">
        <f>S631*H631</f>
        <v>0</v>
      </c>
      <c r="U631" s="40"/>
      <c r="V631" s="40"/>
      <c r="W631" s="40"/>
      <c r="X631" s="40"/>
      <c r="Y631" s="40"/>
      <c r="Z631" s="40"/>
      <c r="AA631" s="40"/>
      <c r="AB631" s="40"/>
      <c r="AC631" s="40"/>
      <c r="AD631" s="40"/>
      <c r="AE631" s="40"/>
      <c r="AR631" s="240" t="s">
        <v>245</v>
      </c>
      <c r="AT631" s="240" t="s">
        <v>197</v>
      </c>
      <c r="AU631" s="240" t="s">
        <v>86</v>
      </c>
      <c r="AY631" s="19" t="s">
        <v>194</v>
      </c>
      <c r="BE631" s="241">
        <f>IF(N631="základní",J631,0)</f>
        <v>0</v>
      </c>
      <c r="BF631" s="241">
        <f>IF(N631="snížená",J631,0)</f>
        <v>0</v>
      </c>
      <c r="BG631" s="241">
        <f>IF(N631="zákl. přenesená",J631,0)</f>
        <v>0</v>
      </c>
      <c r="BH631" s="241">
        <f>IF(N631="sníž. přenesená",J631,0)</f>
        <v>0</v>
      </c>
      <c r="BI631" s="241">
        <f>IF(N631="nulová",J631,0)</f>
        <v>0</v>
      </c>
      <c r="BJ631" s="19" t="s">
        <v>84</v>
      </c>
      <c r="BK631" s="241">
        <f>ROUND(I631*H631,2)</f>
        <v>0</v>
      </c>
      <c r="BL631" s="19" t="s">
        <v>245</v>
      </c>
      <c r="BM631" s="240" t="s">
        <v>986</v>
      </c>
    </row>
    <row r="632" spans="1:47" s="2" customFormat="1" ht="12">
      <c r="A632" s="40"/>
      <c r="B632" s="41"/>
      <c r="C632" s="42"/>
      <c r="D632" s="242" t="s">
        <v>204</v>
      </c>
      <c r="E632" s="42"/>
      <c r="F632" s="243" t="s">
        <v>987</v>
      </c>
      <c r="G632" s="42"/>
      <c r="H632" s="42"/>
      <c r="I632" s="149"/>
      <c r="J632" s="42"/>
      <c r="K632" s="42"/>
      <c r="L632" s="46"/>
      <c r="M632" s="244"/>
      <c r="N632" s="245"/>
      <c r="O632" s="86"/>
      <c r="P632" s="86"/>
      <c r="Q632" s="86"/>
      <c r="R632" s="86"/>
      <c r="S632" s="86"/>
      <c r="T632" s="87"/>
      <c r="U632" s="40"/>
      <c r="V632" s="40"/>
      <c r="W632" s="40"/>
      <c r="X632" s="40"/>
      <c r="Y632" s="40"/>
      <c r="Z632" s="40"/>
      <c r="AA632" s="40"/>
      <c r="AB632" s="40"/>
      <c r="AC632" s="40"/>
      <c r="AD632" s="40"/>
      <c r="AE632" s="40"/>
      <c r="AT632" s="19" t="s">
        <v>204</v>
      </c>
      <c r="AU632" s="19" t="s">
        <v>86</v>
      </c>
    </row>
    <row r="633" spans="1:65" s="2" customFormat="1" ht="16.5" customHeight="1">
      <c r="A633" s="40"/>
      <c r="B633" s="41"/>
      <c r="C633" s="229" t="s">
        <v>988</v>
      </c>
      <c r="D633" s="229" t="s">
        <v>197</v>
      </c>
      <c r="E633" s="230" t="s">
        <v>989</v>
      </c>
      <c r="F633" s="231" t="s">
        <v>990</v>
      </c>
      <c r="G633" s="232" t="s">
        <v>481</v>
      </c>
      <c r="H633" s="233">
        <v>3.5</v>
      </c>
      <c r="I633" s="234"/>
      <c r="J633" s="235">
        <f>ROUND(I633*H633,2)</f>
        <v>0</v>
      </c>
      <c r="K633" s="231" t="s">
        <v>201</v>
      </c>
      <c r="L633" s="46"/>
      <c r="M633" s="236" t="s">
        <v>21</v>
      </c>
      <c r="N633" s="237" t="s">
        <v>47</v>
      </c>
      <c r="O633" s="86"/>
      <c r="P633" s="238">
        <f>O633*H633</f>
        <v>0</v>
      </c>
      <c r="Q633" s="238">
        <v>0.00217</v>
      </c>
      <c r="R633" s="238">
        <f>Q633*H633</f>
        <v>0.007595</v>
      </c>
      <c r="S633" s="238">
        <v>0</v>
      </c>
      <c r="T633" s="239">
        <f>S633*H633</f>
        <v>0</v>
      </c>
      <c r="U633" s="40"/>
      <c r="V633" s="40"/>
      <c r="W633" s="40"/>
      <c r="X633" s="40"/>
      <c r="Y633" s="40"/>
      <c r="Z633" s="40"/>
      <c r="AA633" s="40"/>
      <c r="AB633" s="40"/>
      <c r="AC633" s="40"/>
      <c r="AD633" s="40"/>
      <c r="AE633" s="40"/>
      <c r="AR633" s="240" t="s">
        <v>245</v>
      </c>
      <c r="AT633" s="240" t="s">
        <v>197</v>
      </c>
      <c r="AU633" s="240" t="s">
        <v>86</v>
      </c>
      <c r="AY633" s="19" t="s">
        <v>194</v>
      </c>
      <c r="BE633" s="241">
        <f>IF(N633="základní",J633,0)</f>
        <v>0</v>
      </c>
      <c r="BF633" s="241">
        <f>IF(N633="snížená",J633,0)</f>
        <v>0</v>
      </c>
      <c r="BG633" s="241">
        <f>IF(N633="zákl. přenesená",J633,0)</f>
        <v>0</v>
      </c>
      <c r="BH633" s="241">
        <f>IF(N633="sníž. přenesená",J633,0)</f>
        <v>0</v>
      </c>
      <c r="BI633" s="241">
        <f>IF(N633="nulová",J633,0)</f>
        <v>0</v>
      </c>
      <c r="BJ633" s="19" t="s">
        <v>84</v>
      </c>
      <c r="BK633" s="241">
        <f>ROUND(I633*H633,2)</f>
        <v>0</v>
      </c>
      <c r="BL633" s="19" t="s">
        <v>245</v>
      </c>
      <c r="BM633" s="240" t="s">
        <v>991</v>
      </c>
    </row>
    <row r="634" spans="1:47" s="2" customFormat="1" ht="12">
      <c r="A634" s="40"/>
      <c r="B634" s="41"/>
      <c r="C634" s="42"/>
      <c r="D634" s="242" t="s">
        <v>204</v>
      </c>
      <c r="E634" s="42"/>
      <c r="F634" s="243" t="s">
        <v>992</v>
      </c>
      <c r="G634" s="42"/>
      <c r="H634" s="42"/>
      <c r="I634" s="149"/>
      <c r="J634" s="42"/>
      <c r="K634" s="42"/>
      <c r="L634" s="46"/>
      <c r="M634" s="244"/>
      <c r="N634" s="245"/>
      <c r="O634" s="86"/>
      <c r="P634" s="86"/>
      <c r="Q634" s="86"/>
      <c r="R634" s="86"/>
      <c r="S634" s="86"/>
      <c r="T634" s="87"/>
      <c r="U634" s="40"/>
      <c r="V634" s="40"/>
      <c r="W634" s="40"/>
      <c r="X634" s="40"/>
      <c r="Y634" s="40"/>
      <c r="Z634" s="40"/>
      <c r="AA634" s="40"/>
      <c r="AB634" s="40"/>
      <c r="AC634" s="40"/>
      <c r="AD634" s="40"/>
      <c r="AE634" s="40"/>
      <c r="AT634" s="19" t="s">
        <v>204</v>
      </c>
      <c r="AU634" s="19" t="s">
        <v>86</v>
      </c>
    </row>
    <row r="635" spans="1:65" s="2" customFormat="1" ht="16.5" customHeight="1">
      <c r="A635" s="40"/>
      <c r="B635" s="41"/>
      <c r="C635" s="229" t="s">
        <v>993</v>
      </c>
      <c r="D635" s="229" t="s">
        <v>197</v>
      </c>
      <c r="E635" s="230" t="s">
        <v>994</v>
      </c>
      <c r="F635" s="231" t="s">
        <v>995</v>
      </c>
      <c r="G635" s="232" t="s">
        <v>215</v>
      </c>
      <c r="H635" s="233">
        <v>1.385</v>
      </c>
      <c r="I635" s="234"/>
      <c r="J635" s="235">
        <f>ROUND(I635*H635,2)</f>
        <v>0</v>
      </c>
      <c r="K635" s="231" t="s">
        <v>201</v>
      </c>
      <c r="L635" s="46"/>
      <c r="M635" s="236" t="s">
        <v>21</v>
      </c>
      <c r="N635" s="237" t="s">
        <v>47</v>
      </c>
      <c r="O635" s="86"/>
      <c r="P635" s="238">
        <f>O635*H635</f>
        <v>0</v>
      </c>
      <c r="Q635" s="238">
        <v>0</v>
      </c>
      <c r="R635" s="238">
        <f>Q635*H635</f>
        <v>0</v>
      </c>
      <c r="S635" s="238">
        <v>0</v>
      </c>
      <c r="T635" s="239">
        <f>S635*H635</f>
        <v>0</v>
      </c>
      <c r="U635" s="40"/>
      <c r="V635" s="40"/>
      <c r="W635" s="40"/>
      <c r="X635" s="40"/>
      <c r="Y635" s="40"/>
      <c r="Z635" s="40"/>
      <c r="AA635" s="40"/>
      <c r="AB635" s="40"/>
      <c r="AC635" s="40"/>
      <c r="AD635" s="40"/>
      <c r="AE635" s="40"/>
      <c r="AR635" s="240" t="s">
        <v>245</v>
      </c>
      <c r="AT635" s="240" t="s">
        <v>197</v>
      </c>
      <c r="AU635" s="240" t="s">
        <v>86</v>
      </c>
      <c r="AY635" s="19" t="s">
        <v>194</v>
      </c>
      <c r="BE635" s="241">
        <f>IF(N635="základní",J635,0)</f>
        <v>0</v>
      </c>
      <c r="BF635" s="241">
        <f>IF(N635="snížená",J635,0)</f>
        <v>0</v>
      </c>
      <c r="BG635" s="241">
        <f>IF(N635="zákl. přenesená",J635,0)</f>
        <v>0</v>
      </c>
      <c r="BH635" s="241">
        <f>IF(N635="sníž. přenesená",J635,0)</f>
        <v>0</v>
      </c>
      <c r="BI635" s="241">
        <f>IF(N635="nulová",J635,0)</f>
        <v>0</v>
      </c>
      <c r="BJ635" s="19" t="s">
        <v>84</v>
      </c>
      <c r="BK635" s="241">
        <f>ROUND(I635*H635,2)</f>
        <v>0</v>
      </c>
      <c r="BL635" s="19" t="s">
        <v>245</v>
      </c>
      <c r="BM635" s="240" t="s">
        <v>996</v>
      </c>
    </row>
    <row r="636" spans="1:47" s="2" customFormat="1" ht="12">
      <c r="A636" s="40"/>
      <c r="B636" s="41"/>
      <c r="C636" s="42"/>
      <c r="D636" s="242" t="s">
        <v>204</v>
      </c>
      <c r="E636" s="42"/>
      <c r="F636" s="243" t="s">
        <v>997</v>
      </c>
      <c r="G636" s="42"/>
      <c r="H636" s="42"/>
      <c r="I636" s="149"/>
      <c r="J636" s="42"/>
      <c r="K636" s="42"/>
      <c r="L636" s="46"/>
      <c r="M636" s="244"/>
      <c r="N636" s="245"/>
      <c r="O636" s="86"/>
      <c r="P636" s="86"/>
      <c r="Q636" s="86"/>
      <c r="R636" s="86"/>
      <c r="S636" s="86"/>
      <c r="T636" s="87"/>
      <c r="U636" s="40"/>
      <c r="V636" s="40"/>
      <c r="W636" s="40"/>
      <c r="X636" s="40"/>
      <c r="Y636" s="40"/>
      <c r="Z636" s="40"/>
      <c r="AA636" s="40"/>
      <c r="AB636" s="40"/>
      <c r="AC636" s="40"/>
      <c r="AD636" s="40"/>
      <c r="AE636" s="40"/>
      <c r="AT636" s="19" t="s">
        <v>204</v>
      </c>
      <c r="AU636" s="19" t="s">
        <v>86</v>
      </c>
    </row>
    <row r="637" spans="1:47" s="2" customFormat="1" ht="12">
      <c r="A637" s="40"/>
      <c r="B637" s="41"/>
      <c r="C637" s="42"/>
      <c r="D637" s="242" t="s">
        <v>206</v>
      </c>
      <c r="E637" s="42"/>
      <c r="F637" s="246" t="s">
        <v>998</v>
      </c>
      <c r="G637" s="42"/>
      <c r="H637" s="42"/>
      <c r="I637" s="149"/>
      <c r="J637" s="42"/>
      <c r="K637" s="42"/>
      <c r="L637" s="46"/>
      <c r="M637" s="244"/>
      <c r="N637" s="245"/>
      <c r="O637" s="86"/>
      <c r="P637" s="86"/>
      <c r="Q637" s="86"/>
      <c r="R637" s="86"/>
      <c r="S637" s="86"/>
      <c r="T637" s="87"/>
      <c r="U637" s="40"/>
      <c r="V637" s="40"/>
      <c r="W637" s="40"/>
      <c r="X637" s="40"/>
      <c r="Y637" s="40"/>
      <c r="Z637" s="40"/>
      <c r="AA637" s="40"/>
      <c r="AB637" s="40"/>
      <c r="AC637" s="40"/>
      <c r="AD637" s="40"/>
      <c r="AE637" s="40"/>
      <c r="AT637" s="19" t="s">
        <v>206</v>
      </c>
      <c r="AU637" s="19" t="s">
        <v>86</v>
      </c>
    </row>
    <row r="638" spans="1:63" s="12" customFormat="1" ht="22.8" customHeight="1">
      <c r="A638" s="12"/>
      <c r="B638" s="213"/>
      <c r="C638" s="214"/>
      <c r="D638" s="215" t="s">
        <v>75</v>
      </c>
      <c r="E638" s="227" t="s">
        <v>999</v>
      </c>
      <c r="F638" s="227" t="s">
        <v>1000</v>
      </c>
      <c r="G638" s="214"/>
      <c r="H638" s="214"/>
      <c r="I638" s="217"/>
      <c r="J638" s="228">
        <f>BK638</f>
        <v>0</v>
      </c>
      <c r="K638" s="214"/>
      <c r="L638" s="219"/>
      <c r="M638" s="220"/>
      <c r="N638" s="221"/>
      <c r="O638" s="221"/>
      <c r="P638" s="222">
        <f>SUM(P639:P730)</f>
        <v>0</v>
      </c>
      <c r="Q638" s="221"/>
      <c r="R638" s="222">
        <f>SUM(R639:R730)</f>
        <v>0.6868324999999998</v>
      </c>
      <c r="S638" s="221"/>
      <c r="T638" s="223">
        <f>SUM(T639:T730)</f>
        <v>0</v>
      </c>
      <c r="U638" s="12"/>
      <c r="V638" s="12"/>
      <c r="W638" s="12"/>
      <c r="X638" s="12"/>
      <c r="Y638" s="12"/>
      <c r="Z638" s="12"/>
      <c r="AA638" s="12"/>
      <c r="AB638" s="12"/>
      <c r="AC638" s="12"/>
      <c r="AD638" s="12"/>
      <c r="AE638" s="12"/>
      <c r="AR638" s="224" t="s">
        <v>86</v>
      </c>
      <c r="AT638" s="225" t="s">
        <v>75</v>
      </c>
      <c r="AU638" s="225" t="s">
        <v>84</v>
      </c>
      <c r="AY638" s="224" t="s">
        <v>194</v>
      </c>
      <c r="BK638" s="226">
        <f>SUM(BK639:BK730)</f>
        <v>0</v>
      </c>
    </row>
    <row r="639" spans="1:65" s="2" customFormat="1" ht="16.5" customHeight="1">
      <c r="A639" s="40"/>
      <c r="B639" s="41"/>
      <c r="C639" s="229" t="s">
        <v>1001</v>
      </c>
      <c r="D639" s="229" t="s">
        <v>197</v>
      </c>
      <c r="E639" s="230" t="s">
        <v>1002</v>
      </c>
      <c r="F639" s="231" t="s">
        <v>1003</v>
      </c>
      <c r="G639" s="232" t="s">
        <v>268</v>
      </c>
      <c r="H639" s="233">
        <v>1</v>
      </c>
      <c r="I639" s="234"/>
      <c r="J639" s="235">
        <f>ROUND(I639*H639,2)</f>
        <v>0</v>
      </c>
      <c r="K639" s="231" t="s">
        <v>201</v>
      </c>
      <c r="L639" s="46"/>
      <c r="M639" s="236" t="s">
        <v>21</v>
      </c>
      <c r="N639" s="237" t="s">
        <v>47</v>
      </c>
      <c r="O639" s="86"/>
      <c r="P639" s="238">
        <f>O639*H639</f>
        <v>0</v>
      </c>
      <c r="Q639" s="238">
        <v>0.00044</v>
      </c>
      <c r="R639" s="238">
        <f>Q639*H639</f>
        <v>0.00044</v>
      </c>
      <c r="S639" s="238">
        <v>0</v>
      </c>
      <c r="T639" s="239">
        <f>S639*H639</f>
        <v>0</v>
      </c>
      <c r="U639" s="40"/>
      <c r="V639" s="40"/>
      <c r="W639" s="40"/>
      <c r="X639" s="40"/>
      <c r="Y639" s="40"/>
      <c r="Z639" s="40"/>
      <c r="AA639" s="40"/>
      <c r="AB639" s="40"/>
      <c r="AC639" s="40"/>
      <c r="AD639" s="40"/>
      <c r="AE639" s="40"/>
      <c r="AR639" s="240" t="s">
        <v>245</v>
      </c>
      <c r="AT639" s="240" t="s">
        <v>197</v>
      </c>
      <c r="AU639" s="240" t="s">
        <v>86</v>
      </c>
      <c r="AY639" s="19" t="s">
        <v>194</v>
      </c>
      <c r="BE639" s="241">
        <f>IF(N639="základní",J639,0)</f>
        <v>0</v>
      </c>
      <c r="BF639" s="241">
        <f>IF(N639="snížená",J639,0)</f>
        <v>0</v>
      </c>
      <c r="BG639" s="241">
        <f>IF(N639="zákl. přenesená",J639,0)</f>
        <v>0</v>
      </c>
      <c r="BH639" s="241">
        <f>IF(N639="sníž. přenesená",J639,0)</f>
        <v>0</v>
      </c>
      <c r="BI639" s="241">
        <f>IF(N639="nulová",J639,0)</f>
        <v>0</v>
      </c>
      <c r="BJ639" s="19" t="s">
        <v>84</v>
      </c>
      <c r="BK639" s="241">
        <f>ROUND(I639*H639,2)</f>
        <v>0</v>
      </c>
      <c r="BL639" s="19" t="s">
        <v>245</v>
      </c>
      <c r="BM639" s="240" t="s">
        <v>1004</v>
      </c>
    </row>
    <row r="640" spans="1:47" s="2" customFormat="1" ht="12">
      <c r="A640" s="40"/>
      <c r="B640" s="41"/>
      <c r="C640" s="42"/>
      <c r="D640" s="242" t="s">
        <v>204</v>
      </c>
      <c r="E640" s="42"/>
      <c r="F640" s="243" t="s">
        <v>1005</v>
      </c>
      <c r="G640" s="42"/>
      <c r="H640" s="42"/>
      <c r="I640" s="149"/>
      <c r="J640" s="42"/>
      <c r="K640" s="42"/>
      <c r="L640" s="46"/>
      <c r="M640" s="244"/>
      <c r="N640" s="245"/>
      <c r="O640" s="86"/>
      <c r="P640" s="86"/>
      <c r="Q640" s="86"/>
      <c r="R640" s="86"/>
      <c r="S640" s="86"/>
      <c r="T640" s="87"/>
      <c r="U640" s="40"/>
      <c r="V640" s="40"/>
      <c r="W640" s="40"/>
      <c r="X640" s="40"/>
      <c r="Y640" s="40"/>
      <c r="Z640" s="40"/>
      <c r="AA640" s="40"/>
      <c r="AB640" s="40"/>
      <c r="AC640" s="40"/>
      <c r="AD640" s="40"/>
      <c r="AE640" s="40"/>
      <c r="AT640" s="19" t="s">
        <v>204</v>
      </c>
      <c r="AU640" s="19" t="s">
        <v>86</v>
      </c>
    </row>
    <row r="641" spans="1:47" s="2" customFormat="1" ht="12">
      <c r="A641" s="40"/>
      <c r="B641" s="41"/>
      <c r="C641" s="42"/>
      <c r="D641" s="242" t="s">
        <v>206</v>
      </c>
      <c r="E641" s="42"/>
      <c r="F641" s="246" t="s">
        <v>1006</v>
      </c>
      <c r="G641" s="42"/>
      <c r="H641" s="42"/>
      <c r="I641" s="149"/>
      <c r="J641" s="42"/>
      <c r="K641" s="42"/>
      <c r="L641" s="46"/>
      <c r="M641" s="244"/>
      <c r="N641" s="245"/>
      <c r="O641" s="86"/>
      <c r="P641" s="86"/>
      <c r="Q641" s="86"/>
      <c r="R641" s="86"/>
      <c r="S641" s="86"/>
      <c r="T641" s="87"/>
      <c r="U641" s="40"/>
      <c r="V641" s="40"/>
      <c r="W641" s="40"/>
      <c r="X641" s="40"/>
      <c r="Y641" s="40"/>
      <c r="Z641" s="40"/>
      <c r="AA641" s="40"/>
      <c r="AB641" s="40"/>
      <c r="AC641" s="40"/>
      <c r="AD641" s="40"/>
      <c r="AE641" s="40"/>
      <c r="AT641" s="19" t="s">
        <v>206</v>
      </c>
      <c r="AU641" s="19" t="s">
        <v>86</v>
      </c>
    </row>
    <row r="642" spans="1:65" s="2" customFormat="1" ht="16.5" customHeight="1">
      <c r="A642" s="40"/>
      <c r="B642" s="41"/>
      <c r="C642" s="272" t="s">
        <v>1007</v>
      </c>
      <c r="D642" s="272" t="s">
        <v>347</v>
      </c>
      <c r="E642" s="273" t="s">
        <v>1008</v>
      </c>
      <c r="F642" s="274" t="s">
        <v>1009</v>
      </c>
      <c r="G642" s="275" t="s">
        <v>268</v>
      </c>
      <c r="H642" s="276">
        <v>1</v>
      </c>
      <c r="I642" s="277"/>
      <c r="J642" s="278">
        <f>ROUND(I642*H642,2)</f>
        <v>0</v>
      </c>
      <c r="K642" s="274" t="s">
        <v>201</v>
      </c>
      <c r="L642" s="279"/>
      <c r="M642" s="280" t="s">
        <v>21</v>
      </c>
      <c r="N642" s="281" t="s">
        <v>47</v>
      </c>
      <c r="O642" s="86"/>
      <c r="P642" s="238">
        <f>O642*H642</f>
        <v>0</v>
      </c>
      <c r="Q642" s="238">
        <v>0.052</v>
      </c>
      <c r="R642" s="238">
        <f>Q642*H642</f>
        <v>0.052</v>
      </c>
      <c r="S642" s="238">
        <v>0</v>
      </c>
      <c r="T642" s="239">
        <f>S642*H642</f>
        <v>0</v>
      </c>
      <c r="U642" s="40"/>
      <c r="V642" s="40"/>
      <c r="W642" s="40"/>
      <c r="X642" s="40"/>
      <c r="Y642" s="40"/>
      <c r="Z642" s="40"/>
      <c r="AA642" s="40"/>
      <c r="AB642" s="40"/>
      <c r="AC642" s="40"/>
      <c r="AD642" s="40"/>
      <c r="AE642" s="40"/>
      <c r="AR642" s="240" t="s">
        <v>525</v>
      </c>
      <c r="AT642" s="240" t="s">
        <v>347</v>
      </c>
      <c r="AU642" s="240" t="s">
        <v>86</v>
      </c>
      <c r="AY642" s="19" t="s">
        <v>194</v>
      </c>
      <c r="BE642" s="241">
        <f>IF(N642="základní",J642,0)</f>
        <v>0</v>
      </c>
      <c r="BF642" s="241">
        <f>IF(N642="snížená",J642,0)</f>
        <v>0</v>
      </c>
      <c r="BG642" s="241">
        <f>IF(N642="zákl. přenesená",J642,0)</f>
        <v>0</v>
      </c>
      <c r="BH642" s="241">
        <f>IF(N642="sníž. přenesená",J642,0)</f>
        <v>0</v>
      </c>
      <c r="BI642" s="241">
        <f>IF(N642="nulová",J642,0)</f>
        <v>0</v>
      </c>
      <c r="BJ642" s="19" t="s">
        <v>84</v>
      </c>
      <c r="BK642" s="241">
        <f>ROUND(I642*H642,2)</f>
        <v>0</v>
      </c>
      <c r="BL642" s="19" t="s">
        <v>245</v>
      </c>
      <c r="BM642" s="240" t="s">
        <v>1010</v>
      </c>
    </row>
    <row r="643" spans="1:47" s="2" customFormat="1" ht="12">
      <c r="A643" s="40"/>
      <c r="B643" s="41"/>
      <c r="C643" s="42"/>
      <c r="D643" s="242" t="s">
        <v>204</v>
      </c>
      <c r="E643" s="42"/>
      <c r="F643" s="243" t="s">
        <v>1009</v>
      </c>
      <c r="G643" s="42"/>
      <c r="H643" s="42"/>
      <c r="I643" s="149"/>
      <c r="J643" s="42"/>
      <c r="K643" s="42"/>
      <c r="L643" s="46"/>
      <c r="M643" s="244"/>
      <c r="N643" s="245"/>
      <c r="O643" s="86"/>
      <c r="P643" s="86"/>
      <c r="Q643" s="86"/>
      <c r="R643" s="86"/>
      <c r="S643" s="86"/>
      <c r="T643" s="87"/>
      <c r="U643" s="40"/>
      <c r="V643" s="40"/>
      <c r="W643" s="40"/>
      <c r="X643" s="40"/>
      <c r="Y643" s="40"/>
      <c r="Z643" s="40"/>
      <c r="AA643" s="40"/>
      <c r="AB643" s="40"/>
      <c r="AC643" s="40"/>
      <c r="AD643" s="40"/>
      <c r="AE643" s="40"/>
      <c r="AT643" s="19" t="s">
        <v>204</v>
      </c>
      <c r="AU643" s="19" t="s">
        <v>86</v>
      </c>
    </row>
    <row r="644" spans="1:65" s="2" customFormat="1" ht="16.5" customHeight="1">
      <c r="A644" s="40"/>
      <c r="B644" s="41"/>
      <c r="C644" s="229" t="s">
        <v>1011</v>
      </c>
      <c r="D644" s="229" t="s">
        <v>197</v>
      </c>
      <c r="E644" s="230" t="s">
        <v>1012</v>
      </c>
      <c r="F644" s="231" t="s">
        <v>1013</v>
      </c>
      <c r="G644" s="232" t="s">
        <v>354</v>
      </c>
      <c r="H644" s="233">
        <v>9.75</v>
      </c>
      <c r="I644" s="234"/>
      <c r="J644" s="235">
        <f>ROUND(I644*H644,2)</f>
        <v>0</v>
      </c>
      <c r="K644" s="231" t="s">
        <v>201</v>
      </c>
      <c r="L644" s="46"/>
      <c r="M644" s="236" t="s">
        <v>21</v>
      </c>
      <c r="N644" s="237" t="s">
        <v>47</v>
      </c>
      <c r="O644" s="86"/>
      <c r="P644" s="238">
        <f>O644*H644</f>
        <v>0</v>
      </c>
      <c r="Q644" s="238">
        <v>0.00027</v>
      </c>
      <c r="R644" s="238">
        <f>Q644*H644</f>
        <v>0.0026325</v>
      </c>
      <c r="S644" s="238">
        <v>0</v>
      </c>
      <c r="T644" s="239">
        <f>S644*H644</f>
        <v>0</v>
      </c>
      <c r="U644" s="40"/>
      <c r="V644" s="40"/>
      <c r="W644" s="40"/>
      <c r="X644" s="40"/>
      <c r="Y644" s="40"/>
      <c r="Z644" s="40"/>
      <c r="AA644" s="40"/>
      <c r="AB644" s="40"/>
      <c r="AC644" s="40"/>
      <c r="AD644" s="40"/>
      <c r="AE644" s="40"/>
      <c r="AR644" s="240" t="s">
        <v>245</v>
      </c>
      <c r="AT644" s="240" t="s">
        <v>197</v>
      </c>
      <c r="AU644" s="240" t="s">
        <v>86</v>
      </c>
      <c r="AY644" s="19" t="s">
        <v>194</v>
      </c>
      <c r="BE644" s="241">
        <f>IF(N644="základní",J644,0)</f>
        <v>0</v>
      </c>
      <c r="BF644" s="241">
        <f>IF(N644="snížená",J644,0)</f>
        <v>0</v>
      </c>
      <c r="BG644" s="241">
        <f>IF(N644="zákl. přenesená",J644,0)</f>
        <v>0</v>
      </c>
      <c r="BH644" s="241">
        <f>IF(N644="sníž. přenesená",J644,0)</f>
        <v>0</v>
      </c>
      <c r="BI644" s="241">
        <f>IF(N644="nulová",J644,0)</f>
        <v>0</v>
      </c>
      <c r="BJ644" s="19" t="s">
        <v>84</v>
      </c>
      <c r="BK644" s="241">
        <f>ROUND(I644*H644,2)</f>
        <v>0</v>
      </c>
      <c r="BL644" s="19" t="s">
        <v>245</v>
      </c>
      <c r="BM644" s="240" t="s">
        <v>1014</v>
      </c>
    </row>
    <row r="645" spans="1:47" s="2" customFormat="1" ht="12">
      <c r="A645" s="40"/>
      <c r="B645" s="41"/>
      <c r="C645" s="42"/>
      <c r="D645" s="242" t="s">
        <v>204</v>
      </c>
      <c r="E645" s="42"/>
      <c r="F645" s="243" t="s">
        <v>1015</v>
      </c>
      <c r="G645" s="42"/>
      <c r="H645" s="42"/>
      <c r="I645" s="149"/>
      <c r="J645" s="42"/>
      <c r="K645" s="42"/>
      <c r="L645" s="46"/>
      <c r="M645" s="244"/>
      <c r="N645" s="245"/>
      <c r="O645" s="86"/>
      <c r="P645" s="86"/>
      <c r="Q645" s="86"/>
      <c r="R645" s="86"/>
      <c r="S645" s="86"/>
      <c r="T645" s="87"/>
      <c r="U645" s="40"/>
      <c r="V645" s="40"/>
      <c r="W645" s="40"/>
      <c r="X645" s="40"/>
      <c r="Y645" s="40"/>
      <c r="Z645" s="40"/>
      <c r="AA645" s="40"/>
      <c r="AB645" s="40"/>
      <c r="AC645" s="40"/>
      <c r="AD645" s="40"/>
      <c r="AE645" s="40"/>
      <c r="AT645" s="19" t="s">
        <v>204</v>
      </c>
      <c r="AU645" s="19" t="s">
        <v>86</v>
      </c>
    </row>
    <row r="646" spans="1:47" s="2" customFormat="1" ht="12">
      <c r="A646" s="40"/>
      <c r="B646" s="41"/>
      <c r="C646" s="42"/>
      <c r="D646" s="242" t="s">
        <v>206</v>
      </c>
      <c r="E646" s="42"/>
      <c r="F646" s="246" t="s">
        <v>1016</v>
      </c>
      <c r="G646" s="42"/>
      <c r="H646" s="42"/>
      <c r="I646" s="149"/>
      <c r="J646" s="42"/>
      <c r="K646" s="42"/>
      <c r="L646" s="46"/>
      <c r="M646" s="244"/>
      <c r="N646" s="245"/>
      <c r="O646" s="86"/>
      <c r="P646" s="86"/>
      <c r="Q646" s="86"/>
      <c r="R646" s="86"/>
      <c r="S646" s="86"/>
      <c r="T646" s="87"/>
      <c r="U646" s="40"/>
      <c r="V646" s="40"/>
      <c r="W646" s="40"/>
      <c r="X646" s="40"/>
      <c r="Y646" s="40"/>
      <c r="Z646" s="40"/>
      <c r="AA646" s="40"/>
      <c r="AB646" s="40"/>
      <c r="AC646" s="40"/>
      <c r="AD646" s="40"/>
      <c r="AE646" s="40"/>
      <c r="AT646" s="19" t="s">
        <v>206</v>
      </c>
      <c r="AU646" s="19" t="s">
        <v>86</v>
      </c>
    </row>
    <row r="647" spans="1:65" s="2" customFormat="1" ht="16.5" customHeight="1">
      <c r="A647" s="40"/>
      <c r="B647" s="41"/>
      <c r="C647" s="272" t="s">
        <v>1017</v>
      </c>
      <c r="D647" s="272" t="s">
        <v>347</v>
      </c>
      <c r="E647" s="273" t="s">
        <v>1018</v>
      </c>
      <c r="F647" s="274" t="s">
        <v>1019</v>
      </c>
      <c r="G647" s="275" t="s">
        <v>354</v>
      </c>
      <c r="H647" s="276">
        <v>0.75</v>
      </c>
      <c r="I647" s="277"/>
      <c r="J647" s="278">
        <f>ROUND(I647*H647,2)</f>
        <v>0</v>
      </c>
      <c r="K647" s="274" t="s">
        <v>201</v>
      </c>
      <c r="L647" s="279"/>
      <c r="M647" s="280" t="s">
        <v>21</v>
      </c>
      <c r="N647" s="281" t="s">
        <v>47</v>
      </c>
      <c r="O647" s="86"/>
      <c r="P647" s="238">
        <f>O647*H647</f>
        <v>0</v>
      </c>
      <c r="Q647" s="238">
        <v>0.03472</v>
      </c>
      <c r="R647" s="238">
        <f>Q647*H647</f>
        <v>0.02604</v>
      </c>
      <c r="S647" s="238">
        <v>0</v>
      </c>
      <c r="T647" s="239">
        <f>S647*H647</f>
        <v>0</v>
      </c>
      <c r="U647" s="40"/>
      <c r="V647" s="40"/>
      <c r="W647" s="40"/>
      <c r="X647" s="40"/>
      <c r="Y647" s="40"/>
      <c r="Z647" s="40"/>
      <c r="AA647" s="40"/>
      <c r="AB647" s="40"/>
      <c r="AC647" s="40"/>
      <c r="AD647" s="40"/>
      <c r="AE647" s="40"/>
      <c r="AR647" s="240" t="s">
        <v>525</v>
      </c>
      <c r="AT647" s="240" t="s">
        <v>347</v>
      </c>
      <c r="AU647" s="240" t="s">
        <v>86</v>
      </c>
      <c r="AY647" s="19" t="s">
        <v>194</v>
      </c>
      <c r="BE647" s="241">
        <f>IF(N647="základní",J647,0)</f>
        <v>0</v>
      </c>
      <c r="BF647" s="241">
        <f>IF(N647="snížená",J647,0)</f>
        <v>0</v>
      </c>
      <c r="BG647" s="241">
        <f>IF(N647="zákl. přenesená",J647,0)</f>
        <v>0</v>
      </c>
      <c r="BH647" s="241">
        <f>IF(N647="sníž. přenesená",J647,0)</f>
        <v>0</v>
      </c>
      <c r="BI647" s="241">
        <f>IF(N647="nulová",J647,0)</f>
        <v>0</v>
      </c>
      <c r="BJ647" s="19" t="s">
        <v>84</v>
      </c>
      <c r="BK647" s="241">
        <f>ROUND(I647*H647,2)</f>
        <v>0</v>
      </c>
      <c r="BL647" s="19" t="s">
        <v>245</v>
      </c>
      <c r="BM647" s="240" t="s">
        <v>1020</v>
      </c>
    </row>
    <row r="648" spans="1:47" s="2" customFormat="1" ht="12">
      <c r="A648" s="40"/>
      <c r="B648" s="41"/>
      <c r="C648" s="42"/>
      <c r="D648" s="242" t="s">
        <v>204</v>
      </c>
      <c r="E648" s="42"/>
      <c r="F648" s="243" t="s">
        <v>1019</v>
      </c>
      <c r="G648" s="42"/>
      <c r="H648" s="42"/>
      <c r="I648" s="149"/>
      <c r="J648" s="42"/>
      <c r="K648" s="42"/>
      <c r="L648" s="46"/>
      <c r="M648" s="244"/>
      <c r="N648" s="245"/>
      <c r="O648" s="86"/>
      <c r="P648" s="86"/>
      <c r="Q648" s="86"/>
      <c r="R648" s="86"/>
      <c r="S648" s="86"/>
      <c r="T648" s="87"/>
      <c r="U648" s="40"/>
      <c r="V648" s="40"/>
      <c r="W648" s="40"/>
      <c r="X648" s="40"/>
      <c r="Y648" s="40"/>
      <c r="Z648" s="40"/>
      <c r="AA648" s="40"/>
      <c r="AB648" s="40"/>
      <c r="AC648" s="40"/>
      <c r="AD648" s="40"/>
      <c r="AE648" s="40"/>
      <c r="AT648" s="19" t="s">
        <v>204</v>
      </c>
      <c r="AU648" s="19" t="s">
        <v>86</v>
      </c>
    </row>
    <row r="649" spans="1:51" s="13" customFormat="1" ht="12">
      <c r="A649" s="13"/>
      <c r="B649" s="247"/>
      <c r="C649" s="248"/>
      <c r="D649" s="242" t="s">
        <v>208</v>
      </c>
      <c r="E649" s="249" t="s">
        <v>21</v>
      </c>
      <c r="F649" s="250" t="s">
        <v>1021</v>
      </c>
      <c r="G649" s="248"/>
      <c r="H649" s="251">
        <v>0.75</v>
      </c>
      <c r="I649" s="252"/>
      <c r="J649" s="248"/>
      <c r="K649" s="248"/>
      <c r="L649" s="253"/>
      <c r="M649" s="254"/>
      <c r="N649" s="255"/>
      <c r="O649" s="255"/>
      <c r="P649" s="255"/>
      <c r="Q649" s="255"/>
      <c r="R649" s="255"/>
      <c r="S649" s="255"/>
      <c r="T649" s="256"/>
      <c r="U649" s="13"/>
      <c r="V649" s="13"/>
      <c r="W649" s="13"/>
      <c r="X649" s="13"/>
      <c r="Y649" s="13"/>
      <c r="Z649" s="13"/>
      <c r="AA649" s="13"/>
      <c r="AB649" s="13"/>
      <c r="AC649" s="13"/>
      <c r="AD649" s="13"/>
      <c r="AE649" s="13"/>
      <c r="AT649" s="257" t="s">
        <v>208</v>
      </c>
      <c r="AU649" s="257" t="s">
        <v>86</v>
      </c>
      <c r="AV649" s="13" t="s">
        <v>86</v>
      </c>
      <c r="AW649" s="13" t="s">
        <v>38</v>
      </c>
      <c r="AX649" s="13" t="s">
        <v>76</v>
      </c>
      <c r="AY649" s="257" t="s">
        <v>194</v>
      </c>
    </row>
    <row r="650" spans="1:51" s="14" customFormat="1" ht="12">
      <c r="A650" s="14"/>
      <c r="B650" s="258"/>
      <c r="C650" s="259"/>
      <c r="D650" s="242" t="s">
        <v>208</v>
      </c>
      <c r="E650" s="260" t="s">
        <v>21</v>
      </c>
      <c r="F650" s="261" t="s">
        <v>210</v>
      </c>
      <c r="G650" s="259"/>
      <c r="H650" s="262">
        <v>0.75</v>
      </c>
      <c r="I650" s="263"/>
      <c r="J650" s="259"/>
      <c r="K650" s="259"/>
      <c r="L650" s="264"/>
      <c r="M650" s="265"/>
      <c r="N650" s="266"/>
      <c r="O650" s="266"/>
      <c r="P650" s="266"/>
      <c r="Q650" s="266"/>
      <c r="R650" s="266"/>
      <c r="S650" s="266"/>
      <c r="T650" s="267"/>
      <c r="U650" s="14"/>
      <c r="V650" s="14"/>
      <c r="W650" s="14"/>
      <c r="X650" s="14"/>
      <c r="Y650" s="14"/>
      <c r="Z650" s="14"/>
      <c r="AA650" s="14"/>
      <c r="AB650" s="14"/>
      <c r="AC650" s="14"/>
      <c r="AD650" s="14"/>
      <c r="AE650" s="14"/>
      <c r="AT650" s="268" t="s">
        <v>208</v>
      </c>
      <c r="AU650" s="268" t="s">
        <v>86</v>
      </c>
      <c r="AV650" s="14" t="s">
        <v>202</v>
      </c>
      <c r="AW650" s="14" t="s">
        <v>38</v>
      </c>
      <c r="AX650" s="14" t="s">
        <v>84</v>
      </c>
      <c r="AY650" s="268" t="s">
        <v>194</v>
      </c>
    </row>
    <row r="651" spans="1:65" s="2" customFormat="1" ht="16.5" customHeight="1">
      <c r="A651" s="40"/>
      <c r="B651" s="41"/>
      <c r="C651" s="272" t="s">
        <v>1022</v>
      </c>
      <c r="D651" s="272" t="s">
        <v>347</v>
      </c>
      <c r="E651" s="273" t="s">
        <v>1023</v>
      </c>
      <c r="F651" s="274" t="s">
        <v>1024</v>
      </c>
      <c r="G651" s="275" t="s">
        <v>354</v>
      </c>
      <c r="H651" s="276">
        <v>9</v>
      </c>
      <c r="I651" s="277"/>
      <c r="J651" s="278">
        <f>ROUND(I651*H651,2)</f>
        <v>0</v>
      </c>
      <c r="K651" s="274" t="s">
        <v>201</v>
      </c>
      <c r="L651" s="279"/>
      <c r="M651" s="280" t="s">
        <v>21</v>
      </c>
      <c r="N651" s="281" t="s">
        <v>47</v>
      </c>
      <c r="O651" s="86"/>
      <c r="P651" s="238">
        <f>O651*H651</f>
        <v>0</v>
      </c>
      <c r="Q651" s="238">
        <v>0.03056</v>
      </c>
      <c r="R651" s="238">
        <f>Q651*H651</f>
        <v>0.27504</v>
      </c>
      <c r="S651" s="238">
        <v>0</v>
      </c>
      <c r="T651" s="239">
        <f>S651*H651</f>
        <v>0</v>
      </c>
      <c r="U651" s="40"/>
      <c r="V651" s="40"/>
      <c r="W651" s="40"/>
      <c r="X651" s="40"/>
      <c r="Y651" s="40"/>
      <c r="Z651" s="40"/>
      <c r="AA651" s="40"/>
      <c r="AB651" s="40"/>
      <c r="AC651" s="40"/>
      <c r="AD651" s="40"/>
      <c r="AE651" s="40"/>
      <c r="AR651" s="240" t="s">
        <v>525</v>
      </c>
      <c r="AT651" s="240" t="s">
        <v>347</v>
      </c>
      <c r="AU651" s="240" t="s">
        <v>86</v>
      </c>
      <c r="AY651" s="19" t="s">
        <v>194</v>
      </c>
      <c r="BE651" s="241">
        <f>IF(N651="základní",J651,0)</f>
        <v>0</v>
      </c>
      <c r="BF651" s="241">
        <f>IF(N651="snížená",J651,0)</f>
        <v>0</v>
      </c>
      <c r="BG651" s="241">
        <f>IF(N651="zákl. přenesená",J651,0)</f>
        <v>0</v>
      </c>
      <c r="BH651" s="241">
        <f>IF(N651="sníž. přenesená",J651,0)</f>
        <v>0</v>
      </c>
      <c r="BI651" s="241">
        <f>IF(N651="nulová",J651,0)</f>
        <v>0</v>
      </c>
      <c r="BJ651" s="19" t="s">
        <v>84</v>
      </c>
      <c r="BK651" s="241">
        <f>ROUND(I651*H651,2)</f>
        <v>0</v>
      </c>
      <c r="BL651" s="19" t="s">
        <v>245</v>
      </c>
      <c r="BM651" s="240" t="s">
        <v>1025</v>
      </c>
    </row>
    <row r="652" spans="1:47" s="2" customFormat="1" ht="12">
      <c r="A652" s="40"/>
      <c r="B652" s="41"/>
      <c r="C652" s="42"/>
      <c r="D652" s="242" t="s">
        <v>204</v>
      </c>
      <c r="E652" s="42"/>
      <c r="F652" s="243" t="s">
        <v>1024</v>
      </c>
      <c r="G652" s="42"/>
      <c r="H652" s="42"/>
      <c r="I652" s="149"/>
      <c r="J652" s="42"/>
      <c r="K652" s="42"/>
      <c r="L652" s="46"/>
      <c r="M652" s="244"/>
      <c r="N652" s="245"/>
      <c r="O652" s="86"/>
      <c r="P652" s="86"/>
      <c r="Q652" s="86"/>
      <c r="R652" s="86"/>
      <c r="S652" s="86"/>
      <c r="T652" s="87"/>
      <c r="U652" s="40"/>
      <c r="V652" s="40"/>
      <c r="W652" s="40"/>
      <c r="X652" s="40"/>
      <c r="Y652" s="40"/>
      <c r="Z652" s="40"/>
      <c r="AA652" s="40"/>
      <c r="AB652" s="40"/>
      <c r="AC652" s="40"/>
      <c r="AD652" s="40"/>
      <c r="AE652" s="40"/>
      <c r="AT652" s="19" t="s">
        <v>204</v>
      </c>
      <c r="AU652" s="19" t="s">
        <v>86</v>
      </c>
    </row>
    <row r="653" spans="1:51" s="13" customFormat="1" ht="12">
      <c r="A653" s="13"/>
      <c r="B653" s="247"/>
      <c r="C653" s="248"/>
      <c r="D653" s="242" t="s">
        <v>208</v>
      </c>
      <c r="E653" s="249" t="s">
        <v>21</v>
      </c>
      <c r="F653" s="250" t="s">
        <v>1026</v>
      </c>
      <c r="G653" s="248"/>
      <c r="H653" s="251">
        <v>6</v>
      </c>
      <c r="I653" s="252"/>
      <c r="J653" s="248"/>
      <c r="K653" s="248"/>
      <c r="L653" s="253"/>
      <c r="M653" s="254"/>
      <c r="N653" s="255"/>
      <c r="O653" s="255"/>
      <c r="P653" s="255"/>
      <c r="Q653" s="255"/>
      <c r="R653" s="255"/>
      <c r="S653" s="255"/>
      <c r="T653" s="256"/>
      <c r="U653" s="13"/>
      <c r="V653" s="13"/>
      <c r="W653" s="13"/>
      <c r="X653" s="13"/>
      <c r="Y653" s="13"/>
      <c r="Z653" s="13"/>
      <c r="AA653" s="13"/>
      <c r="AB653" s="13"/>
      <c r="AC653" s="13"/>
      <c r="AD653" s="13"/>
      <c r="AE653" s="13"/>
      <c r="AT653" s="257" t="s">
        <v>208</v>
      </c>
      <c r="AU653" s="257" t="s">
        <v>86</v>
      </c>
      <c r="AV653" s="13" t="s">
        <v>86</v>
      </c>
      <c r="AW653" s="13" t="s">
        <v>38</v>
      </c>
      <c r="AX653" s="13" t="s">
        <v>76</v>
      </c>
      <c r="AY653" s="257" t="s">
        <v>194</v>
      </c>
    </row>
    <row r="654" spans="1:51" s="13" customFormat="1" ht="12">
      <c r="A654" s="13"/>
      <c r="B654" s="247"/>
      <c r="C654" s="248"/>
      <c r="D654" s="242" t="s">
        <v>208</v>
      </c>
      <c r="E654" s="249" t="s">
        <v>21</v>
      </c>
      <c r="F654" s="250" t="s">
        <v>1027</v>
      </c>
      <c r="G654" s="248"/>
      <c r="H654" s="251">
        <v>1.125</v>
      </c>
      <c r="I654" s="252"/>
      <c r="J654" s="248"/>
      <c r="K654" s="248"/>
      <c r="L654" s="253"/>
      <c r="M654" s="254"/>
      <c r="N654" s="255"/>
      <c r="O654" s="255"/>
      <c r="P654" s="255"/>
      <c r="Q654" s="255"/>
      <c r="R654" s="255"/>
      <c r="S654" s="255"/>
      <c r="T654" s="256"/>
      <c r="U654" s="13"/>
      <c r="V654" s="13"/>
      <c r="W654" s="13"/>
      <c r="X654" s="13"/>
      <c r="Y654" s="13"/>
      <c r="Z654" s="13"/>
      <c r="AA654" s="13"/>
      <c r="AB654" s="13"/>
      <c r="AC654" s="13"/>
      <c r="AD654" s="13"/>
      <c r="AE654" s="13"/>
      <c r="AT654" s="257" t="s">
        <v>208</v>
      </c>
      <c r="AU654" s="257" t="s">
        <v>86</v>
      </c>
      <c r="AV654" s="13" t="s">
        <v>86</v>
      </c>
      <c r="AW654" s="13" t="s">
        <v>38</v>
      </c>
      <c r="AX654" s="13" t="s">
        <v>76</v>
      </c>
      <c r="AY654" s="257" t="s">
        <v>194</v>
      </c>
    </row>
    <row r="655" spans="1:51" s="13" customFormat="1" ht="12">
      <c r="A655" s="13"/>
      <c r="B655" s="247"/>
      <c r="C655" s="248"/>
      <c r="D655" s="242" t="s">
        <v>208</v>
      </c>
      <c r="E655" s="249" t="s">
        <v>21</v>
      </c>
      <c r="F655" s="250" t="s">
        <v>1028</v>
      </c>
      <c r="G655" s="248"/>
      <c r="H655" s="251">
        <v>1.875</v>
      </c>
      <c r="I655" s="252"/>
      <c r="J655" s="248"/>
      <c r="K655" s="248"/>
      <c r="L655" s="253"/>
      <c r="M655" s="254"/>
      <c r="N655" s="255"/>
      <c r="O655" s="255"/>
      <c r="P655" s="255"/>
      <c r="Q655" s="255"/>
      <c r="R655" s="255"/>
      <c r="S655" s="255"/>
      <c r="T655" s="256"/>
      <c r="U655" s="13"/>
      <c r="V655" s="13"/>
      <c r="W655" s="13"/>
      <c r="X655" s="13"/>
      <c r="Y655" s="13"/>
      <c r="Z655" s="13"/>
      <c r="AA655" s="13"/>
      <c r="AB655" s="13"/>
      <c r="AC655" s="13"/>
      <c r="AD655" s="13"/>
      <c r="AE655" s="13"/>
      <c r="AT655" s="257" t="s">
        <v>208</v>
      </c>
      <c r="AU655" s="257" t="s">
        <v>86</v>
      </c>
      <c r="AV655" s="13" t="s">
        <v>86</v>
      </c>
      <c r="AW655" s="13" t="s">
        <v>38</v>
      </c>
      <c r="AX655" s="13" t="s">
        <v>76</v>
      </c>
      <c r="AY655" s="257" t="s">
        <v>194</v>
      </c>
    </row>
    <row r="656" spans="1:51" s="14" customFormat="1" ht="12">
      <c r="A656" s="14"/>
      <c r="B656" s="258"/>
      <c r="C656" s="259"/>
      <c r="D656" s="242" t="s">
        <v>208</v>
      </c>
      <c r="E656" s="260" t="s">
        <v>21</v>
      </c>
      <c r="F656" s="261" t="s">
        <v>210</v>
      </c>
      <c r="G656" s="259"/>
      <c r="H656" s="262">
        <v>9</v>
      </c>
      <c r="I656" s="263"/>
      <c r="J656" s="259"/>
      <c r="K656" s="259"/>
      <c r="L656" s="264"/>
      <c r="M656" s="265"/>
      <c r="N656" s="266"/>
      <c r="O656" s="266"/>
      <c r="P656" s="266"/>
      <c r="Q656" s="266"/>
      <c r="R656" s="266"/>
      <c r="S656" s="266"/>
      <c r="T656" s="267"/>
      <c r="U656" s="14"/>
      <c r="V656" s="14"/>
      <c r="W656" s="14"/>
      <c r="X656" s="14"/>
      <c r="Y656" s="14"/>
      <c r="Z656" s="14"/>
      <c r="AA656" s="14"/>
      <c r="AB656" s="14"/>
      <c r="AC656" s="14"/>
      <c r="AD656" s="14"/>
      <c r="AE656" s="14"/>
      <c r="AT656" s="268" t="s">
        <v>208</v>
      </c>
      <c r="AU656" s="268" t="s">
        <v>86</v>
      </c>
      <c r="AV656" s="14" t="s">
        <v>202</v>
      </c>
      <c r="AW656" s="14" t="s">
        <v>38</v>
      </c>
      <c r="AX656" s="14" t="s">
        <v>84</v>
      </c>
      <c r="AY656" s="268" t="s">
        <v>194</v>
      </c>
    </row>
    <row r="657" spans="1:65" s="2" customFormat="1" ht="16.5" customHeight="1">
      <c r="A657" s="40"/>
      <c r="B657" s="41"/>
      <c r="C657" s="229" t="s">
        <v>1029</v>
      </c>
      <c r="D657" s="229" t="s">
        <v>197</v>
      </c>
      <c r="E657" s="230" t="s">
        <v>1030</v>
      </c>
      <c r="F657" s="231" t="s">
        <v>1031</v>
      </c>
      <c r="G657" s="232" t="s">
        <v>268</v>
      </c>
      <c r="H657" s="233">
        <v>1</v>
      </c>
      <c r="I657" s="234"/>
      <c r="J657" s="235">
        <f>ROUND(I657*H657,2)</f>
        <v>0</v>
      </c>
      <c r="K657" s="231" t="s">
        <v>1032</v>
      </c>
      <c r="L657" s="46"/>
      <c r="M657" s="236" t="s">
        <v>21</v>
      </c>
      <c r="N657" s="237" t="s">
        <v>47</v>
      </c>
      <c r="O657" s="86"/>
      <c r="P657" s="238">
        <f>O657*H657</f>
        <v>0</v>
      </c>
      <c r="Q657" s="238">
        <v>0.00088</v>
      </c>
      <c r="R657" s="238">
        <f>Q657*H657</f>
        <v>0.00088</v>
      </c>
      <c r="S657" s="238">
        <v>0</v>
      </c>
      <c r="T657" s="239">
        <f>S657*H657</f>
        <v>0</v>
      </c>
      <c r="U657" s="40"/>
      <c r="V657" s="40"/>
      <c r="W657" s="40"/>
      <c r="X657" s="40"/>
      <c r="Y657" s="40"/>
      <c r="Z657" s="40"/>
      <c r="AA657" s="40"/>
      <c r="AB657" s="40"/>
      <c r="AC657" s="40"/>
      <c r="AD657" s="40"/>
      <c r="AE657" s="40"/>
      <c r="AR657" s="240" t="s">
        <v>245</v>
      </c>
      <c r="AT657" s="240" t="s">
        <v>197</v>
      </c>
      <c r="AU657" s="240" t="s">
        <v>86</v>
      </c>
      <c r="AY657" s="19" t="s">
        <v>194</v>
      </c>
      <c r="BE657" s="241">
        <f>IF(N657="základní",J657,0)</f>
        <v>0</v>
      </c>
      <c r="BF657" s="241">
        <f>IF(N657="snížená",J657,0)</f>
        <v>0</v>
      </c>
      <c r="BG657" s="241">
        <f>IF(N657="zákl. přenesená",J657,0)</f>
        <v>0</v>
      </c>
      <c r="BH657" s="241">
        <f>IF(N657="sníž. přenesená",J657,0)</f>
        <v>0</v>
      </c>
      <c r="BI657" s="241">
        <f>IF(N657="nulová",J657,0)</f>
        <v>0</v>
      </c>
      <c r="BJ657" s="19" t="s">
        <v>84</v>
      </c>
      <c r="BK657" s="241">
        <f>ROUND(I657*H657,2)</f>
        <v>0</v>
      </c>
      <c r="BL657" s="19" t="s">
        <v>245</v>
      </c>
      <c r="BM657" s="240" t="s">
        <v>1033</v>
      </c>
    </row>
    <row r="658" spans="1:47" s="2" customFormat="1" ht="12">
      <c r="A658" s="40"/>
      <c r="B658" s="41"/>
      <c r="C658" s="42"/>
      <c r="D658" s="242" t="s">
        <v>204</v>
      </c>
      <c r="E658" s="42"/>
      <c r="F658" s="243" t="s">
        <v>1034</v>
      </c>
      <c r="G658" s="42"/>
      <c r="H658" s="42"/>
      <c r="I658" s="149"/>
      <c r="J658" s="42"/>
      <c r="K658" s="42"/>
      <c r="L658" s="46"/>
      <c r="M658" s="244"/>
      <c r="N658" s="245"/>
      <c r="O658" s="86"/>
      <c r="P658" s="86"/>
      <c r="Q658" s="86"/>
      <c r="R658" s="86"/>
      <c r="S658" s="86"/>
      <c r="T658" s="87"/>
      <c r="U658" s="40"/>
      <c r="V658" s="40"/>
      <c r="W658" s="40"/>
      <c r="X658" s="40"/>
      <c r="Y658" s="40"/>
      <c r="Z658" s="40"/>
      <c r="AA658" s="40"/>
      <c r="AB658" s="40"/>
      <c r="AC658" s="40"/>
      <c r="AD658" s="40"/>
      <c r="AE658" s="40"/>
      <c r="AT658" s="19" t="s">
        <v>204</v>
      </c>
      <c r="AU658" s="19" t="s">
        <v>86</v>
      </c>
    </row>
    <row r="659" spans="1:47" s="2" customFormat="1" ht="12">
      <c r="A659" s="40"/>
      <c r="B659" s="41"/>
      <c r="C659" s="42"/>
      <c r="D659" s="242" t="s">
        <v>206</v>
      </c>
      <c r="E659" s="42"/>
      <c r="F659" s="246" t="s">
        <v>1035</v>
      </c>
      <c r="G659" s="42"/>
      <c r="H659" s="42"/>
      <c r="I659" s="149"/>
      <c r="J659" s="42"/>
      <c r="K659" s="42"/>
      <c r="L659" s="46"/>
      <c r="M659" s="244"/>
      <c r="N659" s="245"/>
      <c r="O659" s="86"/>
      <c r="P659" s="86"/>
      <c r="Q659" s="86"/>
      <c r="R659" s="86"/>
      <c r="S659" s="86"/>
      <c r="T659" s="87"/>
      <c r="U659" s="40"/>
      <c r="V659" s="40"/>
      <c r="W659" s="40"/>
      <c r="X659" s="40"/>
      <c r="Y659" s="40"/>
      <c r="Z659" s="40"/>
      <c r="AA659" s="40"/>
      <c r="AB659" s="40"/>
      <c r="AC659" s="40"/>
      <c r="AD659" s="40"/>
      <c r="AE659" s="40"/>
      <c r="AT659" s="19" t="s">
        <v>206</v>
      </c>
      <c r="AU659" s="19" t="s">
        <v>86</v>
      </c>
    </row>
    <row r="660" spans="1:65" s="2" customFormat="1" ht="16.5" customHeight="1">
      <c r="A660" s="40"/>
      <c r="B660" s="41"/>
      <c r="C660" s="272" t="s">
        <v>1036</v>
      </c>
      <c r="D660" s="272" t="s">
        <v>347</v>
      </c>
      <c r="E660" s="273" t="s">
        <v>1037</v>
      </c>
      <c r="F660" s="274" t="s">
        <v>1038</v>
      </c>
      <c r="G660" s="275" t="s">
        <v>268</v>
      </c>
      <c r="H660" s="276">
        <v>1</v>
      </c>
      <c r="I660" s="277"/>
      <c r="J660" s="278">
        <f>ROUND(I660*H660,2)</f>
        <v>0</v>
      </c>
      <c r="K660" s="274" t="s">
        <v>1032</v>
      </c>
      <c r="L660" s="279"/>
      <c r="M660" s="280" t="s">
        <v>21</v>
      </c>
      <c r="N660" s="281" t="s">
        <v>47</v>
      </c>
      <c r="O660" s="86"/>
      <c r="P660" s="238">
        <f>O660*H660</f>
        <v>0</v>
      </c>
      <c r="Q660" s="238">
        <v>0.079</v>
      </c>
      <c r="R660" s="238">
        <f>Q660*H660</f>
        <v>0.079</v>
      </c>
      <c r="S660" s="238">
        <v>0</v>
      </c>
      <c r="T660" s="239">
        <f>S660*H660</f>
        <v>0</v>
      </c>
      <c r="U660" s="40"/>
      <c r="V660" s="40"/>
      <c r="W660" s="40"/>
      <c r="X660" s="40"/>
      <c r="Y660" s="40"/>
      <c r="Z660" s="40"/>
      <c r="AA660" s="40"/>
      <c r="AB660" s="40"/>
      <c r="AC660" s="40"/>
      <c r="AD660" s="40"/>
      <c r="AE660" s="40"/>
      <c r="AR660" s="240" t="s">
        <v>525</v>
      </c>
      <c r="AT660" s="240" t="s">
        <v>347</v>
      </c>
      <c r="AU660" s="240" t="s">
        <v>86</v>
      </c>
      <c r="AY660" s="19" t="s">
        <v>194</v>
      </c>
      <c r="BE660" s="241">
        <f>IF(N660="základní",J660,0)</f>
        <v>0</v>
      </c>
      <c r="BF660" s="241">
        <f>IF(N660="snížená",J660,0)</f>
        <v>0</v>
      </c>
      <c r="BG660" s="241">
        <f>IF(N660="zákl. přenesená",J660,0)</f>
        <v>0</v>
      </c>
      <c r="BH660" s="241">
        <f>IF(N660="sníž. přenesená",J660,0)</f>
        <v>0</v>
      </c>
      <c r="BI660" s="241">
        <f>IF(N660="nulová",J660,0)</f>
        <v>0</v>
      </c>
      <c r="BJ660" s="19" t="s">
        <v>84</v>
      </c>
      <c r="BK660" s="241">
        <f>ROUND(I660*H660,2)</f>
        <v>0</v>
      </c>
      <c r="BL660" s="19" t="s">
        <v>245</v>
      </c>
      <c r="BM660" s="240" t="s">
        <v>1039</v>
      </c>
    </row>
    <row r="661" spans="1:47" s="2" customFormat="1" ht="12">
      <c r="A661" s="40"/>
      <c r="B661" s="41"/>
      <c r="C661" s="42"/>
      <c r="D661" s="242" t="s">
        <v>204</v>
      </c>
      <c r="E661" s="42"/>
      <c r="F661" s="243" t="s">
        <v>1040</v>
      </c>
      <c r="G661" s="42"/>
      <c r="H661" s="42"/>
      <c r="I661" s="149"/>
      <c r="J661" s="42"/>
      <c r="K661" s="42"/>
      <c r="L661" s="46"/>
      <c r="M661" s="244"/>
      <c r="N661" s="245"/>
      <c r="O661" s="86"/>
      <c r="P661" s="86"/>
      <c r="Q661" s="86"/>
      <c r="R661" s="86"/>
      <c r="S661" s="86"/>
      <c r="T661" s="87"/>
      <c r="U661" s="40"/>
      <c r="V661" s="40"/>
      <c r="W661" s="40"/>
      <c r="X661" s="40"/>
      <c r="Y661" s="40"/>
      <c r="Z661" s="40"/>
      <c r="AA661" s="40"/>
      <c r="AB661" s="40"/>
      <c r="AC661" s="40"/>
      <c r="AD661" s="40"/>
      <c r="AE661" s="40"/>
      <c r="AT661" s="19" t="s">
        <v>204</v>
      </c>
      <c r="AU661" s="19" t="s">
        <v>86</v>
      </c>
    </row>
    <row r="662" spans="1:51" s="13" customFormat="1" ht="12">
      <c r="A662" s="13"/>
      <c r="B662" s="247"/>
      <c r="C662" s="248"/>
      <c r="D662" s="242" t="s">
        <v>208</v>
      </c>
      <c r="E662" s="249" t="s">
        <v>21</v>
      </c>
      <c r="F662" s="250" t="s">
        <v>1041</v>
      </c>
      <c r="G662" s="248"/>
      <c r="H662" s="251">
        <v>1</v>
      </c>
      <c r="I662" s="252"/>
      <c r="J662" s="248"/>
      <c r="K662" s="248"/>
      <c r="L662" s="253"/>
      <c r="M662" s="254"/>
      <c r="N662" s="255"/>
      <c r="O662" s="255"/>
      <c r="P662" s="255"/>
      <c r="Q662" s="255"/>
      <c r="R662" s="255"/>
      <c r="S662" s="255"/>
      <c r="T662" s="256"/>
      <c r="U662" s="13"/>
      <c r="V662" s="13"/>
      <c r="W662" s="13"/>
      <c r="X662" s="13"/>
      <c r="Y662" s="13"/>
      <c r="Z662" s="13"/>
      <c r="AA662" s="13"/>
      <c r="AB662" s="13"/>
      <c r="AC662" s="13"/>
      <c r="AD662" s="13"/>
      <c r="AE662" s="13"/>
      <c r="AT662" s="257" t="s">
        <v>208</v>
      </c>
      <c r="AU662" s="257" t="s">
        <v>86</v>
      </c>
      <c r="AV662" s="13" t="s">
        <v>86</v>
      </c>
      <c r="AW662" s="13" t="s">
        <v>38</v>
      </c>
      <c r="AX662" s="13" t="s">
        <v>76</v>
      </c>
      <c r="AY662" s="257" t="s">
        <v>194</v>
      </c>
    </row>
    <row r="663" spans="1:51" s="14" customFormat="1" ht="12">
      <c r="A663" s="14"/>
      <c r="B663" s="258"/>
      <c r="C663" s="259"/>
      <c r="D663" s="242" t="s">
        <v>208</v>
      </c>
      <c r="E663" s="260" t="s">
        <v>21</v>
      </c>
      <c r="F663" s="261" t="s">
        <v>210</v>
      </c>
      <c r="G663" s="259"/>
      <c r="H663" s="262">
        <v>1</v>
      </c>
      <c r="I663" s="263"/>
      <c r="J663" s="259"/>
      <c r="K663" s="259"/>
      <c r="L663" s="264"/>
      <c r="M663" s="265"/>
      <c r="N663" s="266"/>
      <c r="O663" s="266"/>
      <c r="P663" s="266"/>
      <c r="Q663" s="266"/>
      <c r="R663" s="266"/>
      <c r="S663" s="266"/>
      <c r="T663" s="267"/>
      <c r="U663" s="14"/>
      <c r="V663" s="14"/>
      <c r="W663" s="14"/>
      <c r="X663" s="14"/>
      <c r="Y663" s="14"/>
      <c r="Z663" s="14"/>
      <c r="AA663" s="14"/>
      <c r="AB663" s="14"/>
      <c r="AC663" s="14"/>
      <c r="AD663" s="14"/>
      <c r="AE663" s="14"/>
      <c r="AT663" s="268" t="s">
        <v>208</v>
      </c>
      <c r="AU663" s="268" t="s">
        <v>86</v>
      </c>
      <c r="AV663" s="14" t="s">
        <v>202</v>
      </c>
      <c r="AW663" s="14" t="s">
        <v>38</v>
      </c>
      <c r="AX663" s="14" t="s">
        <v>84</v>
      </c>
      <c r="AY663" s="268" t="s">
        <v>194</v>
      </c>
    </row>
    <row r="664" spans="1:65" s="2" customFormat="1" ht="16.5" customHeight="1">
      <c r="A664" s="40"/>
      <c r="B664" s="41"/>
      <c r="C664" s="229" t="s">
        <v>1042</v>
      </c>
      <c r="D664" s="229" t="s">
        <v>197</v>
      </c>
      <c r="E664" s="230" t="s">
        <v>1043</v>
      </c>
      <c r="F664" s="231" t="s">
        <v>1044</v>
      </c>
      <c r="G664" s="232" t="s">
        <v>268</v>
      </c>
      <c r="H664" s="233">
        <v>8</v>
      </c>
      <c r="I664" s="234"/>
      <c r="J664" s="235">
        <f>ROUND(I664*H664,2)</f>
        <v>0</v>
      </c>
      <c r="K664" s="231" t="s">
        <v>201</v>
      </c>
      <c r="L664" s="46"/>
      <c r="M664" s="236" t="s">
        <v>21</v>
      </c>
      <c r="N664" s="237" t="s">
        <v>47</v>
      </c>
      <c r="O664" s="86"/>
      <c r="P664" s="238">
        <f>O664*H664</f>
        <v>0</v>
      </c>
      <c r="Q664" s="238">
        <v>0</v>
      </c>
      <c r="R664" s="238">
        <f>Q664*H664</f>
        <v>0</v>
      </c>
      <c r="S664" s="238">
        <v>0</v>
      </c>
      <c r="T664" s="239">
        <f>S664*H664</f>
        <v>0</v>
      </c>
      <c r="U664" s="40"/>
      <c r="V664" s="40"/>
      <c r="W664" s="40"/>
      <c r="X664" s="40"/>
      <c r="Y664" s="40"/>
      <c r="Z664" s="40"/>
      <c r="AA664" s="40"/>
      <c r="AB664" s="40"/>
      <c r="AC664" s="40"/>
      <c r="AD664" s="40"/>
      <c r="AE664" s="40"/>
      <c r="AR664" s="240" t="s">
        <v>245</v>
      </c>
      <c r="AT664" s="240" t="s">
        <v>197</v>
      </c>
      <c r="AU664" s="240" t="s">
        <v>86</v>
      </c>
      <c r="AY664" s="19" t="s">
        <v>194</v>
      </c>
      <c r="BE664" s="241">
        <f>IF(N664="základní",J664,0)</f>
        <v>0</v>
      </c>
      <c r="BF664" s="241">
        <f>IF(N664="snížená",J664,0)</f>
        <v>0</v>
      </c>
      <c r="BG664" s="241">
        <f>IF(N664="zákl. přenesená",J664,0)</f>
        <v>0</v>
      </c>
      <c r="BH664" s="241">
        <f>IF(N664="sníž. přenesená",J664,0)</f>
        <v>0</v>
      </c>
      <c r="BI664" s="241">
        <f>IF(N664="nulová",J664,0)</f>
        <v>0</v>
      </c>
      <c r="BJ664" s="19" t="s">
        <v>84</v>
      </c>
      <c r="BK664" s="241">
        <f>ROUND(I664*H664,2)</f>
        <v>0</v>
      </c>
      <c r="BL664" s="19" t="s">
        <v>245</v>
      </c>
      <c r="BM664" s="240" t="s">
        <v>1045</v>
      </c>
    </row>
    <row r="665" spans="1:47" s="2" customFormat="1" ht="12">
      <c r="A665" s="40"/>
      <c r="B665" s="41"/>
      <c r="C665" s="42"/>
      <c r="D665" s="242" t="s">
        <v>204</v>
      </c>
      <c r="E665" s="42"/>
      <c r="F665" s="243" t="s">
        <v>1046</v>
      </c>
      <c r="G665" s="42"/>
      <c r="H665" s="42"/>
      <c r="I665" s="149"/>
      <c r="J665" s="42"/>
      <c r="K665" s="42"/>
      <c r="L665" s="46"/>
      <c r="M665" s="244"/>
      <c r="N665" s="245"/>
      <c r="O665" s="86"/>
      <c r="P665" s="86"/>
      <c r="Q665" s="86"/>
      <c r="R665" s="86"/>
      <c r="S665" s="86"/>
      <c r="T665" s="87"/>
      <c r="U665" s="40"/>
      <c r="V665" s="40"/>
      <c r="W665" s="40"/>
      <c r="X665" s="40"/>
      <c r="Y665" s="40"/>
      <c r="Z665" s="40"/>
      <c r="AA665" s="40"/>
      <c r="AB665" s="40"/>
      <c r="AC665" s="40"/>
      <c r="AD665" s="40"/>
      <c r="AE665" s="40"/>
      <c r="AT665" s="19" t="s">
        <v>204</v>
      </c>
      <c r="AU665" s="19" t="s">
        <v>86</v>
      </c>
    </row>
    <row r="666" spans="1:47" s="2" customFormat="1" ht="12">
      <c r="A666" s="40"/>
      <c r="B666" s="41"/>
      <c r="C666" s="42"/>
      <c r="D666" s="242" t="s">
        <v>206</v>
      </c>
      <c r="E666" s="42"/>
      <c r="F666" s="246" t="s">
        <v>1035</v>
      </c>
      <c r="G666" s="42"/>
      <c r="H666" s="42"/>
      <c r="I666" s="149"/>
      <c r="J666" s="42"/>
      <c r="K666" s="42"/>
      <c r="L666" s="46"/>
      <c r="M666" s="244"/>
      <c r="N666" s="245"/>
      <c r="O666" s="86"/>
      <c r="P666" s="86"/>
      <c r="Q666" s="86"/>
      <c r="R666" s="86"/>
      <c r="S666" s="86"/>
      <c r="T666" s="87"/>
      <c r="U666" s="40"/>
      <c r="V666" s="40"/>
      <c r="W666" s="40"/>
      <c r="X666" s="40"/>
      <c r="Y666" s="40"/>
      <c r="Z666" s="40"/>
      <c r="AA666" s="40"/>
      <c r="AB666" s="40"/>
      <c r="AC666" s="40"/>
      <c r="AD666" s="40"/>
      <c r="AE666" s="40"/>
      <c r="AT666" s="19" t="s">
        <v>206</v>
      </c>
      <c r="AU666" s="19" t="s">
        <v>86</v>
      </c>
    </row>
    <row r="667" spans="1:65" s="2" customFormat="1" ht="16.5" customHeight="1">
      <c r="A667" s="40"/>
      <c r="B667" s="41"/>
      <c r="C667" s="272" t="s">
        <v>1047</v>
      </c>
      <c r="D667" s="272" t="s">
        <v>347</v>
      </c>
      <c r="E667" s="273" t="s">
        <v>1048</v>
      </c>
      <c r="F667" s="274" t="s">
        <v>1049</v>
      </c>
      <c r="G667" s="275" t="s">
        <v>268</v>
      </c>
      <c r="H667" s="276">
        <v>8</v>
      </c>
      <c r="I667" s="277"/>
      <c r="J667" s="278">
        <f>ROUND(I667*H667,2)</f>
        <v>0</v>
      </c>
      <c r="K667" s="274" t="s">
        <v>201</v>
      </c>
      <c r="L667" s="279"/>
      <c r="M667" s="280" t="s">
        <v>21</v>
      </c>
      <c r="N667" s="281" t="s">
        <v>47</v>
      </c>
      <c r="O667" s="86"/>
      <c r="P667" s="238">
        <f>O667*H667</f>
        <v>0</v>
      </c>
      <c r="Q667" s="238">
        <v>0.016</v>
      </c>
      <c r="R667" s="238">
        <f>Q667*H667</f>
        <v>0.128</v>
      </c>
      <c r="S667" s="238">
        <v>0</v>
      </c>
      <c r="T667" s="239">
        <f>S667*H667</f>
        <v>0</v>
      </c>
      <c r="U667" s="40"/>
      <c r="V667" s="40"/>
      <c r="W667" s="40"/>
      <c r="X667" s="40"/>
      <c r="Y667" s="40"/>
      <c r="Z667" s="40"/>
      <c r="AA667" s="40"/>
      <c r="AB667" s="40"/>
      <c r="AC667" s="40"/>
      <c r="AD667" s="40"/>
      <c r="AE667" s="40"/>
      <c r="AR667" s="240" t="s">
        <v>525</v>
      </c>
      <c r="AT667" s="240" t="s">
        <v>347</v>
      </c>
      <c r="AU667" s="240" t="s">
        <v>86</v>
      </c>
      <c r="AY667" s="19" t="s">
        <v>194</v>
      </c>
      <c r="BE667" s="241">
        <f>IF(N667="základní",J667,0)</f>
        <v>0</v>
      </c>
      <c r="BF667" s="241">
        <f>IF(N667="snížená",J667,0)</f>
        <v>0</v>
      </c>
      <c r="BG667" s="241">
        <f>IF(N667="zákl. přenesená",J667,0)</f>
        <v>0</v>
      </c>
      <c r="BH667" s="241">
        <f>IF(N667="sníž. přenesená",J667,0)</f>
        <v>0</v>
      </c>
      <c r="BI667" s="241">
        <f>IF(N667="nulová",J667,0)</f>
        <v>0</v>
      </c>
      <c r="BJ667" s="19" t="s">
        <v>84</v>
      </c>
      <c r="BK667" s="241">
        <f>ROUND(I667*H667,2)</f>
        <v>0</v>
      </c>
      <c r="BL667" s="19" t="s">
        <v>245</v>
      </c>
      <c r="BM667" s="240" t="s">
        <v>1050</v>
      </c>
    </row>
    <row r="668" spans="1:47" s="2" customFormat="1" ht="12">
      <c r="A668" s="40"/>
      <c r="B668" s="41"/>
      <c r="C668" s="42"/>
      <c r="D668" s="242" t="s">
        <v>204</v>
      </c>
      <c r="E668" s="42"/>
      <c r="F668" s="243" t="s">
        <v>1049</v>
      </c>
      <c r="G668" s="42"/>
      <c r="H668" s="42"/>
      <c r="I668" s="149"/>
      <c r="J668" s="42"/>
      <c r="K668" s="42"/>
      <c r="L668" s="46"/>
      <c r="M668" s="244"/>
      <c r="N668" s="245"/>
      <c r="O668" s="86"/>
      <c r="P668" s="86"/>
      <c r="Q668" s="86"/>
      <c r="R668" s="86"/>
      <c r="S668" s="86"/>
      <c r="T668" s="87"/>
      <c r="U668" s="40"/>
      <c r="V668" s="40"/>
      <c r="W668" s="40"/>
      <c r="X668" s="40"/>
      <c r="Y668" s="40"/>
      <c r="Z668" s="40"/>
      <c r="AA668" s="40"/>
      <c r="AB668" s="40"/>
      <c r="AC668" s="40"/>
      <c r="AD668" s="40"/>
      <c r="AE668" s="40"/>
      <c r="AT668" s="19" t="s">
        <v>204</v>
      </c>
      <c r="AU668" s="19" t="s">
        <v>86</v>
      </c>
    </row>
    <row r="669" spans="1:51" s="13" customFormat="1" ht="12">
      <c r="A669" s="13"/>
      <c r="B669" s="247"/>
      <c r="C669" s="248"/>
      <c r="D669" s="242" t="s">
        <v>208</v>
      </c>
      <c r="E669" s="249" t="s">
        <v>21</v>
      </c>
      <c r="F669" s="250" t="s">
        <v>667</v>
      </c>
      <c r="G669" s="248"/>
      <c r="H669" s="251">
        <v>8</v>
      </c>
      <c r="I669" s="252"/>
      <c r="J669" s="248"/>
      <c r="K669" s="248"/>
      <c r="L669" s="253"/>
      <c r="M669" s="254"/>
      <c r="N669" s="255"/>
      <c r="O669" s="255"/>
      <c r="P669" s="255"/>
      <c r="Q669" s="255"/>
      <c r="R669" s="255"/>
      <c r="S669" s="255"/>
      <c r="T669" s="256"/>
      <c r="U669" s="13"/>
      <c r="V669" s="13"/>
      <c r="W669" s="13"/>
      <c r="X669" s="13"/>
      <c r="Y669" s="13"/>
      <c r="Z669" s="13"/>
      <c r="AA669" s="13"/>
      <c r="AB669" s="13"/>
      <c r="AC669" s="13"/>
      <c r="AD669" s="13"/>
      <c r="AE669" s="13"/>
      <c r="AT669" s="257" t="s">
        <v>208</v>
      </c>
      <c r="AU669" s="257" t="s">
        <v>86</v>
      </c>
      <c r="AV669" s="13" t="s">
        <v>86</v>
      </c>
      <c r="AW669" s="13" t="s">
        <v>38</v>
      </c>
      <c r="AX669" s="13" t="s">
        <v>76</v>
      </c>
      <c r="AY669" s="257" t="s">
        <v>194</v>
      </c>
    </row>
    <row r="670" spans="1:51" s="14" customFormat="1" ht="12">
      <c r="A670" s="14"/>
      <c r="B670" s="258"/>
      <c r="C670" s="259"/>
      <c r="D670" s="242" t="s">
        <v>208</v>
      </c>
      <c r="E670" s="260" t="s">
        <v>21</v>
      </c>
      <c r="F670" s="261" t="s">
        <v>210</v>
      </c>
      <c r="G670" s="259"/>
      <c r="H670" s="262">
        <v>8</v>
      </c>
      <c r="I670" s="263"/>
      <c r="J670" s="259"/>
      <c r="K670" s="259"/>
      <c r="L670" s="264"/>
      <c r="M670" s="265"/>
      <c r="N670" s="266"/>
      <c r="O670" s="266"/>
      <c r="P670" s="266"/>
      <c r="Q670" s="266"/>
      <c r="R670" s="266"/>
      <c r="S670" s="266"/>
      <c r="T670" s="267"/>
      <c r="U670" s="14"/>
      <c r="V670" s="14"/>
      <c r="W670" s="14"/>
      <c r="X670" s="14"/>
      <c r="Y670" s="14"/>
      <c r="Z670" s="14"/>
      <c r="AA670" s="14"/>
      <c r="AB670" s="14"/>
      <c r="AC670" s="14"/>
      <c r="AD670" s="14"/>
      <c r="AE670" s="14"/>
      <c r="AT670" s="268" t="s">
        <v>208</v>
      </c>
      <c r="AU670" s="268" t="s">
        <v>86</v>
      </c>
      <c r="AV670" s="14" t="s">
        <v>202</v>
      </c>
      <c r="AW670" s="14" t="s">
        <v>38</v>
      </c>
      <c r="AX670" s="14" t="s">
        <v>84</v>
      </c>
      <c r="AY670" s="268" t="s">
        <v>194</v>
      </c>
    </row>
    <row r="671" spans="1:65" s="2" customFormat="1" ht="16.5" customHeight="1">
      <c r="A671" s="40"/>
      <c r="B671" s="41"/>
      <c r="C671" s="229" t="s">
        <v>1051</v>
      </c>
      <c r="D671" s="229" t="s">
        <v>197</v>
      </c>
      <c r="E671" s="230" t="s">
        <v>1052</v>
      </c>
      <c r="F671" s="231" t="s">
        <v>1053</v>
      </c>
      <c r="G671" s="232" t="s">
        <v>268</v>
      </c>
      <c r="H671" s="233">
        <v>2</v>
      </c>
      <c r="I671" s="234"/>
      <c r="J671" s="235">
        <f>ROUND(I671*H671,2)</f>
        <v>0</v>
      </c>
      <c r="K671" s="231" t="s">
        <v>201</v>
      </c>
      <c r="L671" s="46"/>
      <c r="M671" s="236" t="s">
        <v>21</v>
      </c>
      <c r="N671" s="237" t="s">
        <v>47</v>
      </c>
      <c r="O671" s="86"/>
      <c r="P671" s="238">
        <f>O671*H671</f>
        <v>0</v>
      </c>
      <c r="Q671" s="238">
        <v>0</v>
      </c>
      <c r="R671" s="238">
        <f>Q671*H671</f>
        <v>0</v>
      </c>
      <c r="S671" s="238">
        <v>0</v>
      </c>
      <c r="T671" s="239">
        <f>S671*H671</f>
        <v>0</v>
      </c>
      <c r="U671" s="40"/>
      <c r="V671" s="40"/>
      <c r="W671" s="40"/>
      <c r="X671" s="40"/>
      <c r="Y671" s="40"/>
      <c r="Z671" s="40"/>
      <c r="AA671" s="40"/>
      <c r="AB671" s="40"/>
      <c r="AC671" s="40"/>
      <c r="AD671" s="40"/>
      <c r="AE671" s="40"/>
      <c r="AR671" s="240" t="s">
        <v>245</v>
      </c>
      <c r="AT671" s="240" t="s">
        <v>197</v>
      </c>
      <c r="AU671" s="240" t="s">
        <v>86</v>
      </c>
      <c r="AY671" s="19" t="s">
        <v>194</v>
      </c>
      <c r="BE671" s="241">
        <f>IF(N671="základní",J671,0)</f>
        <v>0</v>
      </c>
      <c r="BF671" s="241">
        <f>IF(N671="snížená",J671,0)</f>
        <v>0</v>
      </c>
      <c r="BG671" s="241">
        <f>IF(N671="zákl. přenesená",J671,0)</f>
        <v>0</v>
      </c>
      <c r="BH671" s="241">
        <f>IF(N671="sníž. přenesená",J671,0)</f>
        <v>0</v>
      </c>
      <c r="BI671" s="241">
        <f>IF(N671="nulová",J671,0)</f>
        <v>0</v>
      </c>
      <c r="BJ671" s="19" t="s">
        <v>84</v>
      </c>
      <c r="BK671" s="241">
        <f>ROUND(I671*H671,2)</f>
        <v>0</v>
      </c>
      <c r="BL671" s="19" t="s">
        <v>245</v>
      </c>
      <c r="BM671" s="240" t="s">
        <v>1054</v>
      </c>
    </row>
    <row r="672" spans="1:47" s="2" customFormat="1" ht="12">
      <c r="A672" s="40"/>
      <c r="B672" s="41"/>
      <c r="C672" s="42"/>
      <c r="D672" s="242" t="s">
        <v>204</v>
      </c>
      <c r="E672" s="42"/>
      <c r="F672" s="243" t="s">
        <v>1055</v>
      </c>
      <c r="G672" s="42"/>
      <c r="H672" s="42"/>
      <c r="I672" s="149"/>
      <c r="J672" s="42"/>
      <c r="K672" s="42"/>
      <c r="L672" s="46"/>
      <c r="M672" s="244"/>
      <c r="N672" s="245"/>
      <c r="O672" s="86"/>
      <c r="P672" s="86"/>
      <c r="Q672" s="86"/>
      <c r="R672" s="86"/>
      <c r="S672" s="86"/>
      <c r="T672" s="87"/>
      <c r="U672" s="40"/>
      <c r="V672" s="40"/>
      <c r="W672" s="40"/>
      <c r="X672" s="40"/>
      <c r="Y672" s="40"/>
      <c r="Z672" s="40"/>
      <c r="AA672" s="40"/>
      <c r="AB672" s="40"/>
      <c r="AC672" s="40"/>
      <c r="AD672" s="40"/>
      <c r="AE672" s="40"/>
      <c r="AT672" s="19" t="s">
        <v>204</v>
      </c>
      <c r="AU672" s="19" t="s">
        <v>86</v>
      </c>
    </row>
    <row r="673" spans="1:47" s="2" customFormat="1" ht="12">
      <c r="A673" s="40"/>
      <c r="B673" s="41"/>
      <c r="C673" s="42"/>
      <c r="D673" s="242" t="s">
        <v>206</v>
      </c>
      <c r="E673" s="42"/>
      <c r="F673" s="246" t="s">
        <v>1035</v>
      </c>
      <c r="G673" s="42"/>
      <c r="H673" s="42"/>
      <c r="I673" s="149"/>
      <c r="J673" s="42"/>
      <c r="K673" s="42"/>
      <c r="L673" s="46"/>
      <c r="M673" s="244"/>
      <c r="N673" s="245"/>
      <c r="O673" s="86"/>
      <c r="P673" s="86"/>
      <c r="Q673" s="86"/>
      <c r="R673" s="86"/>
      <c r="S673" s="86"/>
      <c r="T673" s="87"/>
      <c r="U673" s="40"/>
      <c r="V673" s="40"/>
      <c r="W673" s="40"/>
      <c r="X673" s="40"/>
      <c r="Y673" s="40"/>
      <c r="Z673" s="40"/>
      <c r="AA673" s="40"/>
      <c r="AB673" s="40"/>
      <c r="AC673" s="40"/>
      <c r="AD673" s="40"/>
      <c r="AE673" s="40"/>
      <c r="AT673" s="19" t="s">
        <v>206</v>
      </c>
      <c r="AU673" s="19" t="s">
        <v>86</v>
      </c>
    </row>
    <row r="674" spans="1:65" s="2" customFormat="1" ht="16.5" customHeight="1">
      <c r="A674" s="40"/>
      <c r="B674" s="41"/>
      <c r="C674" s="272" t="s">
        <v>1056</v>
      </c>
      <c r="D674" s="272" t="s">
        <v>347</v>
      </c>
      <c r="E674" s="273" t="s">
        <v>1057</v>
      </c>
      <c r="F674" s="274" t="s">
        <v>1058</v>
      </c>
      <c r="G674" s="275" t="s">
        <v>268</v>
      </c>
      <c r="H674" s="276">
        <v>2</v>
      </c>
      <c r="I674" s="277"/>
      <c r="J674" s="278">
        <f>ROUND(I674*H674,2)</f>
        <v>0</v>
      </c>
      <c r="K674" s="274" t="s">
        <v>201</v>
      </c>
      <c r="L674" s="279"/>
      <c r="M674" s="280" t="s">
        <v>21</v>
      </c>
      <c r="N674" s="281" t="s">
        <v>47</v>
      </c>
      <c r="O674" s="86"/>
      <c r="P674" s="238">
        <f>O674*H674</f>
        <v>0</v>
      </c>
      <c r="Q674" s="238">
        <v>0.0205</v>
      </c>
      <c r="R674" s="238">
        <f>Q674*H674</f>
        <v>0.041</v>
      </c>
      <c r="S674" s="238">
        <v>0</v>
      </c>
      <c r="T674" s="239">
        <f>S674*H674</f>
        <v>0</v>
      </c>
      <c r="U674" s="40"/>
      <c r="V674" s="40"/>
      <c r="W674" s="40"/>
      <c r="X674" s="40"/>
      <c r="Y674" s="40"/>
      <c r="Z674" s="40"/>
      <c r="AA674" s="40"/>
      <c r="AB674" s="40"/>
      <c r="AC674" s="40"/>
      <c r="AD674" s="40"/>
      <c r="AE674" s="40"/>
      <c r="AR674" s="240" t="s">
        <v>525</v>
      </c>
      <c r="AT674" s="240" t="s">
        <v>347</v>
      </c>
      <c r="AU674" s="240" t="s">
        <v>86</v>
      </c>
      <c r="AY674" s="19" t="s">
        <v>194</v>
      </c>
      <c r="BE674" s="241">
        <f>IF(N674="základní",J674,0)</f>
        <v>0</v>
      </c>
      <c r="BF674" s="241">
        <f>IF(N674="snížená",J674,0)</f>
        <v>0</v>
      </c>
      <c r="BG674" s="241">
        <f>IF(N674="zákl. přenesená",J674,0)</f>
        <v>0</v>
      </c>
      <c r="BH674" s="241">
        <f>IF(N674="sníž. přenesená",J674,0)</f>
        <v>0</v>
      </c>
      <c r="BI674" s="241">
        <f>IF(N674="nulová",J674,0)</f>
        <v>0</v>
      </c>
      <c r="BJ674" s="19" t="s">
        <v>84</v>
      </c>
      <c r="BK674" s="241">
        <f>ROUND(I674*H674,2)</f>
        <v>0</v>
      </c>
      <c r="BL674" s="19" t="s">
        <v>245</v>
      </c>
      <c r="BM674" s="240" t="s">
        <v>1059</v>
      </c>
    </row>
    <row r="675" spans="1:47" s="2" customFormat="1" ht="12">
      <c r="A675" s="40"/>
      <c r="B675" s="41"/>
      <c r="C675" s="42"/>
      <c r="D675" s="242" t="s">
        <v>204</v>
      </c>
      <c r="E675" s="42"/>
      <c r="F675" s="243" t="s">
        <v>1058</v>
      </c>
      <c r="G675" s="42"/>
      <c r="H675" s="42"/>
      <c r="I675" s="149"/>
      <c r="J675" s="42"/>
      <c r="K675" s="42"/>
      <c r="L675" s="46"/>
      <c r="M675" s="244"/>
      <c r="N675" s="245"/>
      <c r="O675" s="86"/>
      <c r="P675" s="86"/>
      <c r="Q675" s="86"/>
      <c r="R675" s="86"/>
      <c r="S675" s="86"/>
      <c r="T675" s="87"/>
      <c r="U675" s="40"/>
      <c r="V675" s="40"/>
      <c r="W675" s="40"/>
      <c r="X675" s="40"/>
      <c r="Y675" s="40"/>
      <c r="Z675" s="40"/>
      <c r="AA675" s="40"/>
      <c r="AB675" s="40"/>
      <c r="AC675" s="40"/>
      <c r="AD675" s="40"/>
      <c r="AE675" s="40"/>
      <c r="AT675" s="19" t="s">
        <v>204</v>
      </c>
      <c r="AU675" s="19" t="s">
        <v>86</v>
      </c>
    </row>
    <row r="676" spans="1:51" s="13" customFormat="1" ht="12">
      <c r="A676" s="13"/>
      <c r="B676" s="247"/>
      <c r="C676" s="248"/>
      <c r="D676" s="242" t="s">
        <v>208</v>
      </c>
      <c r="E676" s="249" t="s">
        <v>21</v>
      </c>
      <c r="F676" s="250" t="s">
        <v>672</v>
      </c>
      <c r="G676" s="248"/>
      <c r="H676" s="251">
        <v>2</v>
      </c>
      <c r="I676" s="252"/>
      <c r="J676" s="248"/>
      <c r="K676" s="248"/>
      <c r="L676" s="253"/>
      <c r="M676" s="254"/>
      <c r="N676" s="255"/>
      <c r="O676" s="255"/>
      <c r="P676" s="255"/>
      <c r="Q676" s="255"/>
      <c r="R676" s="255"/>
      <c r="S676" s="255"/>
      <c r="T676" s="256"/>
      <c r="U676" s="13"/>
      <c r="V676" s="13"/>
      <c r="W676" s="13"/>
      <c r="X676" s="13"/>
      <c r="Y676" s="13"/>
      <c r="Z676" s="13"/>
      <c r="AA676" s="13"/>
      <c r="AB676" s="13"/>
      <c r="AC676" s="13"/>
      <c r="AD676" s="13"/>
      <c r="AE676" s="13"/>
      <c r="AT676" s="257" t="s">
        <v>208</v>
      </c>
      <c r="AU676" s="257" t="s">
        <v>86</v>
      </c>
      <c r="AV676" s="13" t="s">
        <v>86</v>
      </c>
      <c r="AW676" s="13" t="s">
        <v>38</v>
      </c>
      <c r="AX676" s="13" t="s">
        <v>76</v>
      </c>
      <c r="AY676" s="257" t="s">
        <v>194</v>
      </c>
    </row>
    <row r="677" spans="1:51" s="14" customFormat="1" ht="12">
      <c r="A677" s="14"/>
      <c r="B677" s="258"/>
      <c r="C677" s="259"/>
      <c r="D677" s="242" t="s">
        <v>208</v>
      </c>
      <c r="E677" s="260" t="s">
        <v>21</v>
      </c>
      <c r="F677" s="261" t="s">
        <v>210</v>
      </c>
      <c r="G677" s="259"/>
      <c r="H677" s="262">
        <v>2</v>
      </c>
      <c r="I677" s="263"/>
      <c r="J677" s="259"/>
      <c r="K677" s="259"/>
      <c r="L677" s="264"/>
      <c r="M677" s="265"/>
      <c r="N677" s="266"/>
      <c r="O677" s="266"/>
      <c r="P677" s="266"/>
      <c r="Q677" s="266"/>
      <c r="R677" s="266"/>
      <c r="S677" s="266"/>
      <c r="T677" s="267"/>
      <c r="U677" s="14"/>
      <c r="V677" s="14"/>
      <c r="W677" s="14"/>
      <c r="X677" s="14"/>
      <c r="Y677" s="14"/>
      <c r="Z677" s="14"/>
      <c r="AA677" s="14"/>
      <c r="AB677" s="14"/>
      <c r="AC677" s="14"/>
      <c r="AD677" s="14"/>
      <c r="AE677" s="14"/>
      <c r="AT677" s="268" t="s">
        <v>208</v>
      </c>
      <c r="AU677" s="268" t="s">
        <v>86</v>
      </c>
      <c r="AV677" s="14" t="s">
        <v>202</v>
      </c>
      <c r="AW677" s="14" t="s">
        <v>38</v>
      </c>
      <c r="AX677" s="14" t="s">
        <v>84</v>
      </c>
      <c r="AY677" s="268" t="s">
        <v>194</v>
      </c>
    </row>
    <row r="678" spans="1:65" s="2" customFormat="1" ht="16.5" customHeight="1">
      <c r="A678" s="40"/>
      <c r="B678" s="41"/>
      <c r="C678" s="229" t="s">
        <v>1060</v>
      </c>
      <c r="D678" s="229" t="s">
        <v>197</v>
      </c>
      <c r="E678" s="230" t="s">
        <v>1061</v>
      </c>
      <c r="F678" s="231" t="s">
        <v>1062</v>
      </c>
      <c r="G678" s="232" t="s">
        <v>268</v>
      </c>
      <c r="H678" s="233">
        <v>1</v>
      </c>
      <c r="I678" s="234"/>
      <c r="J678" s="235">
        <f>ROUND(I678*H678,2)</f>
        <v>0</v>
      </c>
      <c r="K678" s="231" t="s">
        <v>201</v>
      </c>
      <c r="L678" s="46"/>
      <c r="M678" s="236" t="s">
        <v>21</v>
      </c>
      <c r="N678" s="237" t="s">
        <v>47</v>
      </c>
      <c r="O678" s="86"/>
      <c r="P678" s="238">
        <f>O678*H678</f>
        <v>0</v>
      </c>
      <c r="Q678" s="238">
        <v>0</v>
      </c>
      <c r="R678" s="238">
        <f>Q678*H678</f>
        <v>0</v>
      </c>
      <c r="S678" s="238">
        <v>0</v>
      </c>
      <c r="T678" s="239">
        <f>S678*H678</f>
        <v>0</v>
      </c>
      <c r="U678" s="40"/>
      <c r="V678" s="40"/>
      <c r="W678" s="40"/>
      <c r="X678" s="40"/>
      <c r="Y678" s="40"/>
      <c r="Z678" s="40"/>
      <c r="AA678" s="40"/>
      <c r="AB678" s="40"/>
      <c r="AC678" s="40"/>
      <c r="AD678" s="40"/>
      <c r="AE678" s="40"/>
      <c r="AR678" s="240" t="s">
        <v>245</v>
      </c>
      <c r="AT678" s="240" t="s">
        <v>197</v>
      </c>
      <c r="AU678" s="240" t="s">
        <v>86</v>
      </c>
      <c r="AY678" s="19" t="s">
        <v>194</v>
      </c>
      <c r="BE678" s="241">
        <f>IF(N678="základní",J678,0)</f>
        <v>0</v>
      </c>
      <c r="BF678" s="241">
        <f>IF(N678="snížená",J678,0)</f>
        <v>0</v>
      </c>
      <c r="BG678" s="241">
        <f>IF(N678="zákl. přenesená",J678,0)</f>
        <v>0</v>
      </c>
      <c r="BH678" s="241">
        <f>IF(N678="sníž. přenesená",J678,0)</f>
        <v>0</v>
      </c>
      <c r="BI678" s="241">
        <f>IF(N678="nulová",J678,0)</f>
        <v>0</v>
      </c>
      <c r="BJ678" s="19" t="s">
        <v>84</v>
      </c>
      <c r="BK678" s="241">
        <f>ROUND(I678*H678,2)</f>
        <v>0</v>
      </c>
      <c r="BL678" s="19" t="s">
        <v>245</v>
      </c>
      <c r="BM678" s="240" t="s">
        <v>1063</v>
      </c>
    </row>
    <row r="679" spans="1:47" s="2" customFormat="1" ht="12">
      <c r="A679" s="40"/>
      <c r="B679" s="41"/>
      <c r="C679" s="42"/>
      <c r="D679" s="242" t="s">
        <v>204</v>
      </c>
      <c r="E679" s="42"/>
      <c r="F679" s="243" t="s">
        <v>1064</v>
      </c>
      <c r="G679" s="42"/>
      <c r="H679" s="42"/>
      <c r="I679" s="149"/>
      <c r="J679" s="42"/>
      <c r="K679" s="42"/>
      <c r="L679" s="46"/>
      <c r="M679" s="244"/>
      <c r="N679" s="245"/>
      <c r="O679" s="86"/>
      <c r="P679" s="86"/>
      <c r="Q679" s="86"/>
      <c r="R679" s="86"/>
      <c r="S679" s="86"/>
      <c r="T679" s="87"/>
      <c r="U679" s="40"/>
      <c r="V679" s="40"/>
      <c r="W679" s="40"/>
      <c r="X679" s="40"/>
      <c r="Y679" s="40"/>
      <c r="Z679" s="40"/>
      <c r="AA679" s="40"/>
      <c r="AB679" s="40"/>
      <c r="AC679" s="40"/>
      <c r="AD679" s="40"/>
      <c r="AE679" s="40"/>
      <c r="AT679" s="19" t="s">
        <v>204</v>
      </c>
      <c r="AU679" s="19" t="s">
        <v>86</v>
      </c>
    </row>
    <row r="680" spans="1:47" s="2" customFormat="1" ht="12">
      <c r="A680" s="40"/>
      <c r="B680" s="41"/>
      <c r="C680" s="42"/>
      <c r="D680" s="242" t="s">
        <v>206</v>
      </c>
      <c r="E680" s="42"/>
      <c r="F680" s="246" t="s">
        <v>1035</v>
      </c>
      <c r="G680" s="42"/>
      <c r="H680" s="42"/>
      <c r="I680" s="149"/>
      <c r="J680" s="42"/>
      <c r="K680" s="42"/>
      <c r="L680" s="46"/>
      <c r="M680" s="244"/>
      <c r="N680" s="245"/>
      <c r="O680" s="86"/>
      <c r="P680" s="86"/>
      <c r="Q680" s="86"/>
      <c r="R680" s="86"/>
      <c r="S680" s="86"/>
      <c r="T680" s="87"/>
      <c r="U680" s="40"/>
      <c r="V680" s="40"/>
      <c r="W680" s="40"/>
      <c r="X680" s="40"/>
      <c r="Y680" s="40"/>
      <c r="Z680" s="40"/>
      <c r="AA680" s="40"/>
      <c r="AB680" s="40"/>
      <c r="AC680" s="40"/>
      <c r="AD680" s="40"/>
      <c r="AE680" s="40"/>
      <c r="AT680" s="19" t="s">
        <v>206</v>
      </c>
      <c r="AU680" s="19" t="s">
        <v>86</v>
      </c>
    </row>
    <row r="681" spans="1:65" s="2" customFormat="1" ht="16.5" customHeight="1">
      <c r="A681" s="40"/>
      <c r="B681" s="41"/>
      <c r="C681" s="272" t="s">
        <v>1065</v>
      </c>
      <c r="D681" s="272" t="s">
        <v>347</v>
      </c>
      <c r="E681" s="273" t="s">
        <v>1066</v>
      </c>
      <c r="F681" s="274" t="s">
        <v>1067</v>
      </c>
      <c r="G681" s="275" t="s">
        <v>268</v>
      </c>
      <c r="H681" s="276">
        <v>1</v>
      </c>
      <c r="I681" s="277"/>
      <c r="J681" s="278">
        <f>ROUND(I681*H681,2)</f>
        <v>0</v>
      </c>
      <c r="K681" s="274" t="s">
        <v>201</v>
      </c>
      <c r="L681" s="279"/>
      <c r="M681" s="280" t="s">
        <v>21</v>
      </c>
      <c r="N681" s="281" t="s">
        <v>47</v>
      </c>
      <c r="O681" s="86"/>
      <c r="P681" s="238">
        <f>O681*H681</f>
        <v>0</v>
      </c>
      <c r="Q681" s="238">
        <v>0.043</v>
      </c>
      <c r="R681" s="238">
        <f>Q681*H681</f>
        <v>0.043</v>
      </c>
      <c r="S681" s="238">
        <v>0</v>
      </c>
      <c r="T681" s="239">
        <f>S681*H681</f>
        <v>0</v>
      </c>
      <c r="U681" s="40"/>
      <c r="V681" s="40"/>
      <c r="W681" s="40"/>
      <c r="X681" s="40"/>
      <c r="Y681" s="40"/>
      <c r="Z681" s="40"/>
      <c r="AA681" s="40"/>
      <c r="AB681" s="40"/>
      <c r="AC681" s="40"/>
      <c r="AD681" s="40"/>
      <c r="AE681" s="40"/>
      <c r="AR681" s="240" t="s">
        <v>525</v>
      </c>
      <c r="AT681" s="240" t="s">
        <v>347</v>
      </c>
      <c r="AU681" s="240" t="s">
        <v>86</v>
      </c>
      <c r="AY681" s="19" t="s">
        <v>194</v>
      </c>
      <c r="BE681" s="241">
        <f>IF(N681="základní",J681,0)</f>
        <v>0</v>
      </c>
      <c r="BF681" s="241">
        <f>IF(N681="snížená",J681,0)</f>
        <v>0</v>
      </c>
      <c r="BG681" s="241">
        <f>IF(N681="zákl. přenesená",J681,0)</f>
        <v>0</v>
      </c>
      <c r="BH681" s="241">
        <f>IF(N681="sníž. přenesená",J681,0)</f>
        <v>0</v>
      </c>
      <c r="BI681" s="241">
        <f>IF(N681="nulová",J681,0)</f>
        <v>0</v>
      </c>
      <c r="BJ681" s="19" t="s">
        <v>84</v>
      </c>
      <c r="BK681" s="241">
        <f>ROUND(I681*H681,2)</f>
        <v>0</v>
      </c>
      <c r="BL681" s="19" t="s">
        <v>245</v>
      </c>
      <c r="BM681" s="240" t="s">
        <v>1068</v>
      </c>
    </row>
    <row r="682" spans="1:47" s="2" customFormat="1" ht="12">
      <c r="A682" s="40"/>
      <c r="B682" s="41"/>
      <c r="C682" s="42"/>
      <c r="D682" s="242" t="s">
        <v>204</v>
      </c>
      <c r="E682" s="42"/>
      <c r="F682" s="243" t="s">
        <v>1067</v>
      </c>
      <c r="G682" s="42"/>
      <c r="H682" s="42"/>
      <c r="I682" s="149"/>
      <c r="J682" s="42"/>
      <c r="K682" s="42"/>
      <c r="L682" s="46"/>
      <c r="M682" s="244"/>
      <c r="N682" s="245"/>
      <c r="O682" s="86"/>
      <c r="P682" s="86"/>
      <c r="Q682" s="86"/>
      <c r="R682" s="86"/>
      <c r="S682" s="86"/>
      <c r="T682" s="87"/>
      <c r="U682" s="40"/>
      <c r="V682" s="40"/>
      <c r="W682" s="40"/>
      <c r="X682" s="40"/>
      <c r="Y682" s="40"/>
      <c r="Z682" s="40"/>
      <c r="AA682" s="40"/>
      <c r="AB682" s="40"/>
      <c r="AC682" s="40"/>
      <c r="AD682" s="40"/>
      <c r="AE682" s="40"/>
      <c r="AT682" s="19" t="s">
        <v>204</v>
      </c>
      <c r="AU682" s="19" t="s">
        <v>86</v>
      </c>
    </row>
    <row r="683" spans="1:51" s="13" customFormat="1" ht="12">
      <c r="A683" s="13"/>
      <c r="B683" s="247"/>
      <c r="C683" s="248"/>
      <c r="D683" s="242" t="s">
        <v>208</v>
      </c>
      <c r="E683" s="249" t="s">
        <v>21</v>
      </c>
      <c r="F683" s="250" t="s">
        <v>1069</v>
      </c>
      <c r="G683" s="248"/>
      <c r="H683" s="251">
        <v>1</v>
      </c>
      <c r="I683" s="252"/>
      <c r="J683" s="248"/>
      <c r="K683" s="248"/>
      <c r="L683" s="253"/>
      <c r="M683" s="254"/>
      <c r="N683" s="255"/>
      <c r="O683" s="255"/>
      <c r="P683" s="255"/>
      <c r="Q683" s="255"/>
      <c r="R683" s="255"/>
      <c r="S683" s="255"/>
      <c r="T683" s="256"/>
      <c r="U683" s="13"/>
      <c r="V683" s="13"/>
      <c r="W683" s="13"/>
      <c r="X683" s="13"/>
      <c r="Y683" s="13"/>
      <c r="Z683" s="13"/>
      <c r="AA683" s="13"/>
      <c r="AB683" s="13"/>
      <c r="AC683" s="13"/>
      <c r="AD683" s="13"/>
      <c r="AE683" s="13"/>
      <c r="AT683" s="257" t="s">
        <v>208</v>
      </c>
      <c r="AU683" s="257" t="s">
        <v>86</v>
      </c>
      <c r="AV683" s="13" t="s">
        <v>86</v>
      </c>
      <c r="AW683" s="13" t="s">
        <v>38</v>
      </c>
      <c r="AX683" s="13" t="s">
        <v>76</v>
      </c>
      <c r="AY683" s="257" t="s">
        <v>194</v>
      </c>
    </row>
    <row r="684" spans="1:51" s="14" customFormat="1" ht="12">
      <c r="A684" s="14"/>
      <c r="B684" s="258"/>
      <c r="C684" s="259"/>
      <c r="D684" s="242" t="s">
        <v>208</v>
      </c>
      <c r="E684" s="260" t="s">
        <v>21</v>
      </c>
      <c r="F684" s="261" t="s">
        <v>210</v>
      </c>
      <c r="G684" s="259"/>
      <c r="H684" s="262">
        <v>1</v>
      </c>
      <c r="I684" s="263"/>
      <c r="J684" s="259"/>
      <c r="K684" s="259"/>
      <c r="L684" s="264"/>
      <c r="M684" s="265"/>
      <c r="N684" s="266"/>
      <c r="O684" s="266"/>
      <c r="P684" s="266"/>
      <c r="Q684" s="266"/>
      <c r="R684" s="266"/>
      <c r="S684" s="266"/>
      <c r="T684" s="267"/>
      <c r="U684" s="14"/>
      <c r="V684" s="14"/>
      <c r="W684" s="14"/>
      <c r="X684" s="14"/>
      <c r="Y684" s="14"/>
      <c r="Z684" s="14"/>
      <c r="AA684" s="14"/>
      <c r="AB684" s="14"/>
      <c r="AC684" s="14"/>
      <c r="AD684" s="14"/>
      <c r="AE684" s="14"/>
      <c r="AT684" s="268" t="s">
        <v>208</v>
      </c>
      <c r="AU684" s="268" t="s">
        <v>86</v>
      </c>
      <c r="AV684" s="14" t="s">
        <v>202</v>
      </c>
      <c r="AW684" s="14" t="s">
        <v>38</v>
      </c>
      <c r="AX684" s="14" t="s">
        <v>84</v>
      </c>
      <c r="AY684" s="268" t="s">
        <v>194</v>
      </c>
    </row>
    <row r="685" spans="1:65" s="2" customFormat="1" ht="16.5" customHeight="1">
      <c r="A685" s="40"/>
      <c r="B685" s="41"/>
      <c r="C685" s="229" t="s">
        <v>1070</v>
      </c>
      <c r="D685" s="229" t="s">
        <v>197</v>
      </c>
      <c r="E685" s="230" t="s">
        <v>1071</v>
      </c>
      <c r="F685" s="231" t="s">
        <v>1072</v>
      </c>
      <c r="G685" s="232" t="s">
        <v>268</v>
      </c>
      <c r="H685" s="233">
        <v>1</v>
      </c>
      <c r="I685" s="234"/>
      <c r="J685" s="235">
        <f>ROUND(I685*H685,2)</f>
        <v>0</v>
      </c>
      <c r="K685" s="231" t="s">
        <v>201</v>
      </c>
      <c r="L685" s="46"/>
      <c r="M685" s="236" t="s">
        <v>21</v>
      </c>
      <c r="N685" s="237" t="s">
        <v>47</v>
      </c>
      <c r="O685" s="86"/>
      <c r="P685" s="238">
        <f>O685*H685</f>
        <v>0</v>
      </c>
      <c r="Q685" s="238">
        <v>0</v>
      </c>
      <c r="R685" s="238">
        <f>Q685*H685</f>
        <v>0</v>
      </c>
      <c r="S685" s="238">
        <v>0</v>
      </c>
      <c r="T685" s="239">
        <f>S685*H685</f>
        <v>0</v>
      </c>
      <c r="U685" s="40"/>
      <c r="V685" s="40"/>
      <c r="W685" s="40"/>
      <c r="X685" s="40"/>
      <c r="Y685" s="40"/>
      <c r="Z685" s="40"/>
      <c r="AA685" s="40"/>
      <c r="AB685" s="40"/>
      <c r="AC685" s="40"/>
      <c r="AD685" s="40"/>
      <c r="AE685" s="40"/>
      <c r="AR685" s="240" t="s">
        <v>245</v>
      </c>
      <c r="AT685" s="240" t="s">
        <v>197</v>
      </c>
      <c r="AU685" s="240" t="s">
        <v>86</v>
      </c>
      <c r="AY685" s="19" t="s">
        <v>194</v>
      </c>
      <c r="BE685" s="241">
        <f>IF(N685="základní",J685,0)</f>
        <v>0</v>
      </c>
      <c r="BF685" s="241">
        <f>IF(N685="snížená",J685,0)</f>
        <v>0</v>
      </c>
      <c r="BG685" s="241">
        <f>IF(N685="zákl. přenesená",J685,0)</f>
        <v>0</v>
      </c>
      <c r="BH685" s="241">
        <f>IF(N685="sníž. přenesená",J685,0)</f>
        <v>0</v>
      </c>
      <c r="BI685" s="241">
        <f>IF(N685="nulová",J685,0)</f>
        <v>0</v>
      </c>
      <c r="BJ685" s="19" t="s">
        <v>84</v>
      </c>
      <c r="BK685" s="241">
        <f>ROUND(I685*H685,2)</f>
        <v>0</v>
      </c>
      <c r="BL685" s="19" t="s">
        <v>245</v>
      </c>
      <c r="BM685" s="240" t="s">
        <v>1073</v>
      </c>
    </row>
    <row r="686" spans="1:47" s="2" customFormat="1" ht="12">
      <c r="A686" s="40"/>
      <c r="B686" s="41"/>
      <c r="C686" s="42"/>
      <c r="D686" s="242" t="s">
        <v>204</v>
      </c>
      <c r="E686" s="42"/>
      <c r="F686" s="243" t="s">
        <v>1074</v>
      </c>
      <c r="G686" s="42"/>
      <c r="H686" s="42"/>
      <c r="I686" s="149"/>
      <c r="J686" s="42"/>
      <c r="K686" s="42"/>
      <c r="L686" s="46"/>
      <c r="M686" s="244"/>
      <c r="N686" s="245"/>
      <c r="O686" s="86"/>
      <c r="P686" s="86"/>
      <c r="Q686" s="86"/>
      <c r="R686" s="86"/>
      <c r="S686" s="86"/>
      <c r="T686" s="87"/>
      <c r="U686" s="40"/>
      <c r="V686" s="40"/>
      <c r="W686" s="40"/>
      <c r="X686" s="40"/>
      <c r="Y686" s="40"/>
      <c r="Z686" s="40"/>
      <c r="AA686" s="40"/>
      <c r="AB686" s="40"/>
      <c r="AC686" s="40"/>
      <c r="AD686" s="40"/>
      <c r="AE686" s="40"/>
      <c r="AT686" s="19" t="s">
        <v>204</v>
      </c>
      <c r="AU686" s="19" t="s">
        <v>86</v>
      </c>
    </row>
    <row r="687" spans="1:65" s="2" customFormat="1" ht="16.5" customHeight="1">
      <c r="A687" s="40"/>
      <c r="B687" s="41"/>
      <c r="C687" s="272" t="s">
        <v>1075</v>
      </c>
      <c r="D687" s="272" t="s">
        <v>347</v>
      </c>
      <c r="E687" s="273" t="s">
        <v>1076</v>
      </c>
      <c r="F687" s="274" t="s">
        <v>1077</v>
      </c>
      <c r="G687" s="275" t="s">
        <v>268</v>
      </c>
      <c r="H687" s="276">
        <v>1</v>
      </c>
      <c r="I687" s="277"/>
      <c r="J687" s="278">
        <f>ROUND(I687*H687,2)</f>
        <v>0</v>
      </c>
      <c r="K687" s="274" t="s">
        <v>201</v>
      </c>
      <c r="L687" s="279"/>
      <c r="M687" s="280" t="s">
        <v>21</v>
      </c>
      <c r="N687" s="281" t="s">
        <v>47</v>
      </c>
      <c r="O687" s="86"/>
      <c r="P687" s="238">
        <f>O687*H687</f>
        <v>0</v>
      </c>
      <c r="Q687" s="238">
        <v>0.0047</v>
      </c>
      <c r="R687" s="238">
        <f>Q687*H687</f>
        <v>0.0047</v>
      </c>
      <c r="S687" s="238">
        <v>0</v>
      </c>
      <c r="T687" s="239">
        <f>S687*H687</f>
        <v>0</v>
      </c>
      <c r="U687" s="40"/>
      <c r="V687" s="40"/>
      <c r="W687" s="40"/>
      <c r="X687" s="40"/>
      <c r="Y687" s="40"/>
      <c r="Z687" s="40"/>
      <c r="AA687" s="40"/>
      <c r="AB687" s="40"/>
      <c r="AC687" s="40"/>
      <c r="AD687" s="40"/>
      <c r="AE687" s="40"/>
      <c r="AR687" s="240" t="s">
        <v>525</v>
      </c>
      <c r="AT687" s="240" t="s">
        <v>347</v>
      </c>
      <c r="AU687" s="240" t="s">
        <v>86</v>
      </c>
      <c r="AY687" s="19" t="s">
        <v>194</v>
      </c>
      <c r="BE687" s="241">
        <f>IF(N687="základní",J687,0)</f>
        <v>0</v>
      </c>
      <c r="BF687" s="241">
        <f>IF(N687="snížená",J687,0)</f>
        <v>0</v>
      </c>
      <c r="BG687" s="241">
        <f>IF(N687="zákl. přenesená",J687,0)</f>
        <v>0</v>
      </c>
      <c r="BH687" s="241">
        <f>IF(N687="sníž. přenesená",J687,0)</f>
        <v>0</v>
      </c>
      <c r="BI687" s="241">
        <f>IF(N687="nulová",J687,0)</f>
        <v>0</v>
      </c>
      <c r="BJ687" s="19" t="s">
        <v>84</v>
      </c>
      <c r="BK687" s="241">
        <f>ROUND(I687*H687,2)</f>
        <v>0</v>
      </c>
      <c r="BL687" s="19" t="s">
        <v>245</v>
      </c>
      <c r="BM687" s="240" t="s">
        <v>1078</v>
      </c>
    </row>
    <row r="688" spans="1:47" s="2" customFormat="1" ht="12">
      <c r="A688" s="40"/>
      <c r="B688" s="41"/>
      <c r="C688" s="42"/>
      <c r="D688" s="242" t="s">
        <v>204</v>
      </c>
      <c r="E688" s="42"/>
      <c r="F688" s="243" t="s">
        <v>1077</v>
      </c>
      <c r="G688" s="42"/>
      <c r="H688" s="42"/>
      <c r="I688" s="149"/>
      <c r="J688" s="42"/>
      <c r="K688" s="42"/>
      <c r="L688" s="46"/>
      <c r="M688" s="244"/>
      <c r="N688" s="245"/>
      <c r="O688" s="86"/>
      <c r="P688" s="86"/>
      <c r="Q688" s="86"/>
      <c r="R688" s="86"/>
      <c r="S688" s="86"/>
      <c r="T688" s="87"/>
      <c r="U688" s="40"/>
      <c r="V688" s="40"/>
      <c r="W688" s="40"/>
      <c r="X688" s="40"/>
      <c r="Y688" s="40"/>
      <c r="Z688" s="40"/>
      <c r="AA688" s="40"/>
      <c r="AB688" s="40"/>
      <c r="AC688" s="40"/>
      <c r="AD688" s="40"/>
      <c r="AE688" s="40"/>
      <c r="AT688" s="19" t="s">
        <v>204</v>
      </c>
      <c r="AU688" s="19" t="s">
        <v>86</v>
      </c>
    </row>
    <row r="689" spans="1:51" s="13" customFormat="1" ht="12">
      <c r="A689" s="13"/>
      <c r="B689" s="247"/>
      <c r="C689" s="248"/>
      <c r="D689" s="242" t="s">
        <v>208</v>
      </c>
      <c r="E689" s="249" t="s">
        <v>21</v>
      </c>
      <c r="F689" s="250" t="s">
        <v>1069</v>
      </c>
      <c r="G689" s="248"/>
      <c r="H689" s="251">
        <v>1</v>
      </c>
      <c r="I689" s="252"/>
      <c r="J689" s="248"/>
      <c r="K689" s="248"/>
      <c r="L689" s="253"/>
      <c r="M689" s="254"/>
      <c r="N689" s="255"/>
      <c r="O689" s="255"/>
      <c r="P689" s="255"/>
      <c r="Q689" s="255"/>
      <c r="R689" s="255"/>
      <c r="S689" s="255"/>
      <c r="T689" s="256"/>
      <c r="U689" s="13"/>
      <c r="V689" s="13"/>
      <c r="W689" s="13"/>
      <c r="X689" s="13"/>
      <c r="Y689" s="13"/>
      <c r="Z689" s="13"/>
      <c r="AA689" s="13"/>
      <c r="AB689" s="13"/>
      <c r="AC689" s="13"/>
      <c r="AD689" s="13"/>
      <c r="AE689" s="13"/>
      <c r="AT689" s="257" t="s">
        <v>208</v>
      </c>
      <c r="AU689" s="257" t="s">
        <v>86</v>
      </c>
      <c r="AV689" s="13" t="s">
        <v>86</v>
      </c>
      <c r="AW689" s="13" t="s">
        <v>38</v>
      </c>
      <c r="AX689" s="13" t="s">
        <v>76</v>
      </c>
      <c r="AY689" s="257" t="s">
        <v>194</v>
      </c>
    </row>
    <row r="690" spans="1:51" s="14" customFormat="1" ht="12">
      <c r="A690" s="14"/>
      <c r="B690" s="258"/>
      <c r="C690" s="259"/>
      <c r="D690" s="242" t="s">
        <v>208</v>
      </c>
      <c r="E690" s="260" t="s">
        <v>21</v>
      </c>
      <c r="F690" s="261" t="s">
        <v>210</v>
      </c>
      <c r="G690" s="259"/>
      <c r="H690" s="262">
        <v>1</v>
      </c>
      <c r="I690" s="263"/>
      <c r="J690" s="259"/>
      <c r="K690" s="259"/>
      <c r="L690" s="264"/>
      <c r="M690" s="265"/>
      <c r="N690" s="266"/>
      <c r="O690" s="266"/>
      <c r="P690" s="266"/>
      <c r="Q690" s="266"/>
      <c r="R690" s="266"/>
      <c r="S690" s="266"/>
      <c r="T690" s="267"/>
      <c r="U690" s="14"/>
      <c r="V690" s="14"/>
      <c r="W690" s="14"/>
      <c r="X690" s="14"/>
      <c r="Y690" s="14"/>
      <c r="Z690" s="14"/>
      <c r="AA690" s="14"/>
      <c r="AB690" s="14"/>
      <c r="AC690" s="14"/>
      <c r="AD690" s="14"/>
      <c r="AE690" s="14"/>
      <c r="AT690" s="268" t="s">
        <v>208</v>
      </c>
      <c r="AU690" s="268" t="s">
        <v>86</v>
      </c>
      <c r="AV690" s="14" t="s">
        <v>202</v>
      </c>
      <c r="AW690" s="14" t="s">
        <v>38</v>
      </c>
      <c r="AX690" s="14" t="s">
        <v>84</v>
      </c>
      <c r="AY690" s="268" t="s">
        <v>194</v>
      </c>
    </row>
    <row r="691" spans="1:65" s="2" customFormat="1" ht="16.5" customHeight="1">
      <c r="A691" s="40"/>
      <c r="B691" s="41"/>
      <c r="C691" s="229" t="s">
        <v>1079</v>
      </c>
      <c r="D691" s="229" t="s">
        <v>197</v>
      </c>
      <c r="E691" s="230" t="s">
        <v>1080</v>
      </c>
      <c r="F691" s="231" t="s">
        <v>1081</v>
      </c>
      <c r="G691" s="232" t="s">
        <v>268</v>
      </c>
      <c r="H691" s="233">
        <v>11</v>
      </c>
      <c r="I691" s="234"/>
      <c r="J691" s="235">
        <f>ROUND(I691*H691,2)</f>
        <v>0</v>
      </c>
      <c r="K691" s="231" t="s">
        <v>201</v>
      </c>
      <c r="L691" s="46"/>
      <c r="M691" s="236" t="s">
        <v>21</v>
      </c>
      <c r="N691" s="237" t="s">
        <v>47</v>
      </c>
      <c r="O691" s="86"/>
      <c r="P691" s="238">
        <f>O691*H691</f>
        <v>0</v>
      </c>
      <c r="Q691" s="238">
        <v>0</v>
      </c>
      <c r="R691" s="238">
        <f>Q691*H691</f>
        <v>0</v>
      </c>
      <c r="S691" s="238">
        <v>0</v>
      </c>
      <c r="T691" s="239">
        <f>S691*H691</f>
        <v>0</v>
      </c>
      <c r="U691" s="40"/>
      <c r="V691" s="40"/>
      <c r="W691" s="40"/>
      <c r="X691" s="40"/>
      <c r="Y691" s="40"/>
      <c r="Z691" s="40"/>
      <c r="AA691" s="40"/>
      <c r="AB691" s="40"/>
      <c r="AC691" s="40"/>
      <c r="AD691" s="40"/>
      <c r="AE691" s="40"/>
      <c r="AR691" s="240" t="s">
        <v>245</v>
      </c>
      <c r="AT691" s="240" t="s">
        <v>197</v>
      </c>
      <c r="AU691" s="240" t="s">
        <v>86</v>
      </c>
      <c r="AY691" s="19" t="s">
        <v>194</v>
      </c>
      <c r="BE691" s="241">
        <f>IF(N691="základní",J691,0)</f>
        <v>0</v>
      </c>
      <c r="BF691" s="241">
        <f>IF(N691="snížená",J691,0)</f>
        <v>0</v>
      </c>
      <c r="BG691" s="241">
        <f>IF(N691="zákl. přenesená",J691,0)</f>
        <v>0</v>
      </c>
      <c r="BH691" s="241">
        <f>IF(N691="sníž. přenesená",J691,0)</f>
        <v>0</v>
      </c>
      <c r="BI691" s="241">
        <f>IF(N691="nulová",J691,0)</f>
        <v>0</v>
      </c>
      <c r="BJ691" s="19" t="s">
        <v>84</v>
      </c>
      <c r="BK691" s="241">
        <f>ROUND(I691*H691,2)</f>
        <v>0</v>
      </c>
      <c r="BL691" s="19" t="s">
        <v>245</v>
      </c>
      <c r="BM691" s="240" t="s">
        <v>1082</v>
      </c>
    </row>
    <row r="692" spans="1:47" s="2" customFormat="1" ht="12">
      <c r="A692" s="40"/>
      <c r="B692" s="41"/>
      <c r="C692" s="42"/>
      <c r="D692" s="242" t="s">
        <v>204</v>
      </c>
      <c r="E692" s="42"/>
      <c r="F692" s="243" t="s">
        <v>1083</v>
      </c>
      <c r="G692" s="42"/>
      <c r="H692" s="42"/>
      <c r="I692" s="149"/>
      <c r="J692" s="42"/>
      <c r="K692" s="42"/>
      <c r="L692" s="46"/>
      <c r="M692" s="244"/>
      <c r="N692" s="245"/>
      <c r="O692" s="86"/>
      <c r="P692" s="86"/>
      <c r="Q692" s="86"/>
      <c r="R692" s="86"/>
      <c r="S692" s="86"/>
      <c r="T692" s="87"/>
      <c r="U692" s="40"/>
      <c r="V692" s="40"/>
      <c r="W692" s="40"/>
      <c r="X692" s="40"/>
      <c r="Y692" s="40"/>
      <c r="Z692" s="40"/>
      <c r="AA692" s="40"/>
      <c r="AB692" s="40"/>
      <c r="AC692" s="40"/>
      <c r="AD692" s="40"/>
      <c r="AE692" s="40"/>
      <c r="AT692" s="19" t="s">
        <v>204</v>
      </c>
      <c r="AU692" s="19" t="s">
        <v>86</v>
      </c>
    </row>
    <row r="693" spans="1:65" s="2" customFormat="1" ht="16.5" customHeight="1">
      <c r="A693" s="40"/>
      <c r="B693" s="41"/>
      <c r="C693" s="272" t="s">
        <v>1084</v>
      </c>
      <c r="D693" s="272" t="s">
        <v>347</v>
      </c>
      <c r="E693" s="273" t="s">
        <v>1085</v>
      </c>
      <c r="F693" s="274" t="s">
        <v>1086</v>
      </c>
      <c r="G693" s="275" t="s">
        <v>268</v>
      </c>
      <c r="H693" s="276">
        <v>11</v>
      </c>
      <c r="I693" s="277"/>
      <c r="J693" s="278">
        <f>ROUND(I693*H693,2)</f>
        <v>0</v>
      </c>
      <c r="K693" s="274" t="s">
        <v>201</v>
      </c>
      <c r="L693" s="279"/>
      <c r="M693" s="280" t="s">
        <v>21</v>
      </c>
      <c r="N693" s="281" t="s">
        <v>47</v>
      </c>
      <c r="O693" s="86"/>
      <c r="P693" s="238">
        <f>O693*H693</f>
        <v>0</v>
      </c>
      <c r="Q693" s="238">
        <v>0.0012</v>
      </c>
      <c r="R693" s="238">
        <f>Q693*H693</f>
        <v>0.013199999999999998</v>
      </c>
      <c r="S693" s="238">
        <v>0</v>
      </c>
      <c r="T693" s="239">
        <f>S693*H693</f>
        <v>0</v>
      </c>
      <c r="U693" s="40"/>
      <c r="V693" s="40"/>
      <c r="W693" s="40"/>
      <c r="X693" s="40"/>
      <c r="Y693" s="40"/>
      <c r="Z693" s="40"/>
      <c r="AA693" s="40"/>
      <c r="AB693" s="40"/>
      <c r="AC693" s="40"/>
      <c r="AD693" s="40"/>
      <c r="AE693" s="40"/>
      <c r="AR693" s="240" t="s">
        <v>525</v>
      </c>
      <c r="AT693" s="240" t="s">
        <v>347</v>
      </c>
      <c r="AU693" s="240" t="s">
        <v>86</v>
      </c>
      <c r="AY693" s="19" t="s">
        <v>194</v>
      </c>
      <c r="BE693" s="241">
        <f>IF(N693="základní",J693,0)</f>
        <v>0</v>
      </c>
      <c r="BF693" s="241">
        <f>IF(N693="snížená",J693,0)</f>
        <v>0</v>
      </c>
      <c r="BG693" s="241">
        <f>IF(N693="zákl. přenesená",J693,0)</f>
        <v>0</v>
      </c>
      <c r="BH693" s="241">
        <f>IF(N693="sníž. přenesená",J693,0)</f>
        <v>0</v>
      </c>
      <c r="BI693" s="241">
        <f>IF(N693="nulová",J693,0)</f>
        <v>0</v>
      </c>
      <c r="BJ693" s="19" t="s">
        <v>84</v>
      </c>
      <c r="BK693" s="241">
        <f>ROUND(I693*H693,2)</f>
        <v>0</v>
      </c>
      <c r="BL693" s="19" t="s">
        <v>245</v>
      </c>
      <c r="BM693" s="240" t="s">
        <v>1087</v>
      </c>
    </row>
    <row r="694" spans="1:47" s="2" customFormat="1" ht="12">
      <c r="A694" s="40"/>
      <c r="B694" s="41"/>
      <c r="C694" s="42"/>
      <c r="D694" s="242" t="s">
        <v>204</v>
      </c>
      <c r="E694" s="42"/>
      <c r="F694" s="243" t="s">
        <v>1086</v>
      </c>
      <c r="G694" s="42"/>
      <c r="H694" s="42"/>
      <c r="I694" s="149"/>
      <c r="J694" s="42"/>
      <c r="K694" s="42"/>
      <c r="L694" s="46"/>
      <c r="M694" s="244"/>
      <c r="N694" s="245"/>
      <c r="O694" s="86"/>
      <c r="P694" s="86"/>
      <c r="Q694" s="86"/>
      <c r="R694" s="86"/>
      <c r="S694" s="86"/>
      <c r="T694" s="87"/>
      <c r="U694" s="40"/>
      <c r="V694" s="40"/>
      <c r="W694" s="40"/>
      <c r="X694" s="40"/>
      <c r="Y694" s="40"/>
      <c r="Z694" s="40"/>
      <c r="AA694" s="40"/>
      <c r="AB694" s="40"/>
      <c r="AC694" s="40"/>
      <c r="AD694" s="40"/>
      <c r="AE694" s="40"/>
      <c r="AT694" s="19" t="s">
        <v>204</v>
      </c>
      <c r="AU694" s="19" t="s">
        <v>86</v>
      </c>
    </row>
    <row r="695" spans="1:51" s="13" customFormat="1" ht="12">
      <c r="A695" s="13"/>
      <c r="B695" s="247"/>
      <c r="C695" s="248"/>
      <c r="D695" s="242" t="s">
        <v>208</v>
      </c>
      <c r="E695" s="249" t="s">
        <v>21</v>
      </c>
      <c r="F695" s="250" t="s">
        <v>667</v>
      </c>
      <c r="G695" s="248"/>
      <c r="H695" s="251">
        <v>8</v>
      </c>
      <c r="I695" s="252"/>
      <c r="J695" s="248"/>
      <c r="K695" s="248"/>
      <c r="L695" s="253"/>
      <c r="M695" s="254"/>
      <c r="N695" s="255"/>
      <c r="O695" s="255"/>
      <c r="P695" s="255"/>
      <c r="Q695" s="255"/>
      <c r="R695" s="255"/>
      <c r="S695" s="255"/>
      <c r="T695" s="256"/>
      <c r="U695" s="13"/>
      <c r="V695" s="13"/>
      <c r="W695" s="13"/>
      <c r="X695" s="13"/>
      <c r="Y695" s="13"/>
      <c r="Z695" s="13"/>
      <c r="AA695" s="13"/>
      <c r="AB695" s="13"/>
      <c r="AC695" s="13"/>
      <c r="AD695" s="13"/>
      <c r="AE695" s="13"/>
      <c r="AT695" s="257" t="s">
        <v>208</v>
      </c>
      <c r="AU695" s="257" t="s">
        <v>86</v>
      </c>
      <c r="AV695" s="13" t="s">
        <v>86</v>
      </c>
      <c r="AW695" s="13" t="s">
        <v>38</v>
      </c>
      <c r="AX695" s="13" t="s">
        <v>76</v>
      </c>
      <c r="AY695" s="257" t="s">
        <v>194</v>
      </c>
    </row>
    <row r="696" spans="1:51" s="13" customFormat="1" ht="12">
      <c r="A696" s="13"/>
      <c r="B696" s="247"/>
      <c r="C696" s="248"/>
      <c r="D696" s="242" t="s">
        <v>208</v>
      </c>
      <c r="E696" s="249" t="s">
        <v>21</v>
      </c>
      <c r="F696" s="250" t="s">
        <v>1088</v>
      </c>
      <c r="G696" s="248"/>
      <c r="H696" s="251">
        <v>2</v>
      </c>
      <c r="I696" s="252"/>
      <c r="J696" s="248"/>
      <c r="K696" s="248"/>
      <c r="L696" s="253"/>
      <c r="M696" s="254"/>
      <c r="N696" s="255"/>
      <c r="O696" s="255"/>
      <c r="P696" s="255"/>
      <c r="Q696" s="255"/>
      <c r="R696" s="255"/>
      <c r="S696" s="255"/>
      <c r="T696" s="256"/>
      <c r="U696" s="13"/>
      <c r="V696" s="13"/>
      <c r="W696" s="13"/>
      <c r="X696" s="13"/>
      <c r="Y696" s="13"/>
      <c r="Z696" s="13"/>
      <c r="AA696" s="13"/>
      <c r="AB696" s="13"/>
      <c r="AC696" s="13"/>
      <c r="AD696" s="13"/>
      <c r="AE696" s="13"/>
      <c r="AT696" s="257" t="s">
        <v>208</v>
      </c>
      <c r="AU696" s="257" t="s">
        <v>86</v>
      </c>
      <c r="AV696" s="13" t="s">
        <v>86</v>
      </c>
      <c r="AW696" s="13" t="s">
        <v>38</v>
      </c>
      <c r="AX696" s="13" t="s">
        <v>76</v>
      </c>
      <c r="AY696" s="257" t="s">
        <v>194</v>
      </c>
    </row>
    <row r="697" spans="1:51" s="13" customFormat="1" ht="12">
      <c r="A697" s="13"/>
      <c r="B697" s="247"/>
      <c r="C697" s="248"/>
      <c r="D697" s="242" t="s">
        <v>208</v>
      </c>
      <c r="E697" s="249" t="s">
        <v>21</v>
      </c>
      <c r="F697" s="250" t="s">
        <v>673</v>
      </c>
      <c r="G697" s="248"/>
      <c r="H697" s="251">
        <v>1</v>
      </c>
      <c r="I697" s="252"/>
      <c r="J697" s="248"/>
      <c r="K697" s="248"/>
      <c r="L697" s="253"/>
      <c r="M697" s="254"/>
      <c r="N697" s="255"/>
      <c r="O697" s="255"/>
      <c r="P697" s="255"/>
      <c r="Q697" s="255"/>
      <c r="R697" s="255"/>
      <c r="S697" s="255"/>
      <c r="T697" s="256"/>
      <c r="U697" s="13"/>
      <c r="V697" s="13"/>
      <c r="W697" s="13"/>
      <c r="X697" s="13"/>
      <c r="Y697" s="13"/>
      <c r="Z697" s="13"/>
      <c r="AA697" s="13"/>
      <c r="AB697" s="13"/>
      <c r="AC697" s="13"/>
      <c r="AD697" s="13"/>
      <c r="AE697" s="13"/>
      <c r="AT697" s="257" t="s">
        <v>208</v>
      </c>
      <c r="AU697" s="257" t="s">
        <v>86</v>
      </c>
      <c r="AV697" s="13" t="s">
        <v>86</v>
      </c>
      <c r="AW697" s="13" t="s">
        <v>38</v>
      </c>
      <c r="AX697" s="13" t="s">
        <v>76</v>
      </c>
      <c r="AY697" s="257" t="s">
        <v>194</v>
      </c>
    </row>
    <row r="698" spans="1:51" s="14" customFormat="1" ht="12">
      <c r="A698" s="14"/>
      <c r="B698" s="258"/>
      <c r="C698" s="259"/>
      <c r="D698" s="242" t="s">
        <v>208</v>
      </c>
      <c r="E698" s="260" t="s">
        <v>21</v>
      </c>
      <c r="F698" s="261" t="s">
        <v>210</v>
      </c>
      <c r="G698" s="259"/>
      <c r="H698" s="262">
        <v>11</v>
      </c>
      <c r="I698" s="263"/>
      <c r="J698" s="259"/>
      <c r="K698" s="259"/>
      <c r="L698" s="264"/>
      <c r="M698" s="265"/>
      <c r="N698" s="266"/>
      <c r="O698" s="266"/>
      <c r="P698" s="266"/>
      <c r="Q698" s="266"/>
      <c r="R698" s="266"/>
      <c r="S698" s="266"/>
      <c r="T698" s="267"/>
      <c r="U698" s="14"/>
      <c r="V698" s="14"/>
      <c r="W698" s="14"/>
      <c r="X698" s="14"/>
      <c r="Y698" s="14"/>
      <c r="Z698" s="14"/>
      <c r="AA698" s="14"/>
      <c r="AB698" s="14"/>
      <c r="AC698" s="14"/>
      <c r="AD698" s="14"/>
      <c r="AE698" s="14"/>
      <c r="AT698" s="268" t="s">
        <v>208</v>
      </c>
      <c r="AU698" s="268" t="s">
        <v>86</v>
      </c>
      <c r="AV698" s="14" t="s">
        <v>202</v>
      </c>
      <c r="AW698" s="14" t="s">
        <v>38</v>
      </c>
      <c r="AX698" s="14" t="s">
        <v>84</v>
      </c>
      <c r="AY698" s="268" t="s">
        <v>194</v>
      </c>
    </row>
    <row r="699" spans="1:65" s="2" customFormat="1" ht="16.5" customHeight="1">
      <c r="A699" s="40"/>
      <c r="B699" s="41"/>
      <c r="C699" s="229" t="s">
        <v>1089</v>
      </c>
      <c r="D699" s="229" t="s">
        <v>197</v>
      </c>
      <c r="E699" s="230" t="s">
        <v>1090</v>
      </c>
      <c r="F699" s="231" t="s">
        <v>1091</v>
      </c>
      <c r="G699" s="232" t="s">
        <v>268</v>
      </c>
      <c r="H699" s="233">
        <v>1</v>
      </c>
      <c r="I699" s="234"/>
      <c r="J699" s="235">
        <f>ROUND(I699*H699,2)</f>
        <v>0</v>
      </c>
      <c r="K699" s="231" t="s">
        <v>201</v>
      </c>
      <c r="L699" s="46"/>
      <c r="M699" s="236" t="s">
        <v>21</v>
      </c>
      <c r="N699" s="237" t="s">
        <v>47</v>
      </c>
      <c r="O699" s="86"/>
      <c r="P699" s="238">
        <f>O699*H699</f>
        <v>0</v>
      </c>
      <c r="Q699" s="238">
        <v>0</v>
      </c>
      <c r="R699" s="238">
        <f>Q699*H699</f>
        <v>0</v>
      </c>
      <c r="S699" s="238">
        <v>0</v>
      </c>
      <c r="T699" s="239">
        <f>S699*H699</f>
        <v>0</v>
      </c>
      <c r="U699" s="40"/>
      <c r="V699" s="40"/>
      <c r="W699" s="40"/>
      <c r="X699" s="40"/>
      <c r="Y699" s="40"/>
      <c r="Z699" s="40"/>
      <c r="AA699" s="40"/>
      <c r="AB699" s="40"/>
      <c r="AC699" s="40"/>
      <c r="AD699" s="40"/>
      <c r="AE699" s="40"/>
      <c r="AR699" s="240" t="s">
        <v>245</v>
      </c>
      <c r="AT699" s="240" t="s">
        <v>197</v>
      </c>
      <c r="AU699" s="240" t="s">
        <v>86</v>
      </c>
      <c r="AY699" s="19" t="s">
        <v>194</v>
      </c>
      <c r="BE699" s="241">
        <f>IF(N699="základní",J699,0)</f>
        <v>0</v>
      </c>
      <c r="BF699" s="241">
        <f>IF(N699="snížená",J699,0)</f>
        <v>0</v>
      </c>
      <c r="BG699" s="241">
        <f>IF(N699="zákl. přenesená",J699,0)</f>
        <v>0</v>
      </c>
      <c r="BH699" s="241">
        <f>IF(N699="sníž. přenesená",J699,0)</f>
        <v>0</v>
      </c>
      <c r="BI699" s="241">
        <f>IF(N699="nulová",J699,0)</f>
        <v>0</v>
      </c>
      <c r="BJ699" s="19" t="s">
        <v>84</v>
      </c>
      <c r="BK699" s="241">
        <f>ROUND(I699*H699,2)</f>
        <v>0</v>
      </c>
      <c r="BL699" s="19" t="s">
        <v>245</v>
      </c>
      <c r="BM699" s="240" t="s">
        <v>1092</v>
      </c>
    </row>
    <row r="700" spans="1:47" s="2" customFormat="1" ht="12">
      <c r="A700" s="40"/>
      <c r="B700" s="41"/>
      <c r="C700" s="42"/>
      <c r="D700" s="242" t="s">
        <v>204</v>
      </c>
      <c r="E700" s="42"/>
      <c r="F700" s="243" t="s">
        <v>1093</v>
      </c>
      <c r="G700" s="42"/>
      <c r="H700" s="42"/>
      <c r="I700" s="149"/>
      <c r="J700" s="42"/>
      <c r="K700" s="42"/>
      <c r="L700" s="46"/>
      <c r="M700" s="244"/>
      <c r="N700" s="245"/>
      <c r="O700" s="86"/>
      <c r="P700" s="86"/>
      <c r="Q700" s="86"/>
      <c r="R700" s="86"/>
      <c r="S700" s="86"/>
      <c r="T700" s="87"/>
      <c r="U700" s="40"/>
      <c r="V700" s="40"/>
      <c r="W700" s="40"/>
      <c r="X700" s="40"/>
      <c r="Y700" s="40"/>
      <c r="Z700" s="40"/>
      <c r="AA700" s="40"/>
      <c r="AB700" s="40"/>
      <c r="AC700" s="40"/>
      <c r="AD700" s="40"/>
      <c r="AE700" s="40"/>
      <c r="AT700" s="19" t="s">
        <v>204</v>
      </c>
      <c r="AU700" s="19" t="s">
        <v>86</v>
      </c>
    </row>
    <row r="701" spans="1:47" s="2" customFormat="1" ht="12">
      <c r="A701" s="40"/>
      <c r="B701" s="41"/>
      <c r="C701" s="42"/>
      <c r="D701" s="242" t="s">
        <v>206</v>
      </c>
      <c r="E701" s="42"/>
      <c r="F701" s="246" t="s">
        <v>1094</v>
      </c>
      <c r="G701" s="42"/>
      <c r="H701" s="42"/>
      <c r="I701" s="149"/>
      <c r="J701" s="42"/>
      <c r="K701" s="42"/>
      <c r="L701" s="46"/>
      <c r="M701" s="244"/>
      <c r="N701" s="245"/>
      <c r="O701" s="86"/>
      <c r="P701" s="86"/>
      <c r="Q701" s="86"/>
      <c r="R701" s="86"/>
      <c r="S701" s="86"/>
      <c r="T701" s="87"/>
      <c r="U701" s="40"/>
      <c r="V701" s="40"/>
      <c r="W701" s="40"/>
      <c r="X701" s="40"/>
      <c r="Y701" s="40"/>
      <c r="Z701" s="40"/>
      <c r="AA701" s="40"/>
      <c r="AB701" s="40"/>
      <c r="AC701" s="40"/>
      <c r="AD701" s="40"/>
      <c r="AE701" s="40"/>
      <c r="AT701" s="19" t="s">
        <v>206</v>
      </c>
      <c r="AU701" s="19" t="s">
        <v>86</v>
      </c>
    </row>
    <row r="702" spans="1:51" s="13" customFormat="1" ht="12">
      <c r="A702" s="13"/>
      <c r="B702" s="247"/>
      <c r="C702" s="248"/>
      <c r="D702" s="242" t="s">
        <v>208</v>
      </c>
      <c r="E702" s="249" t="s">
        <v>21</v>
      </c>
      <c r="F702" s="250" t="s">
        <v>1095</v>
      </c>
      <c r="G702" s="248"/>
      <c r="H702" s="251">
        <v>1</v>
      </c>
      <c r="I702" s="252"/>
      <c r="J702" s="248"/>
      <c r="K702" s="248"/>
      <c r="L702" s="253"/>
      <c r="M702" s="254"/>
      <c r="N702" s="255"/>
      <c r="O702" s="255"/>
      <c r="P702" s="255"/>
      <c r="Q702" s="255"/>
      <c r="R702" s="255"/>
      <c r="S702" s="255"/>
      <c r="T702" s="256"/>
      <c r="U702" s="13"/>
      <c r="V702" s="13"/>
      <c r="W702" s="13"/>
      <c r="X702" s="13"/>
      <c r="Y702" s="13"/>
      <c r="Z702" s="13"/>
      <c r="AA702" s="13"/>
      <c r="AB702" s="13"/>
      <c r="AC702" s="13"/>
      <c r="AD702" s="13"/>
      <c r="AE702" s="13"/>
      <c r="AT702" s="257" t="s">
        <v>208</v>
      </c>
      <c r="AU702" s="257" t="s">
        <v>86</v>
      </c>
      <c r="AV702" s="13" t="s">
        <v>86</v>
      </c>
      <c r="AW702" s="13" t="s">
        <v>38</v>
      </c>
      <c r="AX702" s="13" t="s">
        <v>84</v>
      </c>
      <c r="AY702" s="257" t="s">
        <v>194</v>
      </c>
    </row>
    <row r="703" spans="1:65" s="2" customFormat="1" ht="16.5" customHeight="1">
      <c r="A703" s="40"/>
      <c r="B703" s="41"/>
      <c r="C703" s="229" t="s">
        <v>1096</v>
      </c>
      <c r="D703" s="229" t="s">
        <v>197</v>
      </c>
      <c r="E703" s="230" t="s">
        <v>1097</v>
      </c>
      <c r="F703" s="231" t="s">
        <v>1098</v>
      </c>
      <c r="G703" s="232" t="s">
        <v>268</v>
      </c>
      <c r="H703" s="233">
        <v>1</v>
      </c>
      <c r="I703" s="234"/>
      <c r="J703" s="235">
        <f>ROUND(I703*H703,2)</f>
        <v>0</v>
      </c>
      <c r="K703" s="231" t="s">
        <v>201</v>
      </c>
      <c r="L703" s="46"/>
      <c r="M703" s="236" t="s">
        <v>21</v>
      </c>
      <c r="N703" s="237" t="s">
        <v>47</v>
      </c>
      <c r="O703" s="86"/>
      <c r="P703" s="238">
        <f>O703*H703</f>
        <v>0</v>
      </c>
      <c r="Q703" s="238">
        <v>0</v>
      </c>
      <c r="R703" s="238">
        <f>Q703*H703</f>
        <v>0</v>
      </c>
      <c r="S703" s="238">
        <v>0</v>
      </c>
      <c r="T703" s="239">
        <f>S703*H703</f>
        <v>0</v>
      </c>
      <c r="U703" s="40"/>
      <c r="V703" s="40"/>
      <c r="W703" s="40"/>
      <c r="X703" s="40"/>
      <c r="Y703" s="40"/>
      <c r="Z703" s="40"/>
      <c r="AA703" s="40"/>
      <c r="AB703" s="40"/>
      <c r="AC703" s="40"/>
      <c r="AD703" s="40"/>
      <c r="AE703" s="40"/>
      <c r="AR703" s="240" t="s">
        <v>245</v>
      </c>
      <c r="AT703" s="240" t="s">
        <v>197</v>
      </c>
      <c r="AU703" s="240" t="s">
        <v>86</v>
      </c>
      <c r="AY703" s="19" t="s">
        <v>194</v>
      </c>
      <c r="BE703" s="241">
        <f>IF(N703="základní",J703,0)</f>
        <v>0</v>
      </c>
      <c r="BF703" s="241">
        <f>IF(N703="snížená",J703,0)</f>
        <v>0</v>
      </c>
      <c r="BG703" s="241">
        <f>IF(N703="zákl. přenesená",J703,0)</f>
        <v>0</v>
      </c>
      <c r="BH703" s="241">
        <f>IF(N703="sníž. přenesená",J703,0)</f>
        <v>0</v>
      </c>
      <c r="BI703" s="241">
        <f>IF(N703="nulová",J703,0)</f>
        <v>0</v>
      </c>
      <c r="BJ703" s="19" t="s">
        <v>84</v>
      </c>
      <c r="BK703" s="241">
        <f>ROUND(I703*H703,2)</f>
        <v>0</v>
      </c>
      <c r="BL703" s="19" t="s">
        <v>245</v>
      </c>
      <c r="BM703" s="240" t="s">
        <v>1099</v>
      </c>
    </row>
    <row r="704" spans="1:47" s="2" customFormat="1" ht="12">
      <c r="A704" s="40"/>
      <c r="B704" s="41"/>
      <c r="C704" s="42"/>
      <c r="D704" s="242" t="s">
        <v>204</v>
      </c>
      <c r="E704" s="42"/>
      <c r="F704" s="243" t="s">
        <v>1100</v>
      </c>
      <c r="G704" s="42"/>
      <c r="H704" s="42"/>
      <c r="I704" s="149"/>
      <c r="J704" s="42"/>
      <c r="K704" s="42"/>
      <c r="L704" s="46"/>
      <c r="M704" s="244"/>
      <c r="N704" s="245"/>
      <c r="O704" s="86"/>
      <c r="P704" s="86"/>
      <c r="Q704" s="86"/>
      <c r="R704" s="86"/>
      <c r="S704" s="86"/>
      <c r="T704" s="87"/>
      <c r="U704" s="40"/>
      <c r="V704" s="40"/>
      <c r="W704" s="40"/>
      <c r="X704" s="40"/>
      <c r="Y704" s="40"/>
      <c r="Z704" s="40"/>
      <c r="AA704" s="40"/>
      <c r="AB704" s="40"/>
      <c r="AC704" s="40"/>
      <c r="AD704" s="40"/>
      <c r="AE704" s="40"/>
      <c r="AT704" s="19" t="s">
        <v>204</v>
      </c>
      <c r="AU704" s="19" t="s">
        <v>86</v>
      </c>
    </row>
    <row r="705" spans="1:47" s="2" customFormat="1" ht="12">
      <c r="A705" s="40"/>
      <c r="B705" s="41"/>
      <c r="C705" s="42"/>
      <c r="D705" s="242" t="s">
        <v>206</v>
      </c>
      <c r="E705" s="42"/>
      <c r="F705" s="246" t="s">
        <v>1094</v>
      </c>
      <c r="G705" s="42"/>
      <c r="H705" s="42"/>
      <c r="I705" s="149"/>
      <c r="J705" s="42"/>
      <c r="K705" s="42"/>
      <c r="L705" s="46"/>
      <c r="M705" s="244"/>
      <c r="N705" s="245"/>
      <c r="O705" s="86"/>
      <c r="P705" s="86"/>
      <c r="Q705" s="86"/>
      <c r="R705" s="86"/>
      <c r="S705" s="86"/>
      <c r="T705" s="87"/>
      <c r="U705" s="40"/>
      <c r="V705" s="40"/>
      <c r="W705" s="40"/>
      <c r="X705" s="40"/>
      <c r="Y705" s="40"/>
      <c r="Z705" s="40"/>
      <c r="AA705" s="40"/>
      <c r="AB705" s="40"/>
      <c r="AC705" s="40"/>
      <c r="AD705" s="40"/>
      <c r="AE705" s="40"/>
      <c r="AT705" s="19" t="s">
        <v>206</v>
      </c>
      <c r="AU705" s="19" t="s">
        <v>86</v>
      </c>
    </row>
    <row r="706" spans="1:51" s="13" customFormat="1" ht="12">
      <c r="A706" s="13"/>
      <c r="B706" s="247"/>
      <c r="C706" s="248"/>
      <c r="D706" s="242" t="s">
        <v>208</v>
      </c>
      <c r="E706" s="249" t="s">
        <v>21</v>
      </c>
      <c r="F706" s="250" t="s">
        <v>1101</v>
      </c>
      <c r="G706" s="248"/>
      <c r="H706" s="251">
        <v>1</v>
      </c>
      <c r="I706" s="252"/>
      <c r="J706" s="248"/>
      <c r="K706" s="248"/>
      <c r="L706" s="253"/>
      <c r="M706" s="254"/>
      <c r="N706" s="255"/>
      <c r="O706" s="255"/>
      <c r="P706" s="255"/>
      <c r="Q706" s="255"/>
      <c r="R706" s="255"/>
      <c r="S706" s="255"/>
      <c r="T706" s="256"/>
      <c r="U706" s="13"/>
      <c r="V706" s="13"/>
      <c r="W706" s="13"/>
      <c r="X706" s="13"/>
      <c r="Y706" s="13"/>
      <c r="Z706" s="13"/>
      <c r="AA706" s="13"/>
      <c r="AB706" s="13"/>
      <c r="AC706" s="13"/>
      <c r="AD706" s="13"/>
      <c r="AE706" s="13"/>
      <c r="AT706" s="257" t="s">
        <v>208</v>
      </c>
      <c r="AU706" s="257" t="s">
        <v>86</v>
      </c>
      <c r="AV706" s="13" t="s">
        <v>86</v>
      </c>
      <c r="AW706" s="13" t="s">
        <v>38</v>
      </c>
      <c r="AX706" s="13" t="s">
        <v>76</v>
      </c>
      <c r="AY706" s="257" t="s">
        <v>194</v>
      </c>
    </row>
    <row r="707" spans="1:51" s="14" customFormat="1" ht="12">
      <c r="A707" s="14"/>
      <c r="B707" s="258"/>
      <c r="C707" s="259"/>
      <c r="D707" s="242" t="s">
        <v>208</v>
      </c>
      <c r="E707" s="260" t="s">
        <v>21</v>
      </c>
      <c r="F707" s="261" t="s">
        <v>210</v>
      </c>
      <c r="G707" s="259"/>
      <c r="H707" s="262">
        <v>1</v>
      </c>
      <c r="I707" s="263"/>
      <c r="J707" s="259"/>
      <c r="K707" s="259"/>
      <c r="L707" s="264"/>
      <c r="M707" s="265"/>
      <c r="N707" s="266"/>
      <c r="O707" s="266"/>
      <c r="P707" s="266"/>
      <c r="Q707" s="266"/>
      <c r="R707" s="266"/>
      <c r="S707" s="266"/>
      <c r="T707" s="267"/>
      <c r="U707" s="14"/>
      <c r="V707" s="14"/>
      <c r="W707" s="14"/>
      <c r="X707" s="14"/>
      <c r="Y707" s="14"/>
      <c r="Z707" s="14"/>
      <c r="AA707" s="14"/>
      <c r="AB707" s="14"/>
      <c r="AC707" s="14"/>
      <c r="AD707" s="14"/>
      <c r="AE707" s="14"/>
      <c r="AT707" s="268" t="s">
        <v>208</v>
      </c>
      <c r="AU707" s="268" t="s">
        <v>86</v>
      </c>
      <c r="AV707" s="14" t="s">
        <v>202</v>
      </c>
      <c r="AW707" s="14" t="s">
        <v>38</v>
      </c>
      <c r="AX707" s="14" t="s">
        <v>84</v>
      </c>
      <c r="AY707" s="268" t="s">
        <v>194</v>
      </c>
    </row>
    <row r="708" spans="1:65" s="2" customFormat="1" ht="16.5" customHeight="1">
      <c r="A708" s="40"/>
      <c r="B708" s="41"/>
      <c r="C708" s="229" t="s">
        <v>1102</v>
      </c>
      <c r="D708" s="229" t="s">
        <v>197</v>
      </c>
      <c r="E708" s="230" t="s">
        <v>1103</v>
      </c>
      <c r="F708" s="231" t="s">
        <v>1104</v>
      </c>
      <c r="G708" s="232" t="s">
        <v>268</v>
      </c>
      <c r="H708" s="233">
        <v>5</v>
      </c>
      <c r="I708" s="234"/>
      <c r="J708" s="235">
        <f>ROUND(I708*H708,2)</f>
        <v>0</v>
      </c>
      <c r="K708" s="231" t="s">
        <v>201</v>
      </c>
      <c r="L708" s="46"/>
      <c r="M708" s="236" t="s">
        <v>21</v>
      </c>
      <c r="N708" s="237" t="s">
        <v>47</v>
      </c>
      <c r="O708" s="86"/>
      <c r="P708" s="238">
        <f>O708*H708</f>
        <v>0</v>
      </c>
      <c r="Q708" s="238">
        <v>0</v>
      </c>
      <c r="R708" s="238">
        <f>Q708*H708</f>
        <v>0</v>
      </c>
      <c r="S708" s="238">
        <v>0</v>
      </c>
      <c r="T708" s="239">
        <f>S708*H708</f>
        <v>0</v>
      </c>
      <c r="U708" s="40"/>
      <c r="V708" s="40"/>
      <c r="W708" s="40"/>
      <c r="X708" s="40"/>
      <c r="Y708" s="40"/>
      <c r="Z708" s="40"/>
      <c r="AA708" s="40"/>
      <c r="AB708" s="40"/>
      <c r="AC708" s="40"/>
      <c r="AD708" s="40"/>
      <c r="AE708" s="40"/>
      <c r="AR708" s="240" t="s">
        <v>245</v>
      </c>
      <c r="AT708" s="240" t="s">
        <v>197</v>
      </c>
      <c r="AU708" s="240" t="s">
        <v>86</v>
      </c>
      <c r="AY708" s="19" t="s">
        <v>194</v>
      </c>
      <c r="BE708" s="241">
        <f>IF(N708="základní",J708,0)</f>
        <v>0</v>
      </c>
      <c r="BF708" s="241">
        <f>IF(N708="snížená",J708,0)</f>
        <v>0</v>
      </c>
      <c r="BG708" s="241">
        <f>IF(N708="zákl. přenesená",J708,0)</f>
        <v>0</v>
      </c>
      <c r="BH708" s="241">
        <f>IF(N708="sníž. přenesená",J708,0)</f>
        <v>0</v>
      </c>
      <c r="BI708" s="241">
        <f>IF(N708="nulová",J708,0)</f>
        <v>0</v>
      </c>
      <c r="BJ708" s="19" t="s">
        <v>84</v>
      </c>
      <c r="BK708" s="241">
        <f>ROUND(I708*H708,2)</f>
        <v>0</v>
      </c>
      <c r="BL708" s="19" t="s">
        <v>245</v>
      </c>
      <c r="BM708" s="240" t="s">
        <v>1105</v>
      </c>
    </row>
    <row r="709" spans="1:47" s="2" customFormat="1" ht="12">
      <c r="A709" s="40"/>
      <c r="B709" s="41"/>
      <c r="C709" s="42"/>
      <c r="D709" s="242" t="s">
        <v>204</v>
      </c>
      <c r="E709" s="42"/>
      <c r="F709" s="243" t="s">
        <v>1106</v>
      </c>
      <c r="G709" s="42"/>
      <c r="H709" s="42"/>
      <c r="I709" s="149"/>
      <c r="J709" s="42"/>
      <c r="K709" s="42"/>
      <c r="L709" s="46"/>
      <c r="M709" s="244"/>
      <c r="N709" s="245"/>
      <c r="O709" s="86"/>
      <c r="P709" s="86"/>
      <c r="Q709" s="86"/>
      <c r="R709" s="86"/>
      <c r="S709" s="86"/>
      <c r="T709" s="87"/>
      <c r="U709" s="40"/>
      <c r="V709" s="40"/>
      <c r="W709" s="40"/>
      <c r="X709" s="40"/>
      <c r="Y709" s="40"/>
      <c r="Z709" s="40"/>
      <c r="AA709" s="40"/>
      <c r="AB709" s="40"/>
      <c r="AC709" s="40"/>
      <c r="AD709" s="40"/>
      <c r="AE709" s="40"/>
      <c r="AT709" s="19" t="s">
        <v>204</v>
      </c>
      <c r="AU709" s="19" t="s">
        <v>86</v>
      </c>
    </row>
    <row r="710" spans="1:47" s="2" customFormat="1" ht="12">
      <c r="A710" s="40"/>
      <c r="B710" s="41"/>
      <c r="C710" s="42"/>
      <c r="D710" s="242" t="s">
        <v>206</v>
      </c>
      <c r="E710" s="42"/>
      <c r="F710" s="246" t="s">
        <v>1094</v>
      </c>
      <c r="G710" s="42"/>
      <c r="H710" s="42"/>
      <c r="I710" s="149"/>
      <c r="J710" s="42"/>
      <c r="K710" s="42"/>
      <c r="L710" s="46"/>
      <c r="M710" s="244"/>
      <c r="N710" s="245"/>
      <c r="O710" s="86"/>
      <c r="P710" s="86"/>
      <c r="Q710" s="86"/>
      <c r="R710" s="86"/>
      <c r="S710" s="86"/>
      <c r="T710" s="87"/>
      <c r="U710" s="40"/>
      <c r="V710" s="40"/>
      <c r="W710" s="40"/>
      <c r="X710" s="40"/>
      <c r="Y710" s="40"/>
      <c r="Z710" s="40"/>
      <c r="AA710" s="40"/>
      <c r="AB710" s="40"/>
      <c r="AC710" s="40"/>
      <c r="AD710" s="40"/>
      <c r="AE710" s="40"/>
      <c r="AT710" s="19" t="s">
        <v>206</v>
      </c>
      <c r="AU710" s="19" t="s">
        <v>86</v>
      </c>
    </row>
    <row r="711" spans="1:51" s="13" customFormat="1" ht="12">
      <c r="A711" s="13"/>
      <c r="B711" s="247"/>
      <c r="C711" s="248"/>
      <c r="D711" s="242" t="s">
        <v>208</v>
      </c>
      <c r="E711" s="249" t="s">
        <v>21</v>
      </c>
      <c r="F711" s="250" t="s">
        <v>1107</v>
      </c>
      <c r="G711" s="248"/>
      <c r="H711" s="251">
        <v>4</v>
      </c>
      <c r="I711" s="252"/>
      <c r="J711" s="248"/>
      <c r="K711" s="248"/>
      <c r="L711" s="253"/>
      <c r="M711" s="254"/>
      <c r="N711" s="255"/>
      <c r="O711" s="255"/>
      <c r="P711" s="255"/>
      <c r="Q711" s="255"/>
      <c r="R711" s="255"/>
      <c r="S711" s="255"/>
      <c r="T711" s="256"/>
      <c r="U711" s="13"/>
      <c r="V711" s="13"/>
      <c r="W711" s="13"/>
      <c r="X711" s="13"/>
      <c r="Y711" s="13"/>
      <c r="Z711" s="13"/>
      <c r="AA711" s="13"/>
      <c r="AB711" s="13"/>
      <c r="AC711" s="13"/>
      <c r="AD711" s="13"/>
      <c r="AE711" s="13"/>
      <c r="AT711" s="257" t="s">
        <v>208</v>
      </c>
      <c r="AU711" s="257" t="s">
        <v>86</v>
      </c>
      <c r="AV711" s="13" t="s">
        <v>86</v>
      </c>
      <c r="AW711" s="13" t="s">
        <v>38</v>
      </c>
      <c r="AX711" s="13" t="s">
        <v>76</v>
      </c>
      <c r="AY711" s="257" t="s">
        <v>194</v>
      </c>
    </row>
    <row r="712" spans="1:51" s="13" customFormat="1" ht="12">
      <c r="A712" s="13"/>
      <c r="B712" s="247"/>
      <c r="C712" s="248"/>
      <c r="D712" s="242" t="s">
        <v>208</v>
      </c>
      <c r="E712" s="249" t="s">
        <v>21</v>
      </c>
      <c r="F712" s="250" t="s">
        <v>1108</v>
      </c>
      <c r="G712" s="248"/>
      <c r="H712" s="251">
        <v>1</v>
      </c>
      <c r="I712" s="252"/>
      <c r="J712" s="248"/>
      <c r="K712" s="248"/>
      <c r="L712" s="253"/>
      <c r="M712" s="254"/>
      <c r="N712" s="255"/>
      <c r="O712" s="255"/>
      <c r="P712" s="255"/>
      <c r="Q712" s="255"/>
      <c r="R712" s="255"/>
      <c r="S712" s="255"/>
      <c r="T712" s="256"/>
      <c r="U712" s="13"/>
      <c r="V712" s="13"/>
      <c r="W712" s="13"/>
      <c r="X712" s="13"/>
      <c r="Y712" s="13"/>
      <c r="Z712" s="13"/>
      <c r="AA712" s="13"/>
      <c r="AB712" s="13"/>
      <c r="AC712" s="13"/>
      <c r="AD712" s="13"/>
      <c r="AE712" s="13"/>
      <c r="AT712" s="257" t="s">
        <v>208</v>
      </c>
      <c r="AU712" s="257" t="s">
        <v>86</v>
      </c>
      <c r="AV712" s="13" t="s">
        <v>86</v>
      </c>
      <c r="AW712" s="13" t="s">
        <v>38</v>
      </c>
      <c r="AX712" s="13" t="s">
        <v>76</v>
      </c>
      <c r="AY712" s="257" t="s">
        <v>194</v>
      </c>
    </row>
    <row r="713" spans="1:51" s="14" customFormat="1" ht="12">
      <c r="A713" s="14"/>
      <c r="B713" s="258"/>
      <c r="C713" s="259"/>
      <c r="D713" s="242" t="s">
        <v>208</v>
      </c>
      <c r="E713" s="260" t="s">
        <v>21</v>
      </c>
      <c r="F713" s="261" t="s">
        <v>210</v>
      </c>
      <c r="G713" s="259"/>
      <c r="H713" s="262">
        <v>5</v>
      </c>
      <c r="I713" s="263"/>
      <c r="J713" s="259"/>
      <c r="K713" s="259"/>
      <c r="L713" s="264"/>
      <c r="M713" s="265"/>
      <c r="N713" s="266"/>
      <c r="O713" s="266"/>
      <c r="P713" s="266"/>
      <c r="Q713" s="266"/>
      <c r="R713" s="266"/>
      <c r="S713" s="266"/>
      <c r="T713" s="267"/>
      <c r="U713" s="14"/>
      <c r="V713" s="14"/>
      <c r="W713" s="14"/>
      <c r="X713" s="14"/>
      <c r="Y713" s="14"/>
      <c r="Z713" s="14"/>
      <c r="AA713" s="14"/>
      <c r="AB713" s="14"/>
      <c r="AC713" s="14"/>
      <c r="AD713" s="14"/>
      <c r="AE713" s="14"/>
      <c r="AT713" s="268" t="s">
        <v>208</v>
      </c>
      <c r="AU713" s="268" t="s">
        <v>86</v>
      </c>
      <c r="AV713" s="14" t="s">
        <v>202</v>
      </c>
      <c r="AW713" s="14" t="s">
        <v>38</v>
      </c>
      <c r="AX713" s="14" t="s">
        <v>84</v>
      </c>
      <c r="AY713" s="268" t="s">
        <v>194</v>
      </c>
    </row>
    <row r="714" spans="1:65" s="2" customFormat="1" ht="16.5" customHeight="1">
      <c r="A714" s="40"/>
      <c r="B714" s="41"/>
      <c r="C714" s="272" t="s">
        <v>1109</v>
      </c>
      <c r="D714" s="272" t="s">
        <v>347</v>
      </c>
      <c r="E714" s="273" t="s">
        <v>1110</v>
      </c>
      <c r="F714" s="274" t="s">
        <v>1111</v>
      </c>
      <c r="G714" s="275" t="s">
        <v>481</v>
      </c>
      <c r="H714" s="276">
        <v>13</v>
      </c>
      <c r="I714" s="277"/>
      <c r="J714" s="278">
        <f>ROUND(I714*H714,2)</f>
        <v>0</v>
      </c>
      <c r="K714" s="274" t="s">
        <v>201</v>
      </c>
      <c r="L714" s="279"/>
      <c r="M714" s="280" t="s">
        <v>21</v>
      </c>
      <c r="N714" s="281" t="s">
        <v>47</v>
      </c>
      <c r="O714" s="86"/>
      <c r="P714" s="238">
        <f>O714*H714</f>
        <v>0</v>
      </c>
      <c r="Q714" s="238">
        <v>0.0015</v>
      </c>
      <c r="R714" s="238">
        <f>Q714*H714</f>
        <v>0.0195</v>
      </c>
      <c r="S714" s="238">
        <v>0</v>
      </c>
      <c r="T714" s="239">
        <f>S714*H714</f>
        <v>0</v>
      </c>
      <c r="U714" s="40"/>
      <c r="V714" s="40"/>
      <c r="W714" s="40"/>
      <c r="X714" s="40"/>
      <c r="Y714" s="40"/>
      <c r="Z714" s="40"/>
      <c r="AA714" s="40"/>
      <c r="AB714" s="40"/>
      <c r="AC714" s="40"/>
      <c r="AD714" s="40"/>
      <c r="AE714" s="40"/>
      <c r="AR714" s="240" t="s">
        <v>525</v>
      </c>
      <c r="AT714" s="240" t="s">
        <v>347</v>
      </c>
      <c r="AU714" s="240" t="s">
        <v>86</v>
      </c>
      <c r="AY714" s="19" t="s">
        <v>194</v>
      </c>
      <c r="BE714" s="241">
        <f>IF(N714="základní",J714,0)</f>
        <v>0</v>
      </c>
      <c r="BF714" s="241">
        <f>IF(N714="snížená",J714,0)</f>
        <v>0</v>
      </c>
      <c r="BG714" s="241">
        <f>IF(N714="zákl. přenesená",J714,0)</f>
        <v>0</v>
      </c>
      <c r="BH714" s="241">
        <f>IF(N714="sníž. přenesená",J714,0)</f>
        <v>0</v>
      </c>
      <c r="BI714" s="241">
        <f>IF(N714="nulová",J714,0)</f>
        <v>0</v>
      </c>
      <c r="BJ714" s="19" t="s">
        <v>84</v>
      </c>
      <c r="BK714" s="241">
        <f>ROUND(I714*H714,2)</f>
        <v>0</v>
      </c>
      <c r="BL714" s="19" t="s">
        <v>245</v>
      </c>
      <c r="BM714" s="240" t="s">
        <v>1112</v>
      </c>
    </row>
    <row r="715" spans="1:47" s="2" customFormat="1" ht="12">
      <c r="A715" s="40"/>
      <c r="B715" s="41"/>
      <c r="C715" s="42"/>
      <c r="D715" s="242" t="s">
        <v>204</v>
      </c>
      <c r="E715" s="42"/>
      <c r="F715" s="243" t="s">
        <v>1111</v>
      </c>
      <c r="G715" s="42"/>
      <c r="H715" s="42"/>
      <c r="I715" s="149"/>
      <c r="J715" s="42"/>
      <c r="K715" s="42"/>
      <c r="L715" s="46"/>
      <c r="M715" s="244"/>
      <c r="N715" s="245"/>
      <c r="O715" s="86"/>
      <c r="P715" s="86"/>
      <c r="Q715" s="86"/>
      <c r="R715" s="86"/>
      <c r="S715" s="86"/>
      <c r="T715" s="87"/>
      <c r="U715" s="40"/>
      <c r="V715" s="40"/>
      <c r="W715" s="40"/>
      <c r="X715" s="40"/>
      <c r="Y715" s="40"/>
      <c r="Z715" s="40"/>
      <c r="AA715" s="40"/>
      <c r="AB715" s="40"/>
      <c r="AC715" s="40"/>
      <c r="AD715" s="40"/>
      <c r="AE715" s="40"/>
      <c r="AT715" s="19" t="s">
        <v>204</v>
      </c>
      <c r="AU715" s="19" t="s">
        <v>86</v>
      </c>
    </row>
    <row r="716" spans="1:51" s="13" customFormat="1" ht="12">
      <c r="A716" s="13"/>
      <c r="B716" s="247"/>
      <c r="C716" s="248"/>
      <c r="D716" s="242" t="s">
        <v>208</v>
      </c>
      <c r="E716" s="249" t="s">
        <v>21</v>
      </c>
      <c r="F716" s="250" t="s">
        <v>1113</v>
      </c>
      <c r="G716" s="248"/>
      <c r="H716" s="251">
        <v>8</v>
      </c>
      <c r="I716" s="252"/>
      <c r="J716" s="248"/>
      <c r="K716" s="248"/>
      <c r="L716" s="253"/>
      <c r="M716" s="254"/>
      <c r="N716" s="255"/>
      <c r="O716" s="255"/>
      <c r="P716" s="255"/>
      <c r="Q716" s="255"/>
      <c r="R716" s="255"/>
      <c r="S716" s="255"/>
      <c r="T716" s="256"/>
      <c r="U716" s="13"/>
      <c r="V716" s="13"/>
      <c r="W716" s="13"/>
      <c r="X716" s="13"/>
      <c r="Y716" s="13"/>
      <c r="Z716" s="13"/>
      <c r="AA716" s="13"/>
      <c r="AB716" s="13"/>
      <c r="AC716" s="13"/>
      <c r="AD716" s="13"/>
      <c r="AE716" s="13"/>
      <c r="AT716" s="257" t="s">
        <v>208</v>
      </c>
      <c r="AU716" s="257" t="s">
        <v>86</v>
      </c>
      <c r="AV716" s="13" t="s">
        <v>86</v>
      </c>
      <c r="AW716" s="13" t="s">
        <v>38</v>
      </c>
      <c r="AX716" s="13" t="s">
        <v>76</v>
      </c>
      <c r="AY716" s="257" t="s">
        <v>194</v>
      </c>
    </row>
    <row r="717" spans="1:51" s="13" customFormat="1" ht="12">
      <c r="A717" s="13"/>
      <c r="B717" s="247"/>
      <c r="C717" s="248"/>
      <c r="D717" s="242" t="s">
        <v>208</v>
      </c>
      <c r="E717" s="249" t="s">
        <v>21</v>
      </c>
      <c r="F717" s="250" t="s">
        <v>1114</v>
      </c>
      <c r="G717" s="248"/>
      <c r="H717" s="251">
        <v>1</v>
      </c>
      <c r="I717" s="252"/>
      <c r="J717" s="248"/>
      <c r="K717" s="248"/>
      <c r="L717" s="253"/>
      <c r="M717" s="254"/>
      <c r="N717" s="255"/>
      <c r="O717" s="255"/>
      <c r="P717" s="255"/>
      <c r="Q717" s="255"/>
      <c r="R717" s="255"/>
      <c r="S717" s="255"/>
      <c r="T717" s="256"/>
      <c r="U717" s="13"/>
      <c r="V717" s="13"/>
      <c r="W717" s="13"/>
      <c r="X717" s="13"/>
      <c r="Y717" s="13"/>
      <c r="Z717" s="13"/>
      <c r="AA717" s="13"/>
      <c r="AB717" s="13"/>
      <c r="AC717" s="13"/>
      <c r="AD717" s="13"/>
      <c r="AE717" s="13"/>
      <c r="AT717" s="257" t="s">
        <v>208</v>
      </c>
      <c r="AU717" s="257" t="s">
        <v>86</v>
      </c>
      <c r="AV717" s="13" t="s">
        <v>86</v>
      </c>
      <c r="AW717" s="13" t="s">
        <v>38</v>
      </c>
      <c r="AX717" s="13" t="s">
        <v>76</v>
      </c>
      <c r="AY717" s="257" t="s">
        <v>194</v>
      </c>
    </row>
    <row r="718" spans="1:51" s="13" customFormat="1" ht="12">
      <c r="A718" s="13"/>
      <c r="B718" s="247"/>
      <c r="C718" s="248"/>
      <c r="D718" s="242" t="s">
        <v>208</v>
      </c>
      <c r="E718" s="249" t="s">
        <v>21</v>
      </c>
      <c r="F718" s="250" t="s">
        <v>1115</v>
      </c>
      <c r="G718" s="248"/>
      <c r="H718" s="251">
        <v>1.5</v>
      </c>
      <c r="I718" s="252"/>
      <c r="J718" s="248"/>
      <c r="K718" s="248"/>
      <c r="L718" s="253"/>
      <c r="M718" s="254"/>
      <c r="N718" s="255"/>
      <c r="O718" s="255"/>
      <c r="P718" s="255"/>
      <c r="Q718" s="255"/>
      <c r="R718" s="255"/>
      <c r="S718" s="255"/>
      <c r="T718" s="256"/>
      <c r="U718" s="13"/>
      <c r="V718" s="13"/>
      <c r="W718" s="13"/>
      <c r="X718" s="13"/>
      <c r="Y718" s="13"/>
      <c r="Z718" s="13"/>
      <c r="AA718" s="13"/>
      <c r="AB718" s="13"/>
      <c r="AC718" s="13"/>
      <c r="AD718" s="13"/>
      <c r="AE718" s="13"/>
      <c r="AT718" s="257" t="s">
        <v>208</v>
      </c>
      <c r="AU718" s="257" t="s">
        <v>86</v>
      </c>
      <c r="AV718" s="13" t="s">
        <v>86</v>
      </c>
      <c r="AW718" s="13" t="s">
        <v>38</v>
      </c>
      <c r="AX718" s="13" t="s">
        <v>76</v>
      </c>
      <c r="AY718" s="257" t="s">
        <v>194</v>
      </c>
    </row>
    <row r="719" spans="1:51" s="13" customFormat="1" ht="12">
      <c r="A719" s="13"/>
      <c r="B719" s="247"/>
      <c r="C719" s="248"/>
      <c r="D719" s="242" t="s">
        <v>208</v>
      </c>
      <c r="E719" s="249" t="s">
        <v>21</v>
      </c>
      <c r="F719" s="250" t="s">
        <v>1116</v>
      </c>
      <c r="G719" s="248"/>
      <c r="H719" s="251">
        <v>2.5</v>
      </c>
      <c r="I719" s="252"/>
      <c r="J719" s="248"/>
      <c r="K719" s="248"/>
      <c r="L719" s="253"/>
      <c r="M719" s="254"/>
      <c r="N719" s="255"/>
      <c r="O719" s="255"/>
      <c r="P719" s="255"/>
      <c r="Q719" s="255"/>
      <c r="R719" s="255"/>
      <c r="S719" s="255"/>
      <c r="T719" s="256"/>
      <c r="U719" s="13"/>
      <c r="V719" s="13"/>
      <c r="W719" s="13"/>
      <c r="X719" s="13"/>
      <c r="Y719" s="13"/>
      <c r="Z719" s="13"/>
      <c r="AA719" s="13"/>
      <c r="AB719" s="13"/>
      <c r="AC719" s="13"/>
      <c r="AD719" s="13"/>
      <c r="AE719" s="13"/>
      <c r="AT719" s="257" t="s">
        <v>208</v>
      </c>
      <c r="AU719" s="257" t="s">
        <v>86</v>
      </c>
      <c r="AV719" s="13" t="s">
        <v>86</v>
      </c>
      <c r="AW719" s="13" t="s">
        <v>38</v>
      </c>
      <c r="AX719" s="13" t="s">
        <v>76</v>
      </c>
      <c r="AY719" s="257" t="s">
        <v>194</v>
      </c>
    </row>
    <row r="720" spans="1:51" s="14" customFormat="1" ht="12">
      <c r="A720" s="14"/>
      <c r="B720" s="258"/>
      <c r="C720" s="259"/>
      <c r="D720" s="242" t="s">
        <v>208</v>
      </c>
      <c r="E720" s="260" t="s">
        <v>21</v>
      </c>
      <c r="F720" s="261" t="s">
        <v>210</v>
      </c>
      <c r="G720" s="259"/>
      <c r="H720" s="262">
        <v>13</v>
      </c>
      <c r="I720" s="263"/>
      <c r="J720" s="259"/>
      <c r="K720" s="259"/>
      <c r="L720" s="264"/>
      <c r="M720" s="265"/>
      <c r="N720" s="266"/>
      <c r="O720" s="266"/>
      <c r="P720" s="266"/>
      <c r="Q720" s="266"/>
      <c r="R720" s="266"/>
      <c r="S720" s="266"/>
      <c r="T720" s="267"/>
      <c r="U720" s="14"/>
      <c r="V720" s="14"/>
      <c r="W720" s="14"/>
      <c r="X720" s="14"/>
      <c r="Y720" s="14"/>
      <c r="Z720" s="14"/>
      <c r="AA720" s="14"/>
      <c r="AB720" s="14"/>
      <c r="AC720" s="14"/>
      <c r="AD720" s="14"/>
      <c r="AE720" s="14"/>
      <c r="AT720" s="268" t="s">
        <v>208</v>
      </c>
      <c r="AU720" s="268" t="s">
        <v>86</v>
      </c>
      <c r="AV720" s="14" t="s">
        <v>202</v>
      </c>
      <c r="AW720" s="14" t="s">
        <v>38</v>
      </c>
      <c r="AX720" s="14" t="s">
        <v>84</v>
      </c>
      <c r="AY720" s="268" t="s">
        <v>194</v>
      </c>
    </row>
    <row r="721" spans="1:65" s="2" customFormat="1" ht="16.5" customHeight="1">
      <c r="A721" s="40"/>
      <c r="B721" s="41"/>
      <c r="C721" s="272" t="s">
        <v>1117</v>
      </c>
      <c r="D721" s="272" t="s">
        <v>347</v>
      </c>
      <c r="E721" s="273" t="s">
        <v>1118</v>
      </c>
      <c r="F721" s="274" t="s">
        <v>1119</v>
      </c>
      <c r="G721" s="275" t="s">
        <v>1120</v>
      </c>
      <c r="H721" s="276">
        <v>7</v>
      </c>
      <c r="I721" s="277"/>
      <c r="J721" s="278">
        <f>ROUND(I721*H721,2)</f>
        <v>0</v>
      </c>
      <c r="K721" s="274" t="s">
        <v>201</v>
      </c>
      <c r="L721" s="279"/>
      <c r="M721" s="280" t="s">
        <v>21</v>
      </c>
      <c r="N721" s="281" t="s">
        <v>47</v>
      </c>
      <c r="O721" s="86"/>
      <c r="P721" s="238">
        <f>O721*H721</f>
        <v>0</v>
      </c>
      <c r="Q721" s="238">
        <v>0.0002</v>
      </c>
      <c r="R721" s="238">
        <f>Q721*H721</f>
        <v>0.0014</v>
      </c>
      <c r="S721" s="238">
        <v>0</v>
      </c>
      <c r="T721" s="239">
        <f>S721*H721</f>
        <v>0</v>
      </c>
      <c r="U721" s="40"/>
      <c r="V721" s="40"/>
      <c r="W721" s="40"/>
      <c r="X721" s="40"/>
      <c r="Y721" s="40"/>
      <c r="Z721" s="40"/>
      <c r="AA721" s="40"/>
      <c r="AB721" s="40"/>
      <c r="AC721" s="40"/>
      <c r="AD721" s="40"/>
      <c r="AE721" s="40"/>
      <c r="AR721" s="240" t="s">
        <v>525</v>
      </c>
      <c r="AT721" s="240" t="s">
        <v>347</v>
      </c>
      <c r="AU721" s="240" t="s">
        <v>86</v>
      </c>
      <c r="AY721" s="19" t="s">
        <v>194</v>
      </c>
      <c r="BE721" s="241">
        <f>IF(N721="základní",J721,0)</f>
        <v>0</v>
      </c>
      <c r="BF721" s="241">
        <f>IF(N721="snížená",J721,0)</f>
        <v>0</v>
      </c>
      <c r="BG721" s="241">
        <f>IF(N721="zákl. přenesená",J721,0)</f>
        <v>0</v>
      </c>
      <c r="BH721" s="241">
        <f>IF(N721="sníž. přenesená",J721,0)</f>
        <v>0</v>
      </c>
      <c r="BI721" s="241">
        <f>IF(N721="nulová",J721,0)</f>
        <v>0</v>
      </c>
      <c r="BJ721" s="19" t="s">
        <v>84</v>
      </c>
      <c r="BK721" s="241">
        <f>ROUND(I721*H721,2)</f>
        <v>0</v>
      </c>
      <c r="BL721" s="19" t="s">
        <v>245</v>
      </c>
      <c r="BM721" s="240" t="s">
        <v>1121</v>
      </c>
    </row>
    <row r="722" spans="1:47" s="2" customFormat="1" ht="12">
      <c r="A722" s="40"/>
      <c r="B722" s="41"/>
      <c r="C722" s="42"/>
      <c r="D722" s="242" t="s">
        <v>204</v>
      </c>
      <c r="E722" s="42"/>
      <c r="F722" s="243" t="s">
        <v>1119</v>
      </c>
      <c r="G722" s="42"/>
      <c r="H722" s="42"/>
      <c r="I722" s="149"/>
      <c r="J722" s="42"/>
      <c r="K722" s="42"/>
      <c r="L722" s="46"/>
      <c r="M722" s="244"/>
      <c r="N722" s="245"/>
      <c r="O722" s="86"/>
      <c r="P722" s="86"/>
      <c r="Q722" s="86"/>
      <c r="R722" s="86"/>
      <c r="S722" s="86"/>
      <c r="T722" s="87"/>
      <c r="U722" s="40"/>
      <c r="V722" s="40"/>
      <c r="W722" s="40"/>
      <c r="X722" s="40"/>
      <c r="Y722" s="40"/>
      <c r="Z722" s="40"/>
      <c r="AA722" s="40"/>
      <c r="AB722" s="40"/>
      <c r="AC722" s="40"/>
      <c r="AD722" s="40"/>
      <c r="AE722" s="40"/>
      <c r="AT722" s="19" t="s">
        <v>204</v>
      </c>
      <c r="AU722" s="19" t="s">
        <v>86</v>
      </c>
    </row>
    <row r="723" spans="1:51" s="13" customFormat="1" ht="12">
      <c r="A723" s="13"/>
      <c r="B723" s="247"/>
      <c r="C723" s="248"/>
      <c r="D723" s="242" t="s">
        <v>208</v>
      </c>
      <c r="E723" s="249" t="s">
        <v>21</v>
      </c>
      <c r="F723" s="250" t="s">
        <v>1107</v>
      </c>
      <c r="G723" s="248"/>
      <c r="H723" s="251">
        <v>4</v>
      </c>
      <c r="I723" s="252"/>
      <c r="J723" s="248"/>
      <c r="K723" s="248"/>
      <c r="L723" s="253"/>
      <c r="M723" s="254"/>
      <c r="N723" s="255"/>
      <c r="O723" s="255"/>
      <c r="P723" s="255"/>
      <c r="Q723" s="255"/>
      <c r="R723" s="255"/>
      <c r="S723" s="255"/>
      <c r="T723" s="256"/>
      <c r="U723" s="13"/>
      <c r="V723" s="13"/>
      <c r="W723" s="13"/>
      <c r="X723" s="13"/>
      <c r="Y723" s="13"/>
      <c r="Z723" s="13"/>
      <c r="AA723" s="13"/>
      <c r="AB723" s="13"/>
      <c r="AC723" s="13"/>
      <c r="AD723" s="13"/>
      <c r="AE723" s="13"/>
      <c r="AT723" s="257" t="s">
        <v>208</v>
      </c>
      <c r="AU723" s="257" t="s">
        <v>86</v>
      </c>
      <c r="AV723" s="13" t="s">
        <v>86</v>
      </c>
      <c r="AW723" s="13" t="s">
        <v>38</v>
      </c>
      <c r="AX723" s="13" t="s">
        <v>76</v>
      </c>
      <c r="AY723" s="257" t="s">
        <v>194</v>
      </c>
    </row>
    <row r="724" spans="1:51" s="13" customFormat="1" ht="12">
      <c r="A724" s="13"/>
      <c r="B724" s="247"/>
      <c r="C724" s="248"/>
      <c r="D724" s="242" t="s">
        <v>208</v>
      </c>
      <c r="E724" s="249" t="s">
        <v>21</v>
      </c>
      <c r="F724" s="250" t="s">
        <v>1095</v>
      </c>
      <c r="G724" s="248"/>
      <c r="H724" s="251">
        <v>1</v>
      </c>
      <c r="I724" s="252"/>
      <c r="J724" s="248"/>
      <c r="K724" s="248"/>
      <c r="L724" s="253"/>
      <c r="M724" s="254"/>
      <c r="N724" s="255"/>
      <c r="O724" s="255"/>
      <c r="P724" s="255"/>
      <c r="Q724" s="255"/>
      <c r="R724" s="255"/>
      <c r="S724" s="255"/>
      <c r="T724" s="256"/>
      <c r="U724" s="13"/>
      <c r="V724" s="13"/>
      <c r="W724" s="13"/>
      <c r="X724" s="13"/>
      <c r="Y724" s="13"/>
      <c r="Z724" s="13"/>
      <c r="AA724" s="13"/>
      <c r="AB724" s="13"/>
      <c r="AC724" s="13"/>
      <c r="AD724" s="13"/>
      <c r="AE724" s="13"/>
      <c r="AT724" s="257" t="s">
        <v>208</v>
      </c>
      <c r="AU724" s="257" t="s">
        <v>86</v>
      </c>
      <c r="AV724" s="13" t="s">
        <v>86</v>
      </c>
      <c r="AW724" s="13" t="s">
        <v>38</v>
      </c>
      <c r="AX724" s="13" t="s">
        <v>76</v>
      </c>
      <c r="AY724" s="257" t="s">
        <v>194</v>
      </c>
    </row>
    <row r="725" spans="1:51" s="13" customFormat="1" ht="12">
      <c r="A725" s="13"/>
      <c r="B725" s="247"/>
      <c r="C725" s="248"/>
      <c r="D725" s="242" t="s">
        <v>208</v>
      </c>
      <c r="E725" s="249" t="s">
        <v>21</v>
      </c>
      <c r="F725" s="250" t="s">
        <v>1101</v>
      </c>
      <c r="G725" s="248"/>
      <c r="H725" s="251">
        <v>1</v>
      </c>
      <c r="I725" s="252"/>
      <c r="J725" s="248"/>
      <c r="K725" s="248"/>
      <c r="L725" s="253"/>
      <c r="M725" s="254"/>
      <c r="N725" s="255"/>
      <c r="O725" s="255"/>
      <c r="P725" s="255"/>
      <c r="Q725" s="255"/>
      <c r="R725" s="255"/>
      <c r="S725" s="255"/>
      <c r="T725" s="256"/>
      <c r="U725" s="13"/>
      <c r="V725" s="13"/>
      <c r="W725" s="13"/>
      <c r="X725" s="13"/>
      <c r="Y725" s="13"/>
      <c r="Z725" s="13"/>
      <c r="AA725" s="13"/>
      <c r="AB725" s="13"/>
      <c r="AC725" s="13"/>
      <c r="AD725" s="13"/>
      <c r="AE725" s="13"/>
      <c r="AT725" s="257" t="s">
        <v>208</v>
      </c>
      <c r="AU725" s="257" t="s">
        <v>86</v>
      </c>
      <c r="AV725" s="13" t="s">
        <v>86</v>
      </c>
      <c r="AW725" s="13" t="s">
        <v>38</v>
      </c>
      <c r="AX725" s="13" t="s">
        <v>76</v>
      </c>
      <c r="AY725" s="257" t="s">
        <v>194</v>
      </c>
    </row>
    <row r="726" spans="1:51" s="13" customFormat="1" ht="12">
      <c r="A726" s="13"/>
      <c r="B726" s="247"/>
      <c r="C726" s="248"/>
      <c r="D726" s="242" t="s">
        <v>208</v>
      </c>
      <c r="E726" s="249" t="s">
        <v>21</v>
      </c>
      <c r="F726" s="250" t="s">
        <v>1108</v>
      </c>
      <c r="G726" s="248"/>
      <c r="H726" s="251">
        <v>1</v>
      </c>
      <c r="I726" s="252"/>
      <c r="J726" s="248"/>
      <c r="K726" s="248"/>
      <c r="L726" s="253"/>
      <c r="M726" s="254"/>
      <c r="N726" s="255"/>
      <c r="O726" s="255"/>
      <c r="P726" s="255"/>
      <c r="Q726" s="255"/>
      <c r="R726" s="255"/>
      <c r="S726" s="255"/>
      <c r="T726" s="256"/>
      <c r="U726" s="13"/>
      <c r="V726" s="13"/>
      <c r="W726" s="13"/>
      <c r="X726" s="13"/>
      <c r="Y726" s="13"/>
      <c r="Z726" s="13"/>
      <c r="AA726" s="13"/>
      <c r="AB726" s="13"/>
      <c r="AC726" s="13"/>
      <c r="AD726" s="13"/>
      <c r="AE726" s="13"/>
      <c r="AT726" s="257" t="s">
        <v>208</v>
      </c>
      <c r="AU726" s="257" t="s">
        <v>86</v>
      </c>
      <c r="AV726" s="13" t="s">
        <v>86</v>
      </c>
      <c r="AW726" s="13" t="s">
        <v>38</v>
      </c>
      <c r="AX726" s="13" t="s">
        <v>76</v>
      </c>
      <c r="AY726" s="257" t="s">
        <v>194</v>
      </c>
    </row>
    <row r="727" spans="1:51" s="14" customFormat="1" ht="12">
      <c r="A727" s="14"/>
      <c r="B727" s="258"/>
      <c r="C727" s="259"/>
      <c r="D727" s="242" t="s">
        <v>208</v>
      </c>
      <c r="E727" s="260" t="s">
        <v>21</v>
      </c>
      <c r="F727" s="261" t="s">
        <v>210</v>
      </c>
      <c r="G727" s="259"/>
      <c r="H727" s="262">
        <v>7</v>
      </c>
      <c r="I727" s="263"/>
      <c r="J727" s="259"/>
      <c r="K727" s="259"/>
      <c r="L727" s="264"/>
      <c r="M727" s="265"/>
      <c r="N727" s="266"/>
      <c r="O727" s="266"/>
      <c r="P727" s="266"/>
      <c r="Q727" s="266"/>
      <c r="R727" s="266"/>
      <c r="S727" s="266"/>
      <c r="T727" s="267"/>
      <c r="U727" s="14"/>
      <c r="V727" s="14"/>
      <c r="W727" s="14"/>
      <c r="X727" s="14"/>
      <c r="Y727" s="14"/>
      <c r="Z727" s="14"/>
      <c r="AA727" s="14"/>
      <c r="AB727" s="14"/>
      <c r="AC727" s="14"/>
      <c r="AD727" s="14"/>
      <c r="AE727" s="14"/>
      <c r="AT727" s="268" t="s">
        <v>208</v>
      </c>
      <c r="AU727" s="268" t="s">
        <v>86</v>
      </c>
      <c r="AV727" s="14" t="s">
        <v>202</v>
      </c>
      <c r="AW727" s="14" t="s">
        <v>38</v>
      </c>
      <c r="AX727" s="14" t="s">
        <v>84</v>
      </c>
      <c r="AY727" s="268" t="s">
        <v>194</v>
      </c>
    </row>
    <row r="728" spans="1:65" s="2" customFormat="1" ht="16.5" customHeight="1">
      <c r="A728" s="40"/>
      <c r="B728" s="41"/>
      <c r="C728" s="229" t="s">
        <v>1122</v>
      </c>
      <c r="D728" s="229" t="s">
        <v>197</v>
      </c>
      <c r="E728" s="230" t="s">
        <v>1123</v>
      </c>
      <c r="F728" s="231" t="s">
        <v>1124</v>
      </c>
      <c r="G728" s="232" t="s">
        <v>215</v>
      </c>
      <c r="H728" s="233">
        <v>0.687</v>
      </c>
      <c r="I728" s="234"/>
      <c r="J728" s="235">
        <f>ROUND(I728*H728,2)</f>
        <v>0</v>
      </c>
      <c r="K728" s="231" t="s">
        <v>201</v>
      </c>
      <c r="L728" s="46"/>
      <c r="M728" s="236" t="s">
        <v>21</v>
      </c>
      <c r="N728" s="237" t="s">
        <v>47</v>
      </c>
      <c r="O728" s="86"/>
      <c r="P728" s="238">
        <f>O728*H728</f>
        <v>0</v>
      </c>
      <c r="Q728" s="238">
        <v>0</v>
      </c>
      <c r="R728" s="238">
        <f>Q728*H728</f>
        <v>0</v>
      </c>
      <c r="S728" s="238">
        <v>0</v>
      </c>
      <c r="T728" s="239">
        <f>S728*H728</f>
        <v>0</v>
      </c>
      <c r="U728" s="40"/>
      <c r="V728" s="40"/>
      <c r="W728" s="40"/>
      <c r="X728" s="40"/>
      <c r="Y728" s="40"/>
      <c r="Z728" s="40"/>
      <c r="AA728" s="40"/>
      <c r="AB728" s="40"/>
      <c r="AC728" s="40"/>
      <c r="AD728" s="40"/>
      <c r="AE728" s="40"/>
      <c r="AR728" s="240" t="s">
        <v>245</v>
      </c>
      <c r="AT728" s="240" t="s">
        <v>197</v>
      </c>
      <c r="AU728" s="240" t="s">
        <v>86</v>
      </c>
      <c r="AY728" s="19" t="s">
        <v>194</v>
      </c>
      <c r="BE728" s="241">
        <f>IF(N728="základní",J728,0)</f>
        <v>0</v>
      </c>
      <c r="BF728" s="241">
        <f>IF(N728="snížená",J728,0)</f>
        <v>0</v>
      </c>
      <c r="BG728" s="241">
        <f>IF(N728="zákl. přenesená",J728,0)</f>
        <v>0</v>
      </c>
      <c r="BH728" s="241">
        <f>IF(N728="sníž. přenesená",J728,0)</f>
        <v>0</v>
      </c>
      <c r="BI728" s="241">
        <f>IF(N728="nulová",J728,0)</f>
        <v>0</v>
      </c>
      <c r="BJ728" s="19" t="s">
        <v>84</v>
      </c>
      <c r="BK728" s="241">
        <f>ROUND(I728*H728,2)</f>
        <v>0</v>
      </c>
      <c r="BL728" s="19" t="s">
        <v>245</v>
      </c>
      <c r="BM728" s="240" t="s">
        <v>1125</v>
      </c>
    </row>
    <row r="729" spans="1:47" s="2" customFormat="1" ht="12">
      <c r="A729" s="40"/>
      <c r="B729" s="41"/>
      <c r="C729" s="42"/>
      <c r="D729" s="242" t="s">
        <v>204</v>
      </c>
      <c r="E729" s="42"/>
      <c r="F729" s="243" t="s">
        <v>1126</v>
      </c>
      <c r="G729" s="42"/>
      <c r="H729" s="42"/>
      <c r="I729" s="149"/>
      <c r="J729" s="42"/>
      <c r="K729" s="42"/>
      <c r="L729" s="46"/>
      <c r="M729" s="244"/>
      <c r="N729" s="245"/>
      <c r="O729" s="86"/>
      <c r="P729" s="86"/>
      <c r="Q729" s="86"/>
      <c r="R729" s="86"/>
      <c r="S729" s="86"/>
      <c r="T729" s="87"/>
      <c r="U729" s="40"/>
      <c r="V729" s="40"/>
      <c r="W729" s="40"/>
      <c r="X729" s="40"/>
      <c r="Y729" s="40"/>
      <c r="Z729" s="40"/>
      <c r="AA729" s="40"/>
      <c r="AB729" s="40"/>
      <c r="AC729" s="40"/>
      <c r="AD729" s="40"/>
      <c r="AE729" s="40"/>
      <c r="AT729" s="19" t="s">
        <v>204</v>
      </c>
      <c r="AU729" s="19" t="s">
        <v>86</v>
      </c>
    </row>
    <row r="730" spans="1:47" s="2" customFormat="1" ht="12">
      <c r="A730" s="40"/>
      <c r="B730" s="41"/>
      <c r="C730" s="42"/>
      <c r="D730" s="242" t="s">
        <v>206</v>
      </c>
      <c r="E730" s="42"/>
      <c r="F730" s="246" t="s">
        <v>1127</v>
      </c>
      <c r="G730" s="42"/>
      <c r="H730" s="42"/>
      <c r="I730" s="149"/>
      <c r="J730" s="42"/>
      <c r="K730" s="42"/>
      <c r="L730" s="46"/>
      <c r="M730" s="244"/>
      <c r="N730" s="245"/>
      <c r="O730" s="86"/>
      <c r="P730" s="86"/>
      <c r="Q730" s="86"/>
      <c r="R730" s="86"/>
      <c r="S730" s="86"/>
      <c r="T730" s="87"/>
      <c r="U730" s="40"/>
      <c r="V730" s="40"/>
      <c r="W730" s="40"/>
      <c r="X730" s="40"/>
      <c r="Y730" s="40"/>
      <c r="Z730" s="40"/>
      <c r="AA730" s="40"/>
      <c r="AB730" s="40"/>
      <c r="AC730" s="40"/>
      <c r="AD730" s="40"/>
      <c r="AE730" s="40"/>
      <c r="AT730" s="19" t="s">
        <v>206</v>
      </c>
      <c r="AU730" s="19" t="s">
        <v>86</v>
      </c>
    </row>
    <row r="731" spans="1:63" s="12" customFormat="1" ht="22.8" customHeight="1">
      <c r="A731" s="12"/>
      <c r="B731" s="213"/>
      <c r="C731" s="214"/>
      <c r="D731" s="215" t="s">
        <v>75</v>
      </c>
      <c r="E731" s="227" t="s">
        <v>263</v>
      </c>
      <c r="F731" s="227" t="s">
        <v>264</v>
      </c>
      <c r="G731" s="214"/>
      <c r="H731" s="214"/>
      <c r="I731" s="217"/>
      <c r="J731" s="228">
        <f>BK731</f>
        <v>0</v>
      </c>
      <c r="K731" s="214"/>
      <c r="L731" s="219"/>
      <c r="M731" s="220"/>
      <c r="N731" s="221"/>
      <c r="O731" s="221"/>
      <c r="P731" s="222">
        <f>SUM(P732:P738)</f>
        <v>0</v>
      </c>
      <c r="Q731" s="221"/>
      <c r="R731" s="222">
        <f>SUM(R732:R738)</f>
        <v>0</v>
      </c>
      <c r="S731" s="221"/>
      <c r="T731" s="223">
        <f>SUM(T732:T738)</f>
        <v>0</v>
      </c>
      <c r="U731" s="12"/>
      <c r="V731" s="12"/>
      <c r="W731" s="12"/>
      <c r="X731" s="12"/>
      <c r="Y731" s="12"/>
      <c r="Z731" s="12"/>
      <c r="AA731" s="12"/>
      <c r="AB731" s="12"/>
      <c r="AC731" s="12"/>
      <c r="AD731" s="12"/>
      <c r="AE731" s="12"/>
      <c r="AR731" s="224" t="s">
        <v>86</v>
      </c>
      <c r="AT731" s="225" t="s">
        <v>75</v>
      </c>
      <c r="AU731" s="225" t="s">
        <v>84</v>
      </c>
      <c r="AY731" s="224" t="s">
        <v>194</v>
      </c>
      <c r="BK731" s="226">
        <f>SUM(BK732:BK738)</f>
        <v>0</v>
      </c>
    </row>
    <row r="732" spans="1:65" s="2" customFormat="1" ht="16.5" customHeight="1">
      <c r="A732" s="40"/>
      <c r="B732" s="41"/>
      <c r="C732" s="229" t="s">
        <v>1128</v>
      </c>
      <c r="D732" s="229" t="s">
        <v>197</v>
      </c>
      <c r="E732" s="230" t="s">
        <v>1129</v>
      </c>
      <c r="F732" s="231" t="s">
        <v>1130</v>
      </c>
      <c r="G732" s="232" t="s">
        <v>268</v>
      </c>
      <c r="H732" s="233">
        <v>1</v>
      </c>
      <c r="I732" s="234"/>
      <c r="J732" s="235">
        <f>ROUND(I732*H732,2)</f>
        <v>0</v>
      </c>
      <c r="K732" s="231" t="s">
        <v>201</v>
      </c>
      <c r="L732" s="46"/>
      <c r="M732" s="236" t="s">
        <v>21</v>
      </c>
      <c r="N732" s="237" t="s">
        <v>47</v>
      </c>
      <c r="O732" s="86"/>
      <c r="P732" s="238">
        <f>O732*H732</f>
        <v>0</v>
      </c>
      <c r="Q732" s="238">
        <v>0</v>
      </c>
      <c r="R732" s="238">
        <f>Q732*H732</f>
        <v>0</v>
      </c>
      <c r="S732" s="238">
        <v>0</v>
      </c>
      <c r="T732" s="239">
        <f>S732*H732</f>
        <v>0</v>
      </c>
      <c r="U732" s="40"/>
      <c r="V732" s="40"/>
      <c r="W732" s="40"/>
      <c r="X732" s="40"/>
      <c r="Y732" s="40"/>
      <c r="Z732" s="40"/>
      <c r="AA732" s="40"/>
      <c r="AB732" s="40"/>
      <c r="AC732" s="40"/>
      <c r="AD732" s="40"/>
      <c r="AE732" s="40"/>
      <c r="AR732" s="240" t="s">
        <v>245</v>
      </c>
      <c r="AT732" s="240" t="s">
        <v>197</v>
      </c>
      <c r="AU732" s="240" t="s">
        <v>86</v>
      </c>
      <c r="AY732" s="19" t="s">
        <v>194</v>
      </c>
      <c r="BE732" s="241">
        <f>IF(N732="základní",J732,0)</f>
        <v>0</v>
      </c>
      <c r="BF732" s="241">
        <f>IF(N732="snížená",J732,0)</f>
        <v>0</v>
      </c>
      <c r="BG732" s="241">
        <f>IF(N732="zákl. přenesená",J732,0)</f>
        <v>0</v>
      </c>
      <c r="BH732" s="241">
        <f>IF(N732="sníž. přenesená",J732,0)</f>
        <v>0</v>
      </c>
      <c r="BI732" s="241">
        <f>IF(N732="nulová",J732,0)</f>
        <v>0</v>
      </c>
      <c r="BJ732" s="19" t="s">
        <v>84</v>
      </c>
      <c r="BK732" s="241">
        <f>ROUND(I732*H732,2)</f>
        <v>0</v>
      </c>
      <c r="BL732" s="19" t="s">
        <v>245</v>
      </c>
      <c r="BM732" s="240" t="s">
        <v>1131</v>
      </c>
    </row>
    <row r="733" spans="1:47" s="2" customFormat="1" ht="12">
      <c r="A733" s="40"/>
      <c r="B733" s="41"/>
      <c r="C733" s="42"/>
      <c r="D733" s="242" t="s">
        <v>204</v>
      </c>
      <c r="E733" s="42"/>
      <c r="F733" s="243" t="s">
        <v>1132</v>
      </c>
      <c r="G733" s="42"/>
      <c r="H733" s="42"/>
      <c r="I733" s="149"/>
      <c r="J733" s="42"/>
      <c r="K733" s="42"/>
      <c r="L733" s="46"/>
      <c r="M733" s="244"/>
      <c r="N733" s="245"/>
      <c r="O733" s="86"/>
      <c r="P733" s="86"/>
      <c r="Q733" s="86"/>
      <c r="R733" s="86"/>
      <c r="S733" s="86"/>
      <c r="T733" s="87"/>
      <c r="U733" s="40"/>
      <c r="V733" s="40"/>
      <c r="W733" s="40"/>
      <c r="X733" s="40"/>
      <c r="Y733" s="40"/>
      <c r="Z733" s="40"/>
      <c r="AA733" s="40"/>
      <c r="AB733" s="40"/>
      <c r="AC733" s="40"/>
      <c r="AD733" s="40"/>
      <c r="AE733" s="40"/>
      <c r="AT733" s="19" t="s">
        <v>204</v>
      </c>
      <c r="AU733" s="19" t="s">
        <v>86</v>
      </c>
    </row>
    <row r="734" spans="1:47" s="2" customFormat="1" ht="12">
      <c r="A734" s="40"/>
      <c r="B734" s="41"/>
      <c r="C734" s="42"/>
      <c r="D734" s="242" t="s">
        <v>206</v>
      </c>
      <c r="E734" s="42"/>
      <c r="F734" s="246" t="s">
        <v>1133</v>
      </c>
      <c r="G734" s="42"/>
      <c r="H734" s="42"/>
      <c r="I734" s="149"/>
      <c r="J734" s="42"/>
      <c r="K734" s="42"/>
      <c r="L734" s="46"/>
      <c r="M734" s="244"/>
      <c r="N734" s="245"/>
      <c r="O734" s="86"/>
      <c r="P734" s="86"/>
      <c r="Q734" s="86"/>
      <c r="R734" s="86"/>
      <c r="S734" s="86"/>
      <c r="T734" s="87"/>
      <c r="U734" s="40"/>
      <c r="V734" s="40"/>
      <c r="W734" s="40"/>
      <c r="X734" s="40"/>
      <c r="Y734" s="40"/>
      <c r="Z734" s="40"/>
      <c r="AA734" s="40"/>
      <c r="AB734" s="40"/>
      <c r="AC734" s="40"/>
      <c r="AD734" s="40"/>
      <c r="AE734" s="40"/>
      <c r="AT734" s="19" t="s">
        <v>206</v>
      </c>
      <c r="AU734" s="19" t="s">
        <v>86</v>
      </c>
    </row>
    <row r="735" spans="1:65" s="2" customFormat="1" ht="16.5" customHeight="1">
      <c r="A735" s="40"/>
      <c r="B735" s="41"/>
      <c r="C735" s="272" t="s">
        <v>1134</v>
      </c>
      <c r="D735" s="272" t="s">
        <v>347</v>
      </c>
      <c r="E735" s="273" t="s">
        <v>1135</v>
      </c>
      <c r="F735" s="274" t="s">
        <v>21</v>
      </c>
      <c r="G735" s="275" t="s">
        <v>268</v>
      </c>
      <c r="H735" s="276">
        <v>1</v>
      </c>
      <c r="I735" s="277"/>
      <c r="J735" s="278">
        <f>ROUND(I735*H735,2)</f>
        <v>0</v>
      </c>
      <c r="K735" s="274" t="s">
        <v>1136</v>
      </c>
      <c r="L735" s="279"/>
      <c r="M735" s="280" t="s">
        <v>21</v>
      </c>
      <c r="N735" s="281" t="s">
        <v>47</v>
      </c>
      <c r="O735" s="86"/>
      <c r="P735" s="238">
        <f>O735*H735</f>
        <v>0</v>
      </c>
      <c r="Q735" s="238">
        <v>0</v>
      </c>
      <c r="R735" s="238">
        <f>Q735*H735</f>
        <v>0</v>
      </c>
      <c r="S735" s="238">
        <v>0</v>
      </c>
      <c r="T735" s="239">
        <f>S735*H735</f>
        <v>0</v>
      </c>
      <c r="U735" s="40"/>
      <c r="V735" s="40"/>
      <c r="W735" s="40"/>
      <c r="X735" s="40"/>
      <c r="Y735" s="40"/>
      <c r="Z735" s="40"/>
      <c r="AA735" s="40"/>
      <c r="AB735" s="40"/>
      <c r="AC735" s="40"/>
      <c r="AD735" s="40"/>
      <c r="AE735" s="40"/>
      <c r="AR735" s="240" t="s">
        <v>525</v>
      </c>
      <c r="AT735" s="240" t="s">
        <v>347</v>
      </c>
      <c r="AU735" s="240" t="s">
        <v>86</v>
      </c>
      <c r="AY735" s="19" t="s">
        <v>194</v>
      </c>
      <c r="BE735" s="241">
        <f>IF(N735="základní",J735,0)</f>
        <v>0</v>
      </c>
      <c r="BF735" s="241">
        <f>IF(N735="snížená",J735,0)</f>
        <v>0</v>
      </c>
      <c r="BG735" s="241">
        <f>IF(N735="zákl. přenesená",J735,0)</f>
        <v>0</v>
      </c>
      <c r="BH735" s="241">
        <f>IF(N735="sníž. přenesená",J735,0)</f>
        <v>0</v>
      </c>
      <c r="BI735" s="241">
        <f>IF(N735="nulová",J735,0)</f>
        <v>0</v>
      </c>
      <c r="BJ735" s="19" t="s">
        <v>84</v>
      </c>
      <c r="BK735" s="241">
        <f>ROUND(I735*H735,2)</f>
        <v>0</v>
      </c>
      <c r="BL735" s="19" t="s">
        <v>245</v>
      </c>
      <c r="BM735" s="240" t="s">
        <v>1137</v>
      </c>
    </row>
    <row r="736" spans="1:47" s="2" customFormat="1" ht="12">
      <c r="A736" s="40"/>
      <c r="B736" s="41"/>
      <c r="C736" s="42"/>
      <c r="D736" s="242" t="s">
        <v>204</v>
      </c>
      <c r="E736" s="42"/>
      <c r="F736" s="243" t="s">
        <v>1138</v>
      </c>
      <c r="G736" s="42"/>
      <c r="H736" s="42"/>
      <c r="I736" s="149"/>
      <c r="J736" s="42"/>
      <c r="K736" s="42"/>
      <c r="L736" s="46"/>
      <c r="M736" s="244"/>
      <c r="N736" s="245"/>
      <c r="O736" s="86"/>
      <c r="P736" s="86"/>
      <c r="Q736" s="86"/>
      <c r="R736" s="86"/>
      <c r="S736" s="86"/>
      <c r="T736" s="87"/>
      <c r="U736" s="40"/>
      <c r="V736" s="40"/>
      <c r="W736" s="40"/>
      <c r="X736" s="40"/>
      <c r="Y736" s="40"/>
      <c r="Z736" s="40"/>
      <c r="AA736" s="40"/>
      <c r="AB736" s="40"/>
      <c r="AC736" s="40"/>
      <c r="AD736" s="40"/>
      <c r="AE736" s="40"/>
      <c r="AT736" s="19" t="s">
        <v>204</v>
      </c>
      <c r="AU736" s="19" t="s">
        <v>86</v>
      </c>
    </row>
    <row r="737" spans="1:51" s="13" customFormat="1" ht="12">
      <c r="A737" s="13"/>
      <c r="B737" s="247"/>
      <c r="C737" s="248"/>
      <c r="D737" s="242" t="s">
        <v>208</v>
      </c>
      <c r="E737" s="249" t="s">
        <v>21</v>
      </c>
      <c r="F737" s="250" t="s">
        <v>1139</v>
      </c>
      <c r="G737" s="248"/>
      <c r="H737" s="251">
        <v>1</v>
      </c>
      <c r="I737" s="252"/>
      <c r="J737" s="248"/>
      <c r="K737" s="248"/>
      <c r="L737" s="253"/>
      <c r="M737" s="254"/>
      <c r="N737" s="255"/>
      <c r="O737" s="255"/>
      <c r="P737" s="255"/>
      <c r="Q737" s="255"/>
      <c r="R737" s="255"/>
      <c r="S737" s="255"/>
      <c r="T737" s="256"/>
      <c r="U737" s="13"/>
      <c r="V737" s="13"/>
      <c r="W737" s="13"/>
      <c r="X737" s="13"/>
      <c r="Y737" s="13"/>
      <c r="Z737" s="13"/>
      <c r="AA737" s="13"/>
      <c r="AB737" s="13"/>
      <c r="AC737" s="13"/>
      <c r="AD737" s="13"/>
      <c r="AE737" s="13"/>
      <c r="AT737" s="257" t="s">
        <v>208</v>
      </c>
      <c r="AU737" s="257" t="s">
        <v>86</v>
      </c>
      <c r="AV737" s="13" t="s">
        <v>86</v>
      </c>
      <c r="AW737" s="13" t="s">
        <v>38</v>
      </c>
      <c r="AX737" s="13" t="s">
        <v>76</v>
      </c>
      <c r="AY737" s="257" t="s">
        <v>194</v>
      </c>
    </row>
    <row r="738" spans="1:51" s="14" customFormat="1" ht="12">
      <c r="A738" s="14"/>
      <c r="B738" s="258"/>
      <c r="C738" s="259"/>
      <c r="D738" s="242" t="s">
        <v>208</v>
      </c>
      <c r="E738" s="260" t="s">
        <v>21</v>
      </c>
      <c r="F738" s="261" t="s">
        <v>210</v>
      </c>
      <c r="G738" s="259"/>
      <c r="H738" s="262">
        <v>1</v>
      </c>
      <c r="I738" s="263"/>
      <c r="J738" s="259"/>
      <c r="K738" s="259"/>
      <c r="L738" s="264"/>
      <c r="M738" s="265"/>
      <c r="N738" s="266"/>
      <c r="O738" s="266"/>
      <c r="P738" s="266"/>
      <c r="Q738" s="266"/>
      <c r="R738" s="266"/>
      <c r="S738" s="266"/>
      <c r="T738" s="267"/>
      <c r="U738" s="14"/>
      <c r="V738" s="14"/>
      <c r="W738" s="14"/>
      <c r="X738" s="14"/>
      <c r="Y738" s="14"/>
      <c r="Z738" s="14"/>
      <c r="AA738" s="14"/>
      <c r="AB738" s="14"/>
      <c r="AC738" s="14"/>
      <c r="AD738" s="14"/>
      <c r="AE738" s="14"/>
      <c r="AT738" s="268" t="s">
        <v>208</v>
      </c>
      <c r="AU738" s="268" t="s">
        <v>86</v>
      </c>
      <c r="AV738" s="14" t="s">
        <v>202</v>
      </c>
      <c r="AW738" s="14" t="s">
        <v>38</v>
      </c>
      <c r="AX738" s="14" t="s">
        <v>84</v>
      </c>
      <c r="AY738" s="268" t="s">
        <v>194</v>
      </c>
    </row>
    <row r="739" spans="1:63" s="12" customFormat="1" ht="22.8" customHeight="1">
      <c r="A739" s="12"/>
      <c r="B739" s="213"/>
      <c r="C739" s="214"/>
      <c r="D739" s="215" t="s">
        <v>75</v>
      </c>
      <c r="E739" s="227" t="s">
        <v>1140</v>
      </c>
      <c r="F739" s="227" t="s">
        <v>1141</v>
      </c>
      <c r="G739" s="214"/>
      <c r="H739" s="214"/>
      <c r="I739" s="217"/>
      <c r="J739" s="228">
        <f>BK739</f>
        <v>0</v>
      </c>
      <c r="K739" s="214"/>
      <c r="L739" s="219"/>
      <c r="M739" s="220"/>
      <c r="N739" s="221"/>
      <c r="O739" s="221"/>
      <c r="P739" s="222">
        <f>SUM(P740:P763)</f>
        <v>0</v>
      </c>
      <c r="Q739" s="221"/>
      <c r="R739" s="222">
        <f>SUM(R740:R763)</f>
        <v>1.5839439499999999</v>
      </c>
      <c r="S739" s="221"/>
      <c r="T739" s="223">
        <f>SUM(T740:T763)</f>
        <v>0</v>
      </c>
      <c r="U739" s="12"/>
      <c r="V739" s="12"/>
      <c r="W739" s="12"/>
      <c r="X739" s="12"/>
      <c r="Y739" s="12"/>
      <c r="Z739" s="12"/>
      <c r="AA739" s="12"/>
      <c r="AB739" s="12"/>
      <c r="AC739" s="12"/>
      <c r="AD739" s="12"/>
      <c r="AE739" s="12"/>
      <c r="AR739" s="224" t="s">
        <v>86</v>
      </c>
      <c r="AT739" s="225" t="s">
        <v>75</v>
      </c>
      <c r="AU739" s="225" t="s">
        <v>84</v>
      </c>
      <c r="AY739" s="224" t="s">
        <v>194</v>
      </c>
      <c r="BK739" s="226">
        <f>SUM(BK740:BK763)</f>
        <v>0</v>
      </c>
    </row>
    <row r="740" spans="1:65" s="2" customFormat="1" ht="16.5" customHeight="1">
      <c r="A740" s="40"/>
      <c r="B740" s="41"/>
      <c r="C740" s="229" t="s">
        <v>1142</v>
      </c>
      <c r="D740" s="229" t="s">
        <v>197</v>
      </c>
      <c r="E740" s="230" t="s">
        <v>1143</v>
      </c>
      <c r="F740" s="231" t="s">
        <v>1144</v>
      </c>
      <c r="G740" s="232" t="s">
        <v>481</v>
      </c>
      <c r="H740" s="233">
        <v>37.19</v>
      </c>
      <c r="I740" s="234"/>
      <c r="J740" s="235">
        <f>ROUND(I740*H740,2)</f>
        <v>0</v>
      </c>
      <c r="K740" s="231" t="s">
        <v>201</v>
      </c>
      <c r="L740" s="46"/>
      <c r="M740" s="236" t="s">
        <v>21</v>
      </c>
      <c r="N740" s="237" t="s">
        <v>47</v>
      </c>
      <c r="O740" s="86"/>
      <c r="P740" s="238">
        <f>O740*H740</f>
        <v>0</v>
      </c>
      <c r="Q740" s="238">
        <v>0.00043</v>
      </c>
      <c r="R740" s="238">
        <f>Q740*H740</f>
        <v>0.015991699999999998</v>
      </c>
      <c r="S740" s="238">
        <v>0</v>
      </c>
      <c r="T740" s="239">
        <f>S740*H740</f>
        <v>0</v>
      </c>
      <c r="U740" s="40"/>
      <c r="V740" s="40"/>
      <c r="W740" s="40"/>
      <c r="X740" s="40"/>
      <c r="Y740" s="40"/>
      <c r="Z740" s="40"/>
      <c r="AA740" s="40"/>
      <c r="AB740" s="40"/>
      <c r="AC740" s="40"/>
      <c r="AD740" s="40"/>
      <c r="AE740" s="40"/>
      <c r="AR740" s="240" t="s">
        <v>245</v>
      </c>
      <c r="AT740" s="240" t="s">
        <v>197</v>
      </c>
      <c r="AU740" s="240" t="s">
        <v>86</v>
      </c>
      <c r="AY740" s="19" t="s">
        <v>194</v>
      </c>
      <c r="BE740" s="241">
        <f>IF(N740="základní",J740,0)</f>
        <v>0</v>
      </c>
      <c r="BF740" s="241">
        <f>IF(N740="snížená",J740,0)</f>
        <v>0</v>
      </c>
      <c r="BG740" s="241">
        <f>IF(N740="zákl. přenesená",J740,0)</f>
        <v>0</v>
      </c>
      <c r="BH740" s="241">
        <f>IF(N740="sníž. přenesená",J740,0)</f>
        <v>0</v>
      </c>
      <c r="BI740" s="241">
        <f>IF(N740="nulová",J740,0)</f>
        <v>0</v>
      </c>
      <c r="BJ740" s="19" t="s">
        <v>84</v>
      </c>
      <c r="BK740" s="241">
        <f>ROUND(I740*H740,2)</f>
        <v>0</v>
      </c>
      <c r="BL740" s="19" t="s">
        <v>245</v>
      </c>
      <c r="BM740" s="240" t="s">
        <v>1145</v>
      </c>
    </row>
    <row r="741" spans="1:47" s="2" customFormat="1" ht="12">
      <c r="A741" s="40"/>
      <c r="B741" s="41"/>
      <c r="C741" s="42"/>
      <c r="D741" s="242" t="s">
        <v>204</v>
      </c>
      <c r="E741" s="42"/>
      <c r="F741" s="243" t="s">
        <v>1146</v>
      </c>
      <c r="G741" s="42"/>
      <c r="H741" s="42"/>
      <c r="I741" s="149"/>
      <c r="J741" s="42"/>
      <c r="K741" s="42"/>
      <c r="L741" s="46"/>
      <c r="M741" s="244"/>
      <c r="N741" s="245"/>
      <c r="O741" s="86"/>
      <c r="P741" s="86"/>
      <c r="Q741" s="86"/>
      <c r="R741" s="86"/>
      <c r="S741" s="86"/>
      <c r="T741" s="87"/>
      <c r="U741" s="40"/>
      <c r="V741" s="40"/>
      <c r="W741" s="40"/>
      <c r="X741" s="40"/>
      <c r="Y741" s="40"/>
      <c r="Z741" s="40"/>
      <c r="AA741" s="40"/>
      <c r="AB741" s="40"/>
      <c r="AC741" s="40"/>
      <c r="AD741" s="40"/>
      <c r="AE741" s="40"/>
      <c r="AT741" s="19" t="s">
        <v>204</v>
      </c>
      <c r="AU741" s="19" t="s">
        <v>86</v>
      </c>
    </row>
    <row r="742" spans="1:65" s="2" customFormat="1" ht="16.5" customHeight="1">
      <c r="A742" s="40"/>
      <c r="B742" s="41"/>
      <c r="C742" s="272" t="s">
        <v>1147</v>
      </c>
      <c r="D742" s="272" t="s">
        <v>347</v>
      </c>
      <c r="E742" s="273" t="s">
        <v>1148</v>
      </c>
      <c r="F742" s="274" t="s">
        <v>1149</v>
      </c>
      <c r="G742" s="275" t="s">
        <v>268</v>
      </c>
      <c r="H742" s="276">
        <v>130.165</v>
      </c>
      <c r="I742" s="277"/>
      <c r="J742" s="278">
        <f>ROUND(I742*H742,2)</f>
        <v>0</v>
      </c>
      <c r="K742" s="274" t="s">
        <v>201</v>
      </c>
      <c r="L742" s="279"/>
      <c r="M742" s="280" t="s">
        <v>21</v>
      </c>
      <c r="N742" s="281" t="s">
        <v>47</v>
      </c>
      <c r="O742" s="86"/>
      <c r="P742" s="238">
        <f>O742*H742</f>
        <v>0</v>
      </c>
      <c r="Q742" s="238">
        <v>0.00045</v>
      </c>
      <c r="R742" s="238">
        <f>Q742*H742</f>
        <v>0.058574249999999994</v>
      </c>
      <c r="S742" s="238">
        <v>0</v>
      </c>
      <c r="T742" s="239">
        <f>S742*H742</f>
        <v>0</v>
      </c>
      <c r="U742" s="40"/>
      <c r="V742" s="40"/>
      <c r="W742" s="40"/>
      <c r="X742" s="40"/>
      <c r="Y742" s="40"/>
      <c r="Z742" s="40"/>
      <c r="AA742" s="40"/>
      <c r="AB742" s="40"/>
      <c r="AC742" s="40"/>
      <c r="AD742" s="40"/>
      <c r="AE742" s="40"/>
      <c r="AR742" s="240" t="s">
        <v>525</v>
      </c>
      <c r="AT742" s="240" t="s">
        <v>347</v>
      </c>
      <c r="AU742" s="240" t="s">
        <v>86</v>
      </c>
      <c r="AY742" s="19" t="s">
        <v>194</v>
      </c>
      <c r="BE742" s="241">
        <f>IF(N742="základní",J742,0)</f>
        <v>0</v>
      </c>
      <c r="BF742" s="241">
        <f>IF(N742="snížená",J742,0)</f>
        <v>0</v>
      </c>
      <c r="BG742" s="241">
        <f>IF(N742="zákl. přenesená",J742,0)</f>
        <v>0</v>
      </c>
      <c r="BH742" s="241">
        <f>IF(N742="sníž. přenesená",J742,0)</f>
        <v>0</v>
      </c>
      <c r="BI742" s="241">
        <f>IF(N742="nulová",J742,0)</f>
        <v>0</v>
      </c>
      <c r="BJ742" s="19" t="s">
        <v>84</v>
      </c>
      <c r="BK742" s="241">
        <f>ROUND(I742*H742,2)</f>
        <v>0</v>
      </c>
      <c r="BL742" s="19" t="s">
        <v>245</v>
      </c>
      <c r="BM742" s="240" t="s">
        <v>1150</v>
      </c>
    </row>
    <row r="743" spans="1:47" s="2" customFormat="1" ht="12">
      <c r="A743" s="40"/>
      <c r="B743" s="41"/>
      <c r="C743" s="42"/>
      <c r="D743" s="242" t="s">
        <v>204</v>
      </c>
      <c r="E743" s="42"/>
      <c r="F743" s="243" t="s">
        <v>1149</v>
      </c>
      <c r="G743" s="42"/>
      <c r="H743" s="42"/>
      <c r="I743" s="149"/>
      <c r="J743" s="42"/>
      <c r="K743" s="42"/>
      <c r="L743" s="46"/>
      <c r="M743" s="244"/>
      <c r="N743" s="245"/>
      <c r="O743" s="86"/>
      <c r="P743" s="86"/>
      <c r="Q743" s="86"/>
      <c r="R743" s="86"/>
      <c r="S743" s="86"/>
      <c r="T743" s="87"/>
      <c r="U743" s="40"/>
      <c r="V743" s="40"/>
      <c r="W743" s="40"/>
      <c r="X743" s="40"/>
      <c r="Y743" s="40"/>
      <c r="Z743" s="40"/>
      <c r="AA743" s="40"/>
      <c r="AB743" s="40"/>
      <c r="AC743" s="40"/>
      <c r="AD743" s="40"/>
      <c r="AE743" s="40"/>
      <c r="AT743" s="19" t="s">
        <v>204</v>
      </c>
      <c r="AU743" s="19" t="s">
        <v>86</v>
      </c>
    </row>
    <row r="744" spans="1:51" s="13" customFormat="1" ht="12">
      <c r="A744" s="13"/>
      <c r="B744" s="247"/>
      <c r="C744" s="248"/>
      <c r="D744" s="242" t="s">
        <v>208</v>
      </c>
      <c r="E744" s="249" t="s">
        <v>21</v>
      </c>
      <c r="F744" s="250" t="s">
        <v>1151</v>
      </c>
      <c r="G744" s="248"/>
      <c r="H744" s="251">
        <v>8</v>
      </c>
      <c r="I744" s="252"/>
      <c r="J744" s="248"/>
      <c r="K744" s="248"/>
      <c r="L744" s="253"/>
      <c r="M744" s="254"/>
      <c r="N744" s="255"/>
      <c r="O744" s="255"/>
      <c r="P744" s="255"/>
      <c r="Q744" s="255"/>
      <c r="R744" s="255"/>
      <c r="S744" s="255"/>
      <c r="T744" s="256"/>
      <c r="U744" s="13"/>
      <c r="V744" s="13"/>
      <c r="W744" s="13"/>
      <c r="X744" s="13"/>
      <c r="Y744" s="13"/>
      <c r="Z744" s="13"/>
      <c r="AA744" s="13"/>
      <c r="AB744" s="13"/>
      <c r="AC744" s="13"/>
      <c r="AD744" s="13"/>
      <c r="AE744" s="13"/>
      <c r="AT744" s="257" t="s">
        <v>208</v>
      </c>
      <c r="AU744" s="257" t="s">
        <v>86</v>
      </c>
      <c r="AV744" s="13" t="s">
        <v>86</v>
      </c>
      <c r="AW744" s="13" t="s">
        <v>38</v>
      </c>
      <c r="AX744" s="13" t="s">
        <v>76</v>
      </c>
      <c r="AY744" s="257" t="s">
        <v>194</v>
      </c>
    </row>
    <row r="745" spans="1:51" s="13" customFormat="1" ht="12">
      <c r="A745" s="13"/>
      <c r="B745" s="247"/>
      <c r="C745" s="248"/>
      <c r="D745" s="242" t="s">
        <v>208</v>
      </c>
      <c r="E745" s="249" t="s">
        <v>21</v>
      </c>
      <c r="F745" s="250" t="s">
        <v>1152</v>
      </c>
      <c r="G745" s="248"/>
      <c r="H745" s="251">
        <v>15.25</v>
      </c>
      <c r="I745" s="252"/>
      <c r="J745" s="248"/>
      <c r="K745" s="248"/>
      <c r="L745" s="253"/>
      <c r="M745" s="254"/>
      <c r="N745" s="255"/>
      <c r="O745" s="255"/>
      <c r="P745" s="255"/>
      <c r="Q745" s="255"/>
      <c r="R745" s="255"/>
      <c r="S745" s="255"/>
      <c r="T745" s="256"/>
      <c r="U745" s="13"/>
      <c r="V745" s="13"/>
      <c r="W745" s="13"/>
      <c r="X745" s="13"/>
      <c r="Y745" s="13"/>
      <c r="Z745" s="13"/>
      <c r="AA745" s="13"/>
      <c r="AB745" s="13"/>
      <c r="AC745" s="13"/>
      <c r="AD745" s="13"/>
      <c r="AE745" s="13"/>
      <c r="AT745" s="257" t="s">
        <v>208</v>
      </c>
      <c r="AU745" s="257" t="s">
        <v>86</v>
      </c>
      <c r="AV745" s="13" t="s">
        <v>86</v>
      </c>
      <c r="AW745" s="13" t="s">
        <v>38</v>
      </c>
      <c r="AX745" s="13" t="s">
        <v>76</v>
      </c>
      <c r="AY745" s="257" t="s">
        <v>194</v>
      </c>
    </row>
    <row r="746" spans="1:51" s="13" customFormat="1" ht="12">
      <c r="A746" s="13"/>
      <c r="B746" s="247"/>
      <c r="C746" s="248"/>
      <c r="D746" s="242" t="s">
        <v>208</v>
      </c>
      <c r="E746" s="249" t="s">
        <v>21</v>
      </c>
      <c r="F746" s="250" t="s">
        <v>1153</v>
      </c>
      <c r="G746" s="248"/>
      <c r="H746" s="251">
        <v>13.94</v>
      </c>
      <c r="I746" s="252"/>
      <c r="J746" s="248"/>
      <c r="K746" s="248"/>
      <c r="L746" s="253"/>
      <c r="M746" s="254"/>
      <c r="N746" s="255"/>
      <c r="O746" s="255"/>
      <c r="P746" s="255"/>
      <c r="Q746" s="255"/>
      <c r="R746" s="255"/>
      <c r="S746" s="255"/>
      <c r="T746" s="256"/>
      <c r="U746" s="13"/>
      <c r="V746" s="13"/>
      <c r="W746" s="13"/>
      <c r="X746" s="13"/>
      <c r="Y746" s="13"/>
      <c r="Z746" s="13"/>
      <c r="AA746" s="13"/>
      <c r="AB746" s="13"/>
      <c r="AC746" s="13"/>
      <c r="AD746" s="13"/>
      <c r="AE746" s="13"/>
      <c r="AT746" s="257" t="s">
        <v>208</v>
      </c>
      <c r="AU746" s="257" t="s">
        <v>86</v>
      </c>
      <c r="AV746" s="13" t="s">
        <v>86</v>
      </c>
      <c r="AW746" s="13" t="s">
        <v>38</v>
      </c>
      <c r="AX746" s="13" t="s">
        <v>76</v>
      </c>
      <c r="AY746" s="257" t="s">
        <v>194</v>
      </c>
    </row>
    <row r="747" spans="1:51" s="14" customFormat="1" ht="12">
      <c r="A747" s="14"/>
      <c r="B747" s="258"/>
      <c r="C747" s="259"/>
      <c r="D747" s="242" t="s">
        <v>208</v>
      </c>
      <c r="E747" s="260" t="s">
        <v>21</v>
      </c>
      <c r="F747" s="261" t="s">
        <v>210</v>
      </c>
      <c r="G747" s="259"/>
      <c r="H747" s="262">
        <v>37.19</v>
      </c>
      <c r="I747" s="263"/>
      <c r="J747" s="259"/>
      <c r="K747" s="259"/>
      <c r="L747" s="264"/>
      <c r="M747" s="265"/>
      <c r="N747" s="266"/>
      <c r="O747" s="266"/>
      <c r="P747" s="266"/>
      <c r="Q747" s="266"/>
      <c r="R747" s="266"/>
      <c r="S747" s="266"/>
      <c r="T747" s="267"/>
      <c r="U747" s="14"/>
      <c r="V747" s="14"/>
      <c r="W747" s="14"/>
      <c r="X747" s="14"/>
      <c r="Y747" s="14"/>
      <c r="Z747" s="14"/>
      <c r="AA747" s="14"/>
      <c r="AB747" s="14"/>
      <c r="AC747" s="14"/>
      <c r="AD747" s="14"/>
      <c r="AE747" s="14"/>
      <c r="AT747" s="268" t="s">
        <v>208</v>
      </c>
      <c r="AU747" s="268" t="s">
        <v>86</v>
      </c>
      <c r="AV747" s="14" t="s">
        <v>202</v>
      </c>
      <c r="AW747" s="14" t="s">
        <v>38</v>
      </c>
      <c r="AX747" s="14" t="s">
        <v>84</v>
      </c>
      <c r="AY747" s="268" t="s">
        <v>194</v>
      </c>
    </row>
    <row r="748" spans="1:51" s="13" customFormat="1" ht="12">
      <c r="A748" s="13"/>
      <c r="B748" s="247"/>
      <c r="C748" s="248"/>
      <c r="D748" s="242" t="s">
        <v>208</v>
      </c>
      <c r="E748" s="248"/>
      <c r="F748" s="250" t="s">
        <v>1154</v>
      </c>
      <c r="G748" s="248"/>
      <c r="H748" s="251">
        <v>130.165</v>
      </c>
      <c r="I748" s="252"/>
      <c r="J748" s="248"/>
      <c r="K748" s="248"/>
      <c r="L748" s="253"/>
      <c r="M748" s="254"/>
      <c r="N748" s="255"/>
      <c r="O748" s="255"/>
      <c r="P748" s="255"/>
      <c r="Q748" s="255"/>
      <c r="R748" s="255"/>
      <c r="S748" s="255"/>
      <c r="T748" s="256"/>
      <c r="U748" s="13"/>
      <c r="V748" s="13"/>
      <c r="W748" s="13"/>
      <c r="X748" s="13"/>
      <c r="Y748" s="13"/>
      <c r="Z748" s="13"/>
      <c r="AA748" s="13"/>
      <c r="AB748" s="13"/>
      <c r="AC748" s="13"/>
      <c r="AD748" s="13"/>
      <c r="AE748" s="13"/>
      <c r="AT748" s="257" t="s">
        <v>208</v>
      </c>
      <c r="AU748" s="257" t="s">
        <v>86</v>
      </c>
      <c r="AV748" s="13" t="s">
        <v>86</v>
      </c>
      <c r="AW748" s="13" t="s">
        <v>4</v>
      </c>
      <c r="AX748" s="13" t="s">
        <v>84</v>
      </c>
      <c r="AY748" s="257" t="s">
        <v>194</v>
      </c>
    </row>
    <row r="749" spans="1:65" s="2" customFormat="1" ht="16.5" customHeight="1">
      <c r="A749" s="40"/>
      <c r="B749" s="41"/>
      <c r="C749" s="229" t="s">
        <v>1155</v>
      </c>
      <c r="D749" s="229" t="s">
        <v>197</v>
      </c>
      <c r="E749" s="230" t="s">
        <v>1156</v>
      </c>
      <c r="F749" s="231" t="s">
        <v>1157</v>
      </c>
      <c r="G749" s="232" t="s">
        <v>354</v>
      </c>
      <c r="H749" s="233">
        <v>56.88</v>
      </c>
      <c r="I749" s="234"/>
      <c r="J749" s="235">
        <f>ROUND(I749*H749,2)</f>
        <v>0</v>
      </c>
      <c r="K749" s="231" t="s">
        <v>201</v>
      </c>
      <c r="L749" s="46"/>
      <c r="M749" s="236" t="s">
        <v>21</v>
      </c>
      <c r="N749" s="237" t="s">
        <v>47</v>
      </c>
      <c r="O749" s="86"/>
      <c r="P749" s="238">
        <f>O749*H749</f>
        <v>0</v>
      </c>
      <c r="Q749" s="238">
        <v>0.0063</v>
      </c>
      <c r="R749" s="238">
        <f>Q749*H749</f>
        <v>0.358344</v>
      </c>
      <c r="S749" s="238">
        <v>0</v>
      </c>
      <c r="T749" s="239">
        <f>S749*H749</f>
        <v>0</v>
      </c>
      <c r="U749" s="40"/>
      <c r="V749" s="40"/>
      <c r="W749" s="40"/>
      <c r="X749" s="40"/>
      <c r="Y749" s="40"/>
      <c r="Z749" s="40"/>
      <c r="AA749" s="40"/>
      <c r="AB749" s="40"/>
      <c r="AC749" s="40"/>
      <c r="AD749" s="40"/>
      <c r="AE749" s="40"/>
      <c r="AR749" s="240" t="s">
        <v>245</v>
      </c>
      <c r="AT749" s="240" t="s">
        <v>197</v>
      </c>
      <c r="AU749" s="240" t="s">
        <v>86</v>
      </c>
      <c r="AY749" s="19" t="s">
        <v>194</v>
      </c>
      <c r="BE749" s="241">
        <f>IF(N749="základní",J749,0)</f>
        <v>0</v>
      </c>
      <c r="BF749" s="241">
        <f>IF(N749="snížená",J749,0)</f>
        <v>0</v>
      </c>
      <c r="BG749" s="241">
        <f>IF(N749="zákl. přenesená",J749,0)</f>
        <v>0</v>
      </c>
      <c r="BH749" s="241">
        <f>IF(N749="sníž. přenesená",J749,0)</f>
        <v>0</v>
      </c>
      <c r="BI749" s="241">
        <f>IF(N749="nulová",J749,0)</f>
        <v>0</v>
      </c>
      <c r="BJ749" s="19" t="s">
        <v>84</v>
      </c>
      <c r="BK749" s="241">
        <f>ROUND(I749*H749,2)</f>
        <v>0</v>
      </c>
      <c r="BL749" s="19" t="s">
        <v>245</v>
      </c>
      <c r="BM749" s="240" t="s">
        <v>1158</v>
      </c>
    </row>
    <row r="750" spans="1:47" s="2" customFormat="1" ht="12">
      <c r="A750" s="40"/>
      <c r="B750" s="41"/>
      <c r="C750" s="42"/>
      <c r="D750" s="242" t="s">
        <v>204</v>
      </c>
      <c r="E750" s="42"/>
      <c r="F750" s="243" t="s">
        <v>1159</v>
      </c>
      <c r="G750" s="42"/>
      <c r="H750" s="42"/>
      <c r="I750" s="149"/>
      <c r="J750" s="42"/>
      <c r="K750" s="42"/>
      <c r="L750" s="46"/>
      <c r="M750" s="244"/>
      <c r="N750" s="245"/>
      <c r="O750" s="86"/>
      <c r="P750" s="86"/>
      <c r="Q750" s="86"/>
      <c r="R750" s="86"/>
      <c r="S750" s="86"/>
      <c r="T750" s="87"/>
      <c r="U750" s="40"/>
      <c r="V750" s="40"/>
      <c r="W750" s="40"/>
      <c r="X750" s="40"/>
      <c r="Y750" s="40"/>
      <c r="Z750" s="40"/>
      <c r="AA750" s="40"/>
      <c r="AB750" s="40"/>
      <c r="AC750" s="40"/>
      <c r="AD750" s="40"/>
      <c r="AE750" s="40"/>
      <c r="AT750" s="19" t="s">
        <v>204</v>
      </c>
      <c r="AU750" s="19" t="s">
        <v>86</v>
      </c>
    </row>
    <row r="751" spans="1:51" s="13" customFormat="1" ht="12">
      <c r="A751" s="13"/>
      <c r="B751" s="247"/>
      <c r="C751" s="248"/>
      <c r="D751" s="242" t="s">
        <v>208</v>
      </c>
      <c r="E751" s="249" t="s">
        <v>21</v>
      </c>
      <c r="F751" s="250" t="s">
        <v>649</v>
      </c>
      <c r="G751" s="248"/>
      <c r="H751" s="251">
        <v>56.88</v>
      </c>
      <c r="I751" s="252"/>
      <c r="J751" s="248"/>
      <c r="K751" s="248"/>
      <c r="L751" s="253"/>
      <c r="M751" s="254"/>
      <c r="N751" s="255"/>
      <c r="O751" s="255"/>
      <c r="P751" s="255"/>
      <c r="Q751" s="255"/>
      <c r="R751" s="255"/>
      <c r="S751" s="255"/>
      <c r="T751" s="256"/>
      <c r="U751" s="13"/>
      <c r="V751" s="13"/>
      <c r="W751" s="13"/>
      <c r="X751" s="13"/>
      <c r="Y751" s="13"/>
      <c r="Z751" s="13"/>
      <c r="AA751" s="13"/>
      <c r="AB751" s="13"/>
      <c r="AC751" s="13"/>
      <c r="AD751" s="13"/>
      <c r="AE751" s="13"/>
      <c r="AT751" s="257" t="s">
        <v>208</v>
      </c>
      <c r="AU751" s="257" t="s">
        <v>86</v>
      </c>
      <c r="AV751" s="13" t="s">
        <v>86</v>
      </c>
      <c r="AW751" s="13" t="s">
        <v>38</v>
      </c>
      <c r="AX751" s="13" t="s">
        <v>76</v>
      </c>
      <c r="AY751" s="257" t="s">
        <v>194</v>
      </c>
    </row>
    <row r="752" spans="1:51" s="14" customFormat="1" ht="12">
      <c r="A752" s="14"/>
      <c r="B752" s="258"/>
      <c r="C752" s="259"/>
      <c r="D752" s="242" t="s">
        <v>208</v>
      </c>
      <c r="E752" s="260" t="s">
        <v>21</v>
      </c>
      <c r="F752" s="261" t="s">
        <v>210</v>
      </c>
      <c r="G752" s="259"/>
      <c r="H752" s="262">
        <v>56.88</v>
      </c>
      <c r="I752" s="263"/>
      <c r="J752" s="259"/>
      <c r="K752" s="259"/>
      <c r="L752" s="264"/>
      <c r="M752" s="265"/>
      <c r="N752" s="266"/>
      <c r="O752" s="266"/>
      <c r="P752" s="266"/>
      <c r="Q752" s="266"/>
      <c r="R752" s="266"/>
      <c r="S752" s="266"/>
      <c r="T752" s="267"/>
      <c r="U752" s="14"/>
      <c r="V752" s="14"/>
      <c r="W752" s="14"/>
      <c r="X752" s="14"/>
      <c r="Y752" s="14"/>
      <c r="Z752" s="14"/>
      <c r="AA752" s="14"/>
      <c r="AB752" s="14"/>
      <c r="AC752" s="14"/>
      <c r="AD752" s="14"/>
      <c r="AE752" s="14"/>
      <c r="AT752" s="268" t="s">
        <v>208</v>
      </c>
      <c r="AU752" s="268" t="s">
        <v>86</v>
      </c>
      <c r="AV752" s="14" t="s">
        <v>202</v>
      </c>
      <c r="AW752" s="14" t="s">
        <v>38</v>
      </c>
      <c r="AX752" s="14" t="s">
        <v>84</v>
      </c>
      <c r="AY752" s="268" t="s">
        <v>194</v>
      </c>
    </row>
    <row r="753" spans="1:65" s="2" customFormat="1" ht="16.5" customHeight="1">
      <c r="A753" s="40"/>
      <c r="B753" s="41"/>
      <c r="C753" s="272" t="s">
        <v>1160</v>
      </c>
      <c r="D753" s="272" t="s">
        <v>347</v>
      </c>
      <c r="E753" s="273" t="s">
        <v>1161</v>
      </c>
      <c r="F753" s="274" t="s">
        <v>1162</v>
      </c>
      <c r="G753" s="275" t="s">
        <v>354</v>
      </c>
      <c r="H753" s="276">
        <v>62.568</v>
      </c>
      <c r="I753" s="277"/>
      <c r="J753" s="278">
        <f>ROUND(I753*H753,2)</f>
        <v>0</v>
      </c>
      <c r="K753" s="274" t="s">
        <v>201</v>
      </c>
      <c r="L753" s="279"/>
      <c r="M753" s="280" t="s">
        <v>21</v>
      </c>
      <c r="N753" s="281" t="s">
        <v>47</v>
      </c>
      <c r="O753" s="86"/>
      <c r="P753" s="238">
        <f>O753*H753</f>
        <v>0</v>
      </c>
      <c r="Q753" s="238">
        <v>0.018</v>
      </c>
      <c r="R753" s="238">
        <f>Q753*H753</f>
        <v>1.126224</v>
      </c>
      <c r="S753" s="238">
        <v>0</v>
      </c>
      <c r="T753" s="239">
        <f>S753*H753</f>
        <v>0</v>
      </c>
      <c r="U753" s="40"/>
      <c r="V753" s="40"/>
      <c r="W753" s="40"/>
      <c r="X753" s="40"/>
      <c r="Y753" s="40"/>
      <c r="Z753" s="40"/>
      <c r="AA753" s="40"/>
      <c r="AB753" s="40"/>
      <c r="AC753" s="40"/>
      <c r="AD753" s="40"/>
      <c r="AE753" s="40"/>
      <c r="AR753" s="240" t="s">
        <v>525</v>
      </c>
      <c r="AT753" s="240" t="s">
        <v>347</v>
      </c>
      <c r="AU753" s="240" t="s">
        <v>86</v>
      </c>
      <c r="AY753" s="19" t="s">
        <v>194</v>
      </c>
      <c r="BE753" s="241">
        <f>IF(N753="základní",J753,0)</f>
        <v>0</v>
      </c>
      <c r="BF753" s="241">
        <f>IF(N753="snížená",J753,0)</f>
        <v>0</v>
      </c>
      <c r="BG753" s="241">
        <f>IF(N753="zákl. přenesená",J753,0)</f>
        <v>0</v>
      </c>
      <c r="BH753" s="241">
        <f>IF(N753="sníž. přenesená",J753,0)</f>
        <v>0</v>
      </c>
      <c r="BI753" s="241">
        <f>IF(N753="nulová",J753,0)</f>
        <v>0</v>
      </c>
      <c r="BJ753" s="19" t="s">
        <v>84</v>
      </c>
      <c r="BK753" s="241">
        <f>ROUND(I753*H753,2)</f>
        <v>0</v>
      </c>
      <c r="BL753" s="19" t="s">
        <v>245</v>
      </c>
      <c r="BM753" s="240" t="s">
        <v>1163</v>
      </c>
    </row>
    <row r="754" spans="1:47" s="2" customFormat="1" ht="12">
      <c r="A754" s="40"/>
      <c r="B754" s="41"/>
      <c r="C754" s="42"/>
      <c r="D754" s="242" t="s">
        <v>204</v>
      </c>
      <c r="E754" s="42"/>
      <c r="F754" s="243" t="s">
        <v>1162</v>
      </c>
      <c r="G754" s="42"/>
      <c r="H754" s="42"/>
      <c r="I754" s="149"/>
      <c r="J754" s="42"/>
      <c r="K754" s="42"/>
      <c r="L754" s="46"/>
      <c r="M754" s="244"/>
      <c r="N754" s="245"/>
      <c r="O754" s="86"/>
      <c r="P754" s="86"/>
      <c r="Q754" s="86"/>
      <c r="R754" s="86"/>
      <c r="S754" s="86"/>
      <c r="T754" s="87"/>
      <c r="U754" s="40"/>
      <c r="V754" s="40"/>
      <c r="W754" s="40"/>
      <c r="X754" s="40"/>
      <c r="Y754" s="40"/>
      <c r="Z754" s="40"/>
      <c r="AA754" s="40"/>
      <c r="AB754" s="40"/>
      <c r="AC754" s="40"/>
      <c r="AD754" s="40"/>
      <c r="AE754" s="40"/>
      <c r="AT754" s="19" t="s">
        <v>204</v>
      </c>
      <c r="AU754" s="19" t="s">
        <v>86</v>
      </c>
    </row>
    <row r="755" spans="1:51" s="13" customFormat="1" ht="12">
      <c r="A755" s="13"/>
      <c r="B755" s="247"/>
      <c r="C755" s="248"/>
      <c r="D755" s="242" t="s">
        <v>208</v>
      </c>
      <c r="E755" s="248"/>
      <c r="F755" s="250" t="s">
        <v>1164</v>
      </c>
      <c r="G755" s="248"/>
      <c r="H755" s="251">
        <v>62.568</v>
      </c>
      <c r="I755" s="252"/>
      <c r="J755" s="248"/>
      <c r="K755" s="248"/>
      <c r="L755" s="253"/>
      <c r="M755" s="254"/>
      <c r="N755" s="255"/>
      <c r="O755" s="255"/>
      <c r="P755" s="255"/>
      <c r="Q755" s="255"/>
      <c r="R755" s="255"/>
      <c r="S755" s="255"/>
      <c r="T755" s="256"/>
      <c r="U755" s="13"/>
      <c r="V755" s="13"/>
      <c r="W755" s="13"/>
      <c r="X755" s="13"/>
      <c r="Y755" s="13"/>
      <c r="Z755" s="13"/>
      <c r="AA755" s="13"/>
      <c r="AB755" s="13"/>
      <c r="AC755" s="13"/>
      <c r="AD755" s="13"/>
      <c r="AE755" s="13"/>
      <c r="AT755" s="257" t="s">
        <v>208</v>
      </c>
      <c r="AU755" s="257" t="s">
        <v>86</v>
      </c>
      <c r="AV755" s="13" t="s">
        <v>86</v>
      </c>
      <c r="AW755" s="13" t="s">
        <v>4</v>
      </c>
      <c r="AX755" s="13" t="s">
        <v>84</v>
      </c>
      <c r="AY755" s="257" t="s">
        <v>194</v>
      </c>
    </row>
    <row r="756" spans="1:65" s="2" customFormat="1" ht="16.5" customHeight="1">
      <c r="A756" s="40"/>
      <c r="B756" s="41"/>
      <c r="C756" s="229" t="s">
        <v>1165</v>
      </c>
      <c r="D756" s="229" t="s">
        <v>197</v>
      </c>
      <c r="E756" s="230" t="s">
        <v>1166</v>
      </c>
      <c r="F756" s="231" t="s">
        <v>1167</v>
      </c>
      <c r="G756" s="232" t="s">
        <v>354</v>
      </c>
      <c r="H756" s="233">
        <v>16.54</v>
      </c>
      <c r="I756" s="234"/>
      <c r="J756" s="235">
        <f>ROUND(I756*H756,2)</f>
        <v>0</v>
      </c>
      <c r="K756" s="231" t="s">
        <v>201</v>
      </c>
      <c r="L756" s="46"/>
      <c r="M756" s="236" t="s">
        <v>21</v>
      </c>
      <c r="N756" s="237" t="s">
        <v>47</v>
      </c>
      <c r="O756" s="86"/>
      <c r="P756" s="238">
        <f>O756*H756</f>
        <v>0</v>
      </c>
      <c r="Q756" s="238">
        <v>0.0015</v>
      </c>
      <c r="R756" s="238">
        <f>Q756*H756</f>
        <v>0.02481</v>
      </c>
      <c r="S756" s="238">
        <v>0</v>
      </c>
      <c r="T756" s="239">
        <f>S756*H756</f>
        <v>0</v>
      </c>
      <c r="U756" s="40"/>
      <c r="V756" s="40"/>
      <c r="W756" s="40"/>
      <c r="X756" s="40"/>
      <c r="Y756" s="40"/>
      <c r="Z756" s="40"/>
      <c r="AA756" s="40"/>
      <c r="AB756" s="40"/>
      <c r="AC756" s="40"/>
      <c r="AD756" s="40"/>
      <c r="AE756" s="40"/>
      <c r="AR756" s="240" t="s">
        <v>245</v>
      </c>
      <c r="AT756" s="240" t="s">
        <v>197</v>
      </c>
      <c r="AU756" s="240" t="s">
        <v>86</v>
      </c>
      <c r="AY756" s="19" t="s">
        <v>194</v>
      </c>
      <c r="BE756" s="241">
        <f>IF(N756="základní",J756,0)</f>
        <v>0</v>
      </c>
      <c r="BF756" s="241">
        <f>IF(N756="snížená",J756,0)</f>
        <v>0</v>
      </c>
      <c r="BG756" s="241">
        <f>IF(N756="zákl. přenesená",J756,0)</f>
        <v>0</v>
      </c>
      <c r="BH756" s="241">
        <f>IF(N756="sníž. přenesená",J756,0)</f>
        <v>0</v>
      </c>
      <c r="BI756" s="241">
        <f>IF(N756="nulová",J756,0)</f>
        <v>0</v>
      </c>
      <c r="BJ756" s="19" t="s">
        <v>84</v>
      </c>
      <c r="BK756" s="241">
        <f>ROUND(I756*H756,2)</f>
        <v>0</v>
      </c>
      <c r="BL756" s="19" t="s">
        <v>245</v>
      </c>
      <c r="BM756" s="240" t="s">
        <v>1168</v>
      </c>
    </row>
    <row r="757" spans="1:47" s="2" customFormat="1" ht="12">
      <c r="A757" s="40"/>
      <c r="B757" s="41"/>
      <c r="C757" s="42"/>
      <c r="D757" s="242" t="s">
        <v>204</v>
      </c>
      <c r="E757" s="42"/>
      <c r="F757" s="243" t="s">
        <v>1169</v>
      </c>
      <c r="G757" s="42"/>
      <c r="H757" s="42"/>
      <c r="I757" s="149"/>
      <c r="J757" s="42"/>
      <c r="K757" s="42"/>
      <c r="L757" s="46"/>
      <c r="M757" s="244"/>
      <c r="N757" s="245"/>
      <c r="O757" s="86"/>
      <c r="P757" s="86"/>
      <c r="Q757" s="86"/>
      <c r="R757" s="86"/>
      <c r="S757" s="86"/>
      <c r="T757" s="87"/>
      <c r="U757" s="40"/>
      <c r="V757" s="40"/>
      <c r="W757" s="40"/>
      <c r="X757" s="40"/>
      <c r="Y757" s="40"/>
      <c r="Z757" s="40"/>
      <c r="AA757" s="40"/>
      <c r="AB757" s="40"/>
      <c r="AC757" s="40"/>
      <c r="AD757" s="40"/>
      <c r="AE757" s="40"/>
      <c r="AT757" s="19" t="s">
        <v>204</v>
      </c>
      <c r="AU757" s="19" t="s">
        <v>86</v>
      </c>
    </row>
    <row r="758" spans="1:47" s="2" customFormat="1" ht="12">
      <c r="A758" s="40"/>
      <c r="B758" s="41"/>
      <c r="C758" s="42"/>
      <c r="D758" s="242" t="s">
        <v>206</v>
      </c>
      <c r="E758" s="42"/>
      <c r="F758" s="246" t="s">
        <v>1170</v>
      </c>
      <c r="G758" s="42"/>
      <c r="H758" s="42"/>
      <c r="I758" s="149"/>
      <c r="J758" s="42"/>
      <c r="K758" s="42"/>
      <c r="L758" s="46"/>
      <c r="M758" s="244"/>
      <c r="N758" s="245"/>
      <c r="O758" s="86"/>
      <c r="P758" s="86"/>
      <c r="Q758" s="86"/>
      <c r="R758" s="86"/>
      <c r="S758" s="86"/>
      <c r="T758" s="87"/>
      <c r="U758" s="40"/>
      <c r="V758" s="40"/>
      <c r="W758" s="40"/>
      <c r="X758" s="40"/>
      <c r="Y758" s="40"/>
      <c r="Z758" s="40"/>
      <c r="AA758" s="40"/>
      <c r="AB758" s="40"/>
      <c r="AC758" s="40"/>
      <c r="AD758" s="40"/>
      <c r="AE758" s="40"/>
      <c r="AT758" s="19" t="s">
        <v>206</v>
      </c>
      <c r="AU758" s="19" t="s">
        <v>86</v>
      </c>
    </row>
    <row r="759" spans="1:51" s="13" customFormat="1" ht="12">
      <c r="A759" s="13"/>
      <c r="B759" s="247"/>
      <c r="C759" s="248"/>
      <c r="D759" s="242" t="s">
        <v>208</v>
      </c>
      <c r="E759" s="249" t="s">
        <v>21</v>
      </c>
      <c r="F759" s="250" t="s">
        <v>1171</v>
      </c>
      <c r="G759" s="248"/>
      <c r="H759" s="251">
        <v>16.54</v>
      </c>
      <c r="I759" s="252"/>
      <c r="J759" s="248"/>
      <c r="K759" s="248"/>
      <c r="L759" s="253"/>
      <c r="M759" s="254"/>
      <c r="N759" s="255"/>
      <c r="O759" s="255"/>
      <c r="P759" s="255"/>
      <c r="Q759" s="255"/>
      <c r="R759" s="255"/>
      <c r="S759" s="255"/>
      <c r="T759" s="256"/>
      <c r="U759" s="13"/>
      <c r="V759" s="13"/>
      <c r="W759" s="13"/>
      <c r="X759" s="13"/>
      <c r="Y759" s="13"/>
      <c r="Z759" s="13"/>
      <c r="AA759" s="13"/>
      <c r="AB759" s="13"/>
      <c r="AC759" s="13"/>
      <c r="AD759" s="13"/>
      <c r="AE759" s="13"/>
      <c r="AT759" s="257" t="s">
        <v>208</v>
      </c>
      <c r="AU759" s="257" t="s">
        <v>86</v>
      </c>
      <c r="AV759" s="13" t="s">
        <v>86</v>
      </c>
      <c r="AW759" s="13" t="s">
        <v>38</v>
      </c>
      <c r="AX759" s="13" t="s">
        <v>76</v>
      </c>
      <c r="AY759" s="257" t="s">
        <v>194</v>
      </c>
    </row>
    <row r="760" spans="1:51" s="14" customFormat="1" ht="12">
      <c r="A760" s="14"/>
      <c r="B760" s="258"/>
      <c r="C760" s="259"/>
      <c r="D760" s="242" t="s">
        <v>208</v>
      </c>
      <c r="E760" s="260" t="s">
        <v>21</v>
      </c>
      <c r="F760" s="261" t="s">
        <v>210</v>
      </c>
      <c r="G760" s="259"/>
      <c r="H760" s="262">
        <v>16.54</v>
      </c>
      <c r="I760" s="263"/>
      <c r="J760" s="259"/>
      <c r="K760" s="259"/>
      <c r="L760" s="264"/>
      <c r="M760" s="265"/>
      <c r="N760" s="266"/>
      <c r="O760" s="266"/>
      <c r="P760" s="266"/>
      <c r="Q760" s="266"/>
      <c r="R760" s="266"/>
      <c r="S760" s="266"/>
      <c r="T760" s="267"/>
      <c r="U760" s="14"/>
      <c r="V760" s="14"/>
      <c r="W760" s="14"/>
      <c r="X760" s="14"/>
      <c r="Y760" s="14"/>
      <c r="Z760" s="14"/>
      <c r="AA760" s="14"/>
      <c r="AB760" s="14"/>
      <c r="AC760" s="14"/>
      <c r="AD760" s="14"/>
      <c r="AE760" s="14"/>
      <c r="AT760" s="268" t="s">
        <v>208</v>
      </c>
      <c r="AU760" s="268" t="s">
        <v>86</v>
      </c>
      <c r="AV760" s="14" t="s">
        <v>202</v>
      </c>
      <c r="AW760" s="14" t="s">
        <v>38</v>
      </c>
      <c r="AX760" s="14" t="s">
        <v>84</v>
      </c>
      <c r="AY760" s="268" t="s">
        <v>194</v>
      </c>
    </row>
    <row r="761" spans="1:65" s="2" customFormat="1" ht="16.5" customHeight="1">
      <c r="A761" s="40"/>
      <c r="B761" s="41"/>
      <c r="C761" s="229" t="s">
        <v>1172</v>
      </c>
      <c r="D761" s="229" t="s">
        <v>197</v>
      </c>
      <c r="E761" s="230" t="s">
        <v>1173</v>
      </c>
      <c r="F761" s="231" t="s">
        <v>1174</v>
      </c>
      <c r="G761" s="232" t="s">
        <v>215</v>
      </c>
      <c r="H761" s="233">
        <v>1.584</v>
      </c>
      <c r="I761" s="234"/>
      <c r="J761" s="235">
        <f>ROUND(I761*H761,2)</f>
        <v>0</v>
      </c>
      <c r="K761" s="231" t="s">
        <v>201</v>
      </c>
      <c r="L761" s="46"/>
      <c r="M761" s="236" t="s">
        <v>21</v>
      </c>
      <c r="N761" s="237" t="s">
        <v>47</v>
      </c>
      <c r="O761" s="86"/>
      <c r="P761" s="238">
        <f>O761*H761</f>
        <v>0</v>
      </c>
      <c r="Q761" s="238">
        <v>0</v>
      </c>
      <c r="R761" s="238">
        <f>Q761*H761</f>
        <v>0</v>
      </c>
      <c r="S761" s="238">
        <v>0</v>
      </c>
      <c r="T761" s="239">
        <f>S761*H761</f>
        <v>0</v>
      </c>
      <c r="U761" s="40"/>
      <c r="V761" s="40"/>
      <c r="W761" s="40"/>
      <c r="X761" s="40"/>
      <c r="Y761" s="40"/>
      <c r="Z761" s="40"/>
      <c r="AA761" s="40"/>
      <c r="AB761" s="40"/>
      <c r="AC761" s="40"/>
      <c r="AD761" s="40"/>
      <c r="AE761" s="40"/>
      <c r="AR761" s="240" t="s">
        <v>245</v>
      </c>
      <c r="AT761" s="240" t="s">
        <v>197</v>
      </c>
      <c r="AU761" s="240" t="s">
        <v>86</v>
      </c>
      <c r="AY761" s="19" t="s">
        <v>194</v>
      </c>
      <c r="BE761" s="241">
        <f>IF(N761="základní",J761,0)</f>
        <v>0</v>
      </c>
      <c r="BF761" s="241">
        <f>IF(N761="snížená",J761,0)</f>
        <v>0</v>
      </c>
      <c r="BG761" s="241">
        <f>IF(N761="zákl. přenesená",J761,0)</f>
        <v>0</v>
      </c>
      <c r="BH761" s="241">
        <f>IF(N761="sníž. přenesená",J761,0)</f>
        <v>0</v>
      </c>
      <c r="BI761" s="241">
        <f>IF(N761="nulová",J761,0)</f>
        <v>0</v>
      </c>
      <c r="BJ761" s="19" t="s">
        <v>84</v>
      </c>
      <c r="BK761" s="241">
        <f>ROUND(I761*H761,2)</f>
        <v>0</v>
      </c>
      <c r="BL761" s="19" t="s">
        <v>245</v>
      </c>
      <c r="BM761" s="240" t="s">
        <v>1175</v>
      </c>
    </row>
    <row r="762" spans="1:47" s="2" customFormat="1" ht="12">
      <c r="A762" s="40"/>
      <c r="B762" s="41"/>
      <c r="C762" s="42"/>
      <c r="D762" s="242" t="s">
        <v>204</v>
      </c>
      <c r="E762" s="42"/>
      <c r="F762" s="243" t="s">
        <v>1176</v>
      </c>
      <c r="G762" s="42"/>
      <c r="H762" s="42"/>
      <c r="I762" s="149"/>
      <c r="J762" s="42"/>
      <c r="K762" s="42"/>
      <c r="L762" s="46"/>
      <c r="M762" s="244"/>
      <c r="N762" s="245"/>
      <c r="O762" s="86"/>
      <c r="P762" s="86"/>
      <c r="Q762" s="86"/>
      <c r="R762" s="86"/>
      <c r="S762" s="86"/>
      <c r="T762" s="87"/>
      <c r="U762" s="40"/>
      <c r="V762" s="40"/>
      <c r="W762" s="40"/>
      <c r="X762" s="40"/>
      <c r="Y762" s="40"/>
      <c r="Z762" s="40"/>
      <c r="AA762" s="40"/>
      <c r="AB762" s="40"/>
      <c r="AC762" s="40"/>
      <c r="AD762" s="40"/>
      <c r="AE762" s="40"/>
      <c r="AT762" s="19" t="s">
        <v>204</v>
      </c>
      <c r="AU762" s="19" t="s">
        <v>86</v>
      </c>
    </row>
    <row r="763" spans="1:47" s="2" customFormat="1" ht="12">
      <c r="A763" s="40"/>
      <c r="B763" s="41"/>
      <c r="C763" s="42"/>
      <c r="D763" s="242" t="s">
        <v>206</v>
      </c>
      <c r="E763" s="42"/>
      <c r="F763" s="246" t="s">
        <v>786</v>
      </c>
      <c r="G763" s="42"/>
      <c r="H763" s="42"/>
      <c r="I763" s="149"/>
      <c r="J763" s="42"/>
      <c r="K763" s="42"/>
      <c r="L763" s="46"/>
      <c r="M763" s="244"/>
      <c r="N763" s="245"/>
      <c r="O763" s="86"/>
      <c r="P763" s="86"/>
      <c r="Q763" s="86"/>
      <c r="R763" s="86"/>
      <c r="S763" s="86"/>
      <c r="T763" s="87"/>
      <c r="U763" s="40"/>
      <c r="V763" s="40"/>
      <c r="W763" s="40"/>
      <c r="X763" s="40"/>
      <c r="Y763" s="40"/>
      <c r="Z763" s="40"/>
      <c r="AA763" s="40"/>
      <c r="AB763" s="40"/>
      <c r="AC763" s="40"/>
      <c r="AD763" s="40"/>
      <c r="AE763" s="40"/>
      <c r="AT763" s="19" t="s">
        <v>206</v>
      </c>
      <c r="AU763" s="19" t="s">
        <v>86</v>
      </c>
    </row>
    <row r="764" spans="1:63" s="12" customFormat="1" ht="22.8" customHeight="1">
      <c r="A764" s="12"/>
      <c r="B764" s="213"/>
      <c r="C764" s="214"/>
      <c r="D764" s="215" t="s">
        <v>75</v>
      </c>
      <c r="E764" s="227" t="s">
        <v>1177</v>
      </c>
      <c r="F764" s="227" t="s">
        <v>1178</v>
      </c>
      <c r="G764" s="214"/>
      <c r="H764" s="214"/>
      <c r="I764" s="217"/>
      <c r="J764" s="228">
        <f>BK764</f>
        <v>0</v>
      </c>
      <c r="K764" s="214"/>
      <c r="L764" s="219"/>
      <c r="M764" s="220"/>
      <c r="N764" s="221"/>
      <c r="O764" s="221"/>
      <c r="P764" s="222">
        <f>SUM(P765:P779)</f>
        <v>0</v>
      </c>
      <c r="Q764" s="221"/>
      <c r="R764" s="222">
        <f>SUM(R765:R779)</f>
        <v>0.36032899999999995</v>
      </c>
      <c r="S764" s="221"/>
      <c r="T764" s="223">
        <f>SUM(T765:T779)</f>
        <v>0</v>
      </c>
      <c r="U764" s="12"/>
      <c r="V764" s="12"/>
      <c r="W764" s="12"/>
      <c r="X764" s="12"/>
      <c r="Y764" s="12"/>
      <c r="Z764" s="12"/>
      <c r="AA764" s="12"/>
      <c r="AB764" s="12"/>
      <c r="AC764" s="12"/>
      <c r="AD764" s="12"/>
      <c r="AE764" s="12"/>
      <c r="AR764" s="224" t="s">
        <v>86</v>
      </c>
      <c r="AT764" s="225" t="s">
        <v>75</v>
      </c>
      <c r="AU764" s="225" t="s">
        <v>84</v>
      </c>
      <c r="AY764" s="224" t="s">
        <v>194</v>
      </c>
      <c r="BK764" s="226">
        <f>SUM(BK765:BK779)</f>
        <v>0</v>
      </c>
    </row>
    <row r="765" spans="1:65" s="2" customFormat="1" ht="16.5" customHeight="1">
      <c r="A765" s="40"/>
      <c r="B765" s="41"/>
      <c r="C765" s="229" t="s">
        <v>1179</v>
      </c>
      <c r="D765" s="229" t="s">
        <v>197</v>
      </c>
      <c r="E765" s="230" t="s">
        <v>1180</v>
      </c>
      <c r="F765" s="231" t="s">
        <v>1181</v>
      </c>
      <c r="G765" s="232" t="s">
        <v>354</v>
      </c>
      <c r="H765" s="233">
        <v>69.77</v>
      </c>
      <c r="I765" s="234"/>
      <c r="J765" s="235">
        <f>ROUND(I765*H765,2)</f>
        <v>0</v>
      </c>
      <c r="K765" s="231" t="s">
        <v>201</v>
      </c>
      <c r="L765" s="46"/>
      <c r="M765" s="236" t="s">
        <v>21</v>
      </c>
      <c r="N765" s="237" t="s">
        <v>47</v>
      </c>
      <c r="O765" s="86"/>
      <c r="P765" s="238">
        <f>O765*H765</f>
        <v>0</v>
      </c>
      <c r="Q765" s="238">
        <v>0.0003</v>
      </c>
      <c r="R765" s="238">
        <f>Q765*H765</f>
        <v>0.020930999999999998</v>
      </c>
      <c r="S765" s="238">
        <v>0</v>
      </c>
      <c r="T765" s="239">
        <f>S765*H765</f>
        <v>0</v>
      </c>
      <c r="U765" s="40"/>
      <c r="V765" s="40"/>
      <c r="W765" s="40"/>
      <c r="X765" s="40"/>
      <c r="Y765" s="40"/>
      <c r="Z765" s="40"/>
      <c r="AA765" s="40"/>
      <c r="AB765" s="40"/>
      <c r="AC765" s="40"/>
      <c r="AD765" s="40"/>
      <c r="AE765" s="40"/>
      <c r="AR765" s="240" t="s">
        <v>245</v>
      </c>
      <c r="AT765" s="240" t="s">
        <v>197</v>
      </c>
      <c r="AU765" s="240" t="s">
        <v>86</v>
      </c>
      <c r="AY765" s="19" t="s">
        <v>194</v>
      </c>
      <c r="BE765" s="241">
        <f>IF(N765="základní",J765,0)</f>
        <v>0</v>
      </c>
      <c r="BF765" s="241">
        <f>IF(N765="snížená",J765,0)</f>
        <v>0</v>
      </c>
      <c r="BG765" s="241">
        <f>IF(N765="zákl. přenesená",J765,0)</f>
        <v>0</v>
      </c>
      <c r="BH765" s="241">
        <f>IF(N765="sníž. přenesená",J765,0)</f>
        <v>0</v>
      </c>
      <c r="BI765" s="241">
        <f>IF(N765="nulová",J765,0)</f>
        <v>0</v>
      </c>
      <c r="BJ765" s="19" t="s">
        <v>84</v>
      </c>
      <c r="BK765" s="241">
        <f>ROUND(I765*H765,2)</f>
        <v>0</v>
      </c>
      <c r="BL765" s="19" t="s">
        <v>245</v>
      </c>
      <c r="BM765" s="240" t="s">
        <v>1182</v>
      </c>
    </row>
    <row r="766" spans="1:47" s="2" customFormat="1" ht="12">
      <c r="A766" s="40"/>
      <c r="B766" s="41"/>
      <c r="C766" s="42"/>
      <c r="D766" s="242" t="s">
        <v>204</v>
      </c>
      <c r="E766" s="42"/>
      <c r="F766" s="243" t="s">
        <v>1183</v>
      </c>
      <c r="G766" s="42"/>
      <c r="H766" s="42"/>
      <c r="I766" s="149"/>
      <c r="J766" s="42"/>
      <c r="K766" s="42"/>
      <c r="L766" s="46"/>
      <c r="M766" s="244"/>
      <c r="N766" s="245"/>
      <c r="O766" s="86"/>
      <c r="P766" s="86"/>
      <c r="Q766" s="86"/>
      <c r="R766" s="86"/>
      <c r="S766" s="86"/>
      <c r="T766" s="87"/>
      <c r="U766" s="40"/>
      <c r="V766" s="40"/>
      <c r="W766" s="40"/>
      <c r="X766" s="40"/>
      <c r="Y766" s="40"/>
      <c r="Z766" s="40"/>
      <c r="AA766" s="40"/>
      <c r="AB766" s="40"/>
      <c r="AC766" s="40"/>
      <c r="AD766" s="40"/>
      <c r="AE766" s="40"/>
      <c r="AT766" s="19" t="s">
        <v>204</v>
      </c>
      <c r="AU766" s="19" t="s">
        <v>86</v>
      </c>
    </row>
    <row r="767" spans="1:51" s="13" customFormat="1" ht="12">
      <c r="A767" s="13"/>
      <c r="B767" s="247"/>
      <c r="C767" s="248"/>
      <c r="D767" s="242" t="s">
        <v>208</v>
      </c>
      <c r="E767" s="249" t="s">
        <v>21</v>
      </c>
      <c r="F767" s="250" t="s">
        <v>648</v>
      </c>
      <c r="G767" s="248"/>
      <c r="H767" s="251">
        <v>69.77</v>
      </c>
      <c r="I767" s="252"/>
      <c r="J767" s="248"/>
      <c r="K767" s="248"/>
      <c r="L767" s="253"/>
      <c r="M767" s="254"/>
      <c r="N767" s="255"/>
      <c r="O767" s="255"/>
      <c r="P767" s="255"/>
      <c r="Q767" s="255"/>
      <c r="R767" s="255"/>
      <c r="S767" s="255"/>
      <c r="T767" s="256"/>
      <c r="U767" s="13"/>
      <c r="V767" s="13"/>
      <c r="W767" s="13"/>
      <c r="X767" s="13"/>
      <c r="Y767" s="13"/>
      <c r="Z767" s="13"/>
      <c r="AA767" s="13"/>
      <c r="AB767" s="13"/>
      <c r="AC767" s="13"/>
      <c r="AD767" s="13"/>
      <c r="AE767" s="13"/>
      <c r="AT767" s="257" t="s">
        <v>208</v>
      </c>
      <c r="AU767" s="257" t="s">
        <v>86</v>
      </c>
      <c r="AV767" s="13" t="s">
        <v>86</v>
      </c>
      <c r="AW767" s="13" t="s">
        <v>38</v>
      </c>
      <c r="AX767" s="13" t="s">
        <v>76</v>
      </c>
      <c r="AY767" s="257" t="s">
        <v>194</v>
      </c>
    </row>
    <row r="768" spans="1:51" s="14" customFormat="1" ht="12">
      <c r="A768" s="14"/>
      <c r="B768" s="258"/>
      <c r="C768" s="259"/>
      <c r="D768" s="242" t="s">
        <v>208</v>
      </c>
      <c r="E768" s="260" t="s">
        <v>21</v>
      </c>
      <c r="F768" s="261" t="s">
        <v>210</v>
      </c>
      <c r="G768" s="259"/>
      <c r="H768" s="262">
        <v>69.77</v>
      </c>
      <c r="I768" s="263"/>
      <c r="J768" s="259"/>
      <c r="K768" s="259"/>
      <c r="L768" s="264"/>
      <c r="M768" s="265"/>
      <c r="N768" s="266"/>
      <c r="O768" s="266"/>
      <c r="P768" s="266"/>
      <c r="Q768" s="266"/>
      <c r="R768" s="266"/>
      <c r="S768" s="266"/>
      <c r="T768" s="267"/>
      <c r="U768" s="14"/>
      <c r="V768" s="14"/>
      <c r="W768" s="14"/>
      <c r="X768" s="14"/>
      <c r="Y768" s="14"/>
      <c r="Z768" s="14"/>
      <c r="AA768" s="14"/>
      <c r="AB768" s="14"/>
      <c r="AC768" s="14"/>
      <c r="AD768" s="14"/>
      <c r="AE768" s="14"/>
      <c r="AT768" s="268" t="s">
        <v>208</v>
      </c>
      <c r="AU768" s="268" t="s">
        <v>86</v>
      </c>
      <c r="AV768" s="14" t="s">
        <v>202</v>
      </c>
      <c r="AW768" s="14" t="s">
        <v>38</v>
      </c>
      <c r="AX768" s="14" t="s">
        <v>84</v>
      </c>
      <c r="AY768" s="268" t="s">
        <v>194</v>
      </c>
    </row>
    <row r="769" spans="1:65" s="2" customFormat="1" ht="16.5" customHeight="1">
      <c r="A769" s="40"/>
      <c r="B769" s="41"/>
      <c r="C769" s="229" t="s">
        <v>1184</v>
      </c>
      <c r="D769" s="229" t="s">
        <v>197</v>
      </c>
      <c r="E769" s="230" t="s">
        <v>1185</v>
      </c>
      <c r="F769" s="231" t="s">
        <v>1186</v>
      </c>
      <c r="G769" s="232" t="s">
        <v>354</v>
      </c>
      <c r="H769" s="233">
        <v>69.77</v>
      </c>
      <c r="I769" s="234"/>
      <c r="J769" s="235">
        <f>ROUND(I769*H769,2)</f>
        <v>0</v>
      </c>
      <c r="K769" s="231" t="s">
        <v>201</v>
      </c>
      <c r="L769" s="46"/>
      <c r="M769" s="236" t="s">
        <v>21</v>
      </c>
      <c r="N769" s="237" t="s">
        <v>47</v>
      </c>
      <c r="O769" s="86"/>
      <c r="P769" s="238">
        <f>O769*H769</f>
        <v>0</v>
      </c>
      <c r="Q769" s="238">
        <v>0.0034</v>
      </c>
      <c r="R769" s="238">
        <f>Q769*H769</f>
        <v>0.23721799999999998</v>
      </c>
      <c r="S769" s="238">
        <v>0</v>
      </c>
      <c r="T769" s="239">
        <f>S769*H769</f>
        <v>0</v>
      </c>
      <c r="U769" s="40"/>
      <c r="V769" s="40"/>
      <c r="W769" s="40"/>
      <c r="X769" s="40"/>
      <c r="Y769" s="40"/>
      <c r="Z769" s="40"/>
      <c r="AA769" s="40"/>
      <c r="AB769" s="40"/>
      <c r="AC769" s="40"/>
      <c r="AD769" s="40"/>
      <c r="AE769" s="40"/>
      <c r="AR769" s="240" t="s">
        <v>245</v>
      </c>
      <c r="AT769" s="240" t="s">
        <v>197</v>
      </c>
      <c r="AU769" s="240" t="s">
        <v>86</v>
      </c>
      <c r="AY769" s="19" t="s">
        <v>194</v>
      </c>
      <c r="BE769" s="241">
        <f>IF(N769="základní",J769,0)</f>
        <v>0</v>
      </c>
      <c r="BF769" s="241">
        <f>IF(N769="snížená",J769,0)</f>
        <v>0</v>
      </c>
      <c r="BG769" s="241">
        <f>IF(N769="zákl. přenesená",J769,0)</f>
        <v>0</v>
      </c>
      <c r="BH769" s="241">
        <f>IF(N769="sníž. přenesená",J769,0)</f>
        <v>0</v>
      </c>
      <c r="BI769" s="241">
        <f>IF(N769="nulová",J769,0)</f>
        <v>0</v>
      </c>
      <c r="BJ769" s="19" t="s">
        <v>84</v>
      </c>
      <c r="BK769" s="241">
        <f>ROUND(I769*H769,2)</f>
        <v>0</v>
      </c>
      <c r="BL769" s="19" t="s">
        <v>245</v>
      </c>
      <c r="BM769" s="240" t="s">
        <v>1187</v>
      </c>
    </row>
    <row r="770" spans="1:47" s="2" customFormat="1" ht="12">
      <c r="A770" s="40"/>
      <c r="B770" s="41"/>
      <c r="C770" s="42"/>
      <c r="D770" s="242" t="s">
        <v>204</v>
      </c>
      <c r="E770" s="42"/>
      <c r="F770" s="243" t="s">
        <v>1188</v>
      </c>
      <c r="G770" s="42"/>
      <c r="H770" s="42"/>
      <c r="I770" s="149"/>
      <c r="J770" s="42"/>
      <c r="K770" s="42"/>
      <c r="L770" s="46"/>
      <c r="M770" s="244"/>
      <c r="N770" s="245"/>
      <c r="O770" s="86"/>
      <c r="P770" s="86"/>
      <c r="Q770" s="86"/>
      <c r="R770" s="86"/>
      <c r="S770" s="86"/>
      <c r="T770" s="87"/>
      <c r="U770" s="40"/>
      <c r="V770" s="40"/>
      <c r="W770" s="40"/>
      <c r="X770" s="40"/>
      <c r="Y770" s="40"/>
      <c r="Z770" s="40"/>
      <c r="AA770" s="40"/>
      <c r="AB770" s="40"/>
      <c r="AC770" s="40"/>
      <c r="AD770" s="40"/>
      <c r="AE770" s="40"/>
      <c r="AT770" s="19" t="s">
        <v>204</v>
      </c>
      <c r="AU770" s="19" t="s">
        <v>86</v>
      </c>
    </row>
    <row r="771" spans="1:51" s="13" customFormat="1" ht="12">
      <c r="A771" s="13"/>
      <c r="B771" s="247"/>
      <c r="C771" s="248"/>
      <c r="D771" s="242" t="s">
        <v>208</v>
      </c>
      <c r="E771" s="249" t="s">
        <v>21</v>
      </c>
      <c r="F771" s="250" t="s">
        <v>648</v>
      </c>
      <c r="G771" s="248"/>
      <c r="H771" s="251">
        <v>69.77</v>
      </c>
      <c r="I771" s="252"/>
      <c r="J771" s="248"/>
      <c r="K771" s="248"/>
      <c r="L771" s="253"/>
      <c r="M771" s="254"/>
      <c r="N771" s="255"/>
      <c r="O771" s="255"/>
      <c r="P771" s="255"/>
      <c r="Q771" s="255"/>
      <c r="R771" s="255"/>
      <c r="S771" s="255"/>
      <c r="T771" s="256"/>
      <c r="U771" s="13"/>
      <c r="V771" s="13"/>
      <c r="W771" s="13"/>
      <c r="X771" s="13"/>
      <c r="Y771" s="13"/>
      <c r="Z771" s="13"/>
      <c r="AA771" s="13"/>
      <c r="AB771" s="13"/>
      <c r="AC771" s="13"/>
      <c r="AD771" s="13"/>
      <c r="AE771" s="13"/>
      <c r="AT771" s="257" t="s">
        <v>208</v>
      </c>
      <c r="AU771" s="257" t="s">
        <v>86</v>
      </c>
      <c r="AV771" s="13" t="s">
        <v>86</v>
      </c>
      <c r="AW771" s="13" t="s">
        <v>38</v>
      </c>
      <c r="AX771" s="13" t="s">
        <v>76</v>
      </c>
      <c r="AY771" s="257" t="s">
        <v>194</v>
      </c>
    </row>
    <row r="772" spans="1:51" s="14" customFormat="1" ht="12">
      <c r="A772" s="14"/>
      <c r="B772" s="258"/>
      <c r="C772" s="259"/>
      <c r="D772" s="242" t="s">
        <v>208</v>
      </c>
      <c r="E772" s="260" t="s">
        <v>21</v>
      </c>
      <c r="F772" s="261" t="s">
        <v>210</v>
      </c>
      <c r="G772" s="259"/>
      <c r="H772" s="262">
        <v>69.77</v>
      </c>
      <c r="I772" s="263"/>
      <c r="J772" s="259"/>
      <c r="K772" s="259"/>
      <c r="L772" s="264"/>
      <c r="M772" s="265"/>
      <c r="N772" s="266"/>
      <c r="O772" s="266"/>
      <c r="P772" s="266"/>
      <c r="Q772" s="266"/>
      <c r="R772" s="266"/>
      <c r="S772" s="266"/>
      <c r="T772" s="267"/>
      <c r="U772" s="14"/>
      <c r="V772" s="14"/>
      <c r="W772" s="14"/>
      <c r="X772" s="14"/>
      <c r="Y772" s="14"/>
      <c r="Z772" s="14"/>
      <c r="AA772" s="14"/>
      <c r="AB772" s="14"/>
      <c r="AC772" s="14"/>
      <c r="AD772" s="14"/>
      <c r="AE772" s="14"/>
      <c r="AT772" s="268" t="s">
        <v>208</v>
      </c>
      <c r="AU772" s="268" t="s">
        <v>86</v>
      </c>
      <c r="AV772" s="14" t="s">
        <v>202</v>
      </c>
      <c r="AW772" s="14" t="s">
        <v>38</v>
      </c>
      <c r="AX772" s="14" t="s">
        <v>84</v>
      </c>
      <c r="AY772" s="268" t="s">
        <v>194</v>
      </c>
    </row>
    <row r="773" spans="1:65" s="2" customFormat="1" ht="16.5" customHeight="1">
      <c r="A773" s="40"/>
      <c r="B773" s="41"/>
      <c r="C773" s="229" t="s">
        <v>1189</v>
      </c>
      <c r="D773" s="229" t="s">
        <v>197</v>
      </c>
      <c r="E773" s="230" t="s">
        <v>1190</v>
      </c>
      <c r="F773" s="231" t="s">
        <v>1191</v>
      </c>
      <c r="G773" s="232" t="s">
        <v>481</v>
      </c>
      <c r="H773" s="233">
        <v>32.75</v>
      </c>
      <c r="I773" s="234"/>
      <c r="J773" s="235">
        <f>ROUND(I773*H773,2)</f>
        <v>0</v>
      </c>
      <c r="K773" s="231" t="s">
        <v>201</v>
      </c>
      <c r="L773" s="46"/>
      <c r="M773" s="236" t="s">
        <v>21</v>
      </c>
      <c r="N773" s="237" t="s">
        <v>47</v>
      </c>
      <c r="O773" s="86"/>
      <c r="P773" s="238">
        <f>O773*H773</f>
        <v>0</v>
      </c>
      <c r="Q773" s="238">
        <v>0.00312</v>
      </c>
      <c r="R773" s="238">
        <f>Q773*H773</f>
        <v>0.10217999999999999</v>
      </c>
      <c r="S773" s="238">
        <v>0</v>
      </c>
      <c r="T773" s="239">
        <f>S773*H773</f>
        <v>0</v>
      </c>
      <c r="U773" s="40"/>
      <c r="V773" s="40"/>
      <c r="W773" s="40"/>
      <c r="X773" s="40"/>
      <c r="Y773" s="40"/>
      <c r="Z773" s="40"/>
      <c r="AA773" s="40"/>
      <c r="AB773" s="40"/>
      <c r="AC773" s="40"/>
      <c r="AD773" s="40"/>
      <c r="AE773" s="40"/>
      <c r="AR773" s="240" t="s">
        <v>245</v>
      </c>
      <c r="AT773" s="240" t="s">
        <v>197</v>
      </c>
      <c r="AU773" s="240" t="s">
        <v>86</v>
      </c>
      <c r="AY773" s="19" t="s">
        <v>194</v>
      </c>
      <c r="BE773" s="241">
        <f>IF(N773="základní",J773,0)</f>
        <v>0</v>
      </c>
      <c r="BF773" s="241">
        <f>IF(N773="snížená",J773,0)</f>
        <v>0</v>
      </c>
      <c r="BG773" s="241">
        <f>IF(N773="zákl. přenesená",J773,0)</f>
        <v>0</v>
      </c>
      <c r="BH773" s="241">
        <f>IF(N773="sníž. přenesená",J773,0)</f>
        <v>0</v>
      </c>
      <c r="BI773" s="241">
        <f>IF(N773="nulová",J773,0)</f>
        <v>0</v>
      </c>
      <c r="BJ773" s="19" t="s">
        <v>84</v>
      </c>
      <c r="BK773" s="241">
        <f>ROUND(I773*H773,2)</f>
        <v>0</v>
      </c>
      <c r="BL773" s="19" t="s">
        <v>245</v>
      </c>
      <c r="BM773" s="240" t="s">
        <v>1192</v>
      </c>
    </row>
    <row r="774" spans="1:47" s="2" customFormat="1" ht="12">
      <c r="A774" s="40"/>
      <c r="B774" s="41"/>
      <c r="C774" s="42"/>
      <c r="D774" s="242" t="s">
        <v>204</v>
      </c>
      <c r="E774" s="42"/>
      <c r="F774" s="243" t="s">
        <v>1193</v>
      </c>
      <c r="G774" s="42"/>
      <c r="H774" s="42"/>
      <c r="I774" s="149"/>
      <c r="J774" s="42"/>
      <c r="K774" s="42"/>
      <c r="L774" s="46"/>
      <c r="M774" s="244"/>
      <c r="N774" s="245"/>
      <c r="O774" s="86"/>
      <c r="P774" s="86"/>
      <c r="Q774" s="86"/>
      <c r="R774" s="86"/>
      <c r="S774" s="86"/>
      <c r="T774" s="87"/>
      <c r="U774" s="40"/>
      <c r="V774" s="40"/>
      <c r="W774" s="40"/>
      <c r="X774" s="40"/>
      <c r="Y774" s="40"/>
      <c r="Z774" s="40"/>
      <c r="AA774" s="40"/>
      <c r="AB774" s="40"/>
      <c r="AC774" s="40"/>
      <c r="AD774" s="40"/>
      <c r="AE774" s="40"/>
      <c r="AT774" s="19" t="s">
        <v>204</v>
      </c>
      <c r="AU774" s="19" t="s">
        <v>86</v>
      </c>
    </row>
    <row r="775" spans="1:51" s="13" customFormat="1" ht="12">
      <c r="A775" s="13"/>
      <c r="B775" s="247"/>
      <c r="C775" s="248"/>
      <c r="D775" s="242" t="s">
        <v>208</v>
      </c>
      <c r="E775" s="249" t="s">
        <v>21</v>
      </c>
      <c r="F775" s="250" t="s">
        <v>1194</v>
      </c>
      <c r="G775" s="248"/>
      <c r="H775" s="251">
        <v>32.75</v>
      </c>
      <c r="I775" s="252"/>
      <c r="J775" s="248"/>
      <c r="K775" s="248"/>
      <c r="L775" s="253"/>
      <c r="M775" s="254"/>
      <c r="N775" s="255"/>
      <c r="O775" s="255"/>
      <c r="P775" s="255"/>
      <c r="Q775" s="255"/>
      <c r="R775" s="255"/>
      <c r="S775" s="255"/>
      <c r="T775" s="256"/>
      <c r="U775" s="13"/>
      <c r="V775" s="13"/>
      <c r="W775" s="13"/>
      <c r="X775" s="13"/>
      <c r="Y775" s="13"/>
      <c r="Z775" s="13"/>
      <c r="AA775" s="13"/>
      <c r="AB775" s="13"/>
      <c r="AC775" s="13"/>
      <c r="AD775" s="13"/>
      <c r="AE775" s="13"/>
      <c r="AT775" s="257" t="s">
        <v>208</v>
      </c>
      <c r="AU775" s="257" t="s">
        <v>86</v>
      </c>
      <c r="AV775" s="13" t="s">
        <v>86</v>
      </c>
      <c r="AW775" s="13" t="s">
        <v>38</v>
      </c>
      <c r="AX775" s="13" t="s">
        <v>76</v>
      </c>
      <c r="AY775" s="257" t="s">
        <v>194</v>
      </c>
    </row>
    <row r="776" spans="1:51" s="14" customFormat="1" ht="12">
      <c r="A776" s="14"/>
      <c r="B776" s="258"/>
      <c r="C776" s="259"/>
      <c r="D776" s="242" t="s">
        <v>208</v>
      </c>
      <c r="E776" s="260" t="s">
        <v>21</v>
      </c>
      <c r="F776" s="261" t="s">
        <v>210</v>
      </c>
      <c r="G776" s="259"/>
      <c r="H776" s="262">
        <v>32.75</v>
      </c>
      <c r="I776" s="263"/>
      <c r="J776" s="259"/>
      <c r="K776" s="259"/>
      <c r="L776" s="264"/>
      <c r="M776" s="265"/>
      <c r="N776" s="266"/>
      <c r="O776" s="266"/>
      <c r="P776" s="266"/>
      <c r="Q776" s="266"/>
      <c r="R776" s="266"/>
      <c r="S776" s="266"/>
      <c r="T776" s="267"/>
      <c r="U776" s="14"/>
      <c r="V776" s="14"/>
      <c r="W776" s="14"/>
      <c r="X776" s="14"/>
      <c r="Y776" s="14"/>
      <c r="Z776" s="14"/>
      <c r="AA776" s="14"/>
      <c r="AB776" s="14"/>
      <c r="AC776" s="14"/>
      <c r="AD776" s="14"/>
      <c r="AE776" s="14"/>
      <c r="AT776" s="268" t="s">
        <v>208</v>
      </c>
      <c r="AU776" s="268" t="s">
        <v>86</v>
      </c>
      <c r="AV776" s="14" t="s">
        <v>202</v>
      </c>
      <c r="AW776" s="14" t="s">
        <v>38</v>
      </c>
      <c r="AX776" s="14" t="s">
        <v>84</v>
      </c>
      <c r="AY776" s="268" t="s">
        <v>194</v>
      </c>
    </row>
    <row r="777" spans="1:65" s="2" customFormat="1" ht="16.5" customHeight="1">
      <c r="A777" s="40"/>
      <c r="B777" s="41"/>
      <c r="C777" s="229" t="s">
        <v>1195</v>
      </c>
      <c r="D777" s="229" t="s">
        <v>197</v>
      </c>
      <c r="E777" s="230" t="s">
        <v>1196</v>
      </c>
      <c r="F777" s="231" t="s">
        <v>1197</v>
      </c>
      <c r="G777" s="232" t="s">
        <v>215</v>
      </c>
      <c r="H777" s="233">
        <v>0.36</v>
      </c>
      <c r="I777" s="234"/>
      <c r="J777" s="235">
        <f>ROUND(I777*H777,2)</f>
        <v>0</v>
      </c>
      <c r="K777" s="231" t="s">
        <v>201</v>
      </c>
      <c r="L777" s="46"/>
      <c r="M777" s="236" t="s">
        <v>21</v>
      </c>
      <c r="N777" s="237" t="s">
        <v>47</v>
      </c>
      <c r="O777" s="86"/>
      <c r="P777" s="238">
        <f>O777*H777</f>
        <v>0</v>
      </c>
      <c r="Q777" s="238">
        <v>0</v>
      </c>
      <c r="R777" s="238">
        <f>Q777*H777</f>
        <v>0</v>
      </c>
      <c r="S777" s="238">
        <v>0</v>
      </c>
      <c r="T777" s="239">
        <f>S777*H777</f>
        <v>0</v>
      </c>
      <c r="U777" s="40"/>
      <c r="V777" s="40"/>
      <c r="W777" s="40"/>
      <c r="X777" s="40"/>
      <c r="Y777" s="40"/>
      <c r="Z777" s="40"/>
      <c r="AA777" s="40"/>
      <c r="AB777" s="40"/>
      <c r="AC777" s="40"/>
      <c r="AD777" s="40"/>
      <c r="AE777" s="40"/>
      <c r="AR777" s="240" t="s">
        <v>245</v>
      </c>
      <c r="AT777" s="240" t="s">
        <v>197</v>
      </c>
      <c r="AU777" s="240" t="s">
        <v>86</v>
      </c>
      <c r="AY777" s="19" t="s">
        <v>194</v>
      </c>
      <c r="BE777" s="241">
        <f>IF(N777="základní",J777,0)</f>
        <v>0</v>
      </c>
      <c r="BF777" s="241">
        <f>IF(N777="snížená",J777,0)</f>
        <v>0</v>
      </c>
      <c r="BG777" s="241">
        <f>IF(N777="zákl. přenesená",J777,0)</f>
        <v>0</v>
      </c>
      <c r="BH777" s="241">
        <f>IF(N777="sníž. přenesená",J777,0)</f>
        <v>0</v>
      </c>
      <c r="BI777" s="241">
        <f>IF(N777="nulová",J777,0)</f>
        <v>0</v>
      </c>
      <c r="BJ777" s="19" t="s">
        <v>84</v>
      </c>
      <c r="BK777" s="241">
        <f>ROUND(I777*H777,2)</f>
        <v>0</v>
      </c>
      <c r="BL777" s="19" t="s">
        <v>245</v>
      </c>
      <c r="BM777" s="240" t="s">
        <v>1198</v>
      </c>
    </row>
    <row r="778" spans="1:47" s="2" customFormat="1" ht="12">
      <c r="A778" s="40"/>
      <c r="B778" s="41"/>
      <c r="C778" s="42"/>
      <c r="D778" s="242" t="s">
        <v>204</v>
      </c>
      <c r="E778" s="42"/>
      <c r="F778" s="243" t="s">
        <v>1199</v>
      </c>
      <c r="G778" s="42"/>
      <c r="H778" s="42"/>
      <c r="I778" s="149"/>
      <c r="J778" s="42"/>
      <c r="K778" s="42"/>
      <c r="L778" s="46"/>
      <c r="M778" s="244"/>
      <c r="N778" s="245"/>
      <c r="O778" s="86"/>
      <c r="P778" s="86"/>
      <c r="Q778" s="86"/>
      <c r="R778" s="86"/>
      <c r="S778" s="86"/>
      <c r="T778" s="87"/>
      <c r="U778" s="40"/>
      <c r="V778" s="40"/>
      <c r="W778" s="40"/>
      <c r="X778" s="40"/>
      <c r="Y778" s="40"/>
      <c r="Z778" s="40"/>
      <c r="AA778" s="40"/>
      <c r="AB778" s="40"/>
      <c r="AC778" s="40"/>
      <c r="AD778" s="40"/>
      <c r="AE778" s="40"/>
      <c r="AT778" s="19" t="s">
        <v>204</v>
      </c>
      <c r="AU778" s="19" t="s">
        <v>86</v>
      </c>
    </row>
    <row r="779" spans="1:47" s="2" customFormat="1" ht="12">
      <c r="A779" s="40"/>
      <c r="B779" s="41"/>
      <c r="C779" s="42"/>
      <c r="D779" s="242" t="s">
        <v>206</v>
      </c>
      <c r="E779" s="42"/>
      <c r="F779" s="246" t="s">
        <v>1200</v>
      </c>
      <c r="G779" s="42"/>
      <c r="H779" s="42"/>
      <c r="I779" s="149"/>
      <c r="J779" s="42"/>
      <c r="K779" s="42"/>
      <c r="L779" s="46"/>
      <c r="M779" s="244"/>
      <c r="N779" s="245"/>
      <c r="O779" s="86"/>
      <c r="P779" s="86"/>
      <c r="Q779" s="86"/>
      <c r="R779" s="86"/>
      <c r="S779" s="86"/>
      <c r="T779" s="87"/>
      <c r="U779" s="40"/>
      <c r="V779" s="40"/>
      <c r="W779" s="40"/>
      <c r="X779" s="40"/>
      <c r="Y779" s="40"/>
      <c r="Z779" s="40"/>
      <c r="AA779" s="40"/>
      <c r="AB779" s="40"/>
      <c r="AC779" s="40"/>
      <c r="AD779" s="40"/>
      <c r="AE779" s="40"/>
      <c r="AT779" s="19" t="s">
        <v>206</v>
      </c>
      <c r="AU779" s="19" t="s">
        <v>86</v>
      </c>
    </row>
    <row r="780" spans="1:63" s="12" customFormat="1" ht="22.8" customHeight="1">
      <c r="A780" s="12"/>
      <c r="B780" s="213"/>
      <c r="C780" s="214"/>
      <c r="D780" s="215" t="s">
        <v>75</v>
      </c>
      <c r="E780" s="227" t="s">
        <v>1201</v>
      </c>
      <c r="F780" s="227" t="s">
        <v>1202</v>
      </c>
      <c r="G780" s="214"/>
      <c r="H780" s="214"/>
      <c r="I780" s="217"/>
      <c r="J780" s="228">
        <f>BK780</f>
        <v>0</v>
      </c>
      <c r="K780" s="214"/>
      <c r="L780" s="219"/>
      <c r="M780" s="220"/>
      <c r="N780" s="221"/>
      <c r="O780" s="221"/>
      <c r="P780" s="222">
        <f>SUM(P781:P795)</f>
        <v>0</v>
      </c>
      <c r="Q780" s="221"/>
      <c r="R780" s="222">
        <f>SUM(R781:R795)</f>
        <v>2.01344</v>
      </c>
      <c r="S780" s="221"/>
      <c r="T780" s="223">
        <f>SUM(T781:T795)</f>
        <v>0</v>
      </c>
      <c r="U780" s="12"/>
      <c r="V780" s="12"/>
      <c r="W780" s="12"/>
      <c r="X780" s="12"/>
      <c r="Y780" s="12"/>
      <c r="Z780" s="12"/>
      <c r="AA780" s="12"/>
      <c r="AB780" s="12"/>
      <c r="AC780" s="12"/>
      <c r="AD780" s="12"/>
      <c r="AE780" s="12"/>
      <c r="AR780" s="224" t="s">
        <v>86</v>
      </c>
      <c r="AT780" s="225" t="s">
        <v>75</v>
      </c>
      <c r="AU780" s="225" t="s">
        <v>84</v>
      </c>
      <c r="AY780" s="224" t="s">
        <v>194</v>
      </c>
      <c r="BK780" s="226">
        <f>SUM(BK781:BK795)</f>
        <v>0</v>
      </c>
    </row>
    <row r="781" spans="1:65" s="2" customFormat="1" ht="16.5" customHeight="1">
      <c r="A781" s="40"/>
      <c r="B781" s="41"/>
      <c r="C781" s="229" t="s">
        <v>1203</v>
      </c>
      <c r="D781" s="229" t="s">
        <v>197</v>
      </c>
      <c r="E781" s="230" t="s">
        <v>1204</v>
      </c>
      <c r="F781" s="231" t="s">
        <v>1205</v>
      </c>
      <c r="G781" s="232" t="s">
        <v>354</v>
      </c>
      <c r="H781" s="233">
        <v>62.92</v>
      </c>
      <c r="I781" s="234"/>
      <c r="J781" s="235">
        <f>ROUND(I781*H781,2)</f>
        <v>0</v>
      </c>
      <c r="K781" s="231" t="s">
        <v>201</v>
      </c>
      <c r="L781" s="46"/>
      <c r="M781" s="236" t="s">
        <v>21</v>
      </c>
      <c r="N781" s="237" t="s">
        <v>47</v>
      </c>
      <c r="O781" s="86"/>
      <c r="P781" s="238">
        <f>O781*H781</f>
        <v>0</v>
      </c>
      <c r="Q781" s="238">
        <v>0.009</v>
      </c>
      <c r="R781" s="238">
        <f>Q781*H781</f>
        <v>0.56628</v>
      </c>
      <c r="S781" s="238">
        <v>0</v>
      </c>
      <c r="T781" s="239">
        <f>S781*H781</f>
        <v>0</v>
      </c>
      <c r="U781" s="40"/>
      <c r="V781" s="40"/>
      <c r="W781" s="40"/>
      <c r="X781" s="40"/>
      <c r="Y781" s="40"/>
      <c r="Z781" s="40"/>
      <c r="AA781" s="40"/>
      <c r="AB781" s="40"/>
      <c r="AC781" s="40"/>
      <c r="AD781" s="40"/>
      <c r="AE781" s="40"/>
      <c r="AR781" s="240" t="s">
        <v>245</v>
      </c>
      <c r="AT781" s="240" t="s">
        <v>197</v>
      </c>
      <c r="AU781" s="240" t="s">
        <v>86</v>
      </c>
      <c r="AY781" s="19" t="s">
        <v>194</v>
      </c>
      <c r="BE781" s="241">
        <f>IF(N781="základní",J781,0)</f>
        <v>0</v>
      </c>
      <c r="BF781" s="241">
        <f>IF(N781="snížená",J781,0)</f>
        <v>0</v>
      </c>
      <c r="BG781" s="241">
        <f>IF(N781="zákl. přenesená",J781,0)</f>
        <v>0</v>
      </c>
      <c r="BH781" s="241">
        <f>IF(N781="sníž. přenesená",J781,0)</f>
        <v>0</v>
      </c>
      <c r="BI781" s="241">
        <f>IF(N781="nulová",J781,0)</f>
        <v>0</v>
      </c>
      <c r="BJ781" s="19" t="s">
        <v>84</v>
      </c>
      <c r="BK781" s="241">
        <f>ROUND(I781*H781,2)</f>
        <v>0</v>
      </c>
      <c r="BL781" s="19" t="s">
        <v>245</v>
      </c>
      <c r="BM781" s="240" t="s">
        <v>1206</v>
      </c>
    </row>
    <row r="782" spans="1:47" s="2" customFormat="1" ht="12">
      <c r="A782" s="40"/>
      <c r="B782" s="41"/>
      <c r="C782" s="42"/>
      <c r="D782" s="242" t="s">
        <v>204</v>
      </c>
      <c r="E782" s="42"/>
      <c r="F782" s="243" t="s">
        <v>1207</v>
      </c>
      <c r="G782" s="42"/>
      <c r="H782" s="42"/>
      <c r="I782" s="149"/>
      <c r="J782" s="42"/>
      <c r="K782" s="42"/>
      <c r="L782" s="46"/>
      <c r="M782" s="244"/>
      <c r="N782" s="245"/>
      <c r="O782" s="86"/>
      <c r="P782" s="86"/>
      <c r="Q782" s="86"/>
      <c r="R782" s="86"/>
      <c r="S782" s="86"/>
      <c r="T782" s="87"/>
      <c r="U782" s="40"/>
      <c r="V782" s="40"/>
      <c r="W782" s="40"/>
      <c r="X782" s="40"/>
      <c r="Y782" s="40"/>
      <c r="Z782" s="40"/>
      <c r="AA782" s="40"/>
      <c r="AB782" s="40"/>
      <c r="AC782" s="40"/>
      <c r="AD782" s="40"/>
      <c r="AE782" s="40"/>
      <c r="AT782" s="19" t="s">
        <v>204</v>
      </c>
      <c r="AU782" s="19" t="s">
        <v>86</v>
      </c>
    </row>
    <row r="783" spans="1:47" s="2" customFormat="1" ht="12">
      <c r="A783" s="40"/>
      <c r="B783" s="41"/>
      <c r="C783" s="42"/>
      <c r="D783" s="242" t="s">
        <v>206</v>
      </c>
      <c r="E783" s="42"/>
      <c r="F783" s="246" t="s">
        <v>1208</v>
      </c>
      <c r="G783" s="42"/>
      <c r="H783" s="42"/>
      <c r="I783" s="149"/>
      <c r="J783" s="42"/>
      <c r="K783" s="42"/>
      <c r="L783" s="46"/>
      <c r="M783" s="244"/>
      <c r="N783" s="245"/>
      <c r="O783" s="86"/>
      <c r="P783" s="86"/>
      <c r="Q783" s="86"/>
      <c r="R783" s="86"/>
      <c r="S783" s="86"/>
      <c r="T783" s="87"/>
      <c r="U783" s="40"/>
      <c r="V783" s="40"/>
      <c r="W783" s="40"/>
      <c r="X783" s="40"/>
      <c r="Y783" s="40"/>
      <c r="Z783" s="40"/>
      <c r="AA783" s="40"/>
      <c r="AB783" s="40"/>
      <c r="AC783" s="40"/>
      <c r="AD783" s="40"/>
      <c r="AE783" s="40"/>
      <c r="AT783" s="19" t="s">
        <v>206</v>
      </c>
      <c r="AU783" s="19" t="s">
        <v>86</v>
      </c>
    </row>
    <row r="784" spans="1:51" s="13" customFormat="1" ht="12">
      <c r="A784" s="13"/>
      <c r="B784" s="247"/>
      <c r="C784" s="248"/>
      <c r="D784" s="242" t="s">
        <v>208</v>
      </c>
      <c r="E784" s="249" t="s">
        <v>21</v>
      </c>
      <c r="F784" s="250" t="s">
        <v>589</v>
      </c>
      <c r="G784" s="248"/>
      <c r="H784" s="251">
        <v>10.88</v>
      </c>
      <c r="I784" s="252"/>
      <c r="J784" s="248"/>
      <c r="K784" s="248"/>
      <c r="L784" s="253"/>
      <c r="M784" s="254"/>
      <c r="N784" s="255"/>
      <c r="O784" s="255"/>
      <c r="P784" s="255"/>
      <c r="Q784" s="255"/>
      <c r="R784" s="255"/>
      <c r="S784" s="255"/>
      <c r="T784" s="256"/>
      <c r="U784" s="13"/>
      <c r="V784" s="13"/>
      <c r="W784" s="13"/>
      <c r="X784" s="13"/>
      <c r="Y784" s="13"/>
      <c r="Z784" s="13"/>
      <c r="AA784" s="13"/>
      <c r="AB784" s="13"/>
      <c r="AC784" s="13"/>
      <c r="AD784" s="13"/>
      <c r="AE784" s="13"/>
      <c r="AT784" s="257" t="s">
        <v>208</v>
      </c>
      <c r="AU784" s="257" t="s">
        <v>86</v>
      </c>
      <c r="AV784" s="13" t="s">
        <v>86</v>
      </c>
      <c r="AW784" s="13" t="s">
        <v>38</v>
      </c>
      <c r="AX784" s="13" t="s">
        <v>76</v>
      </c>
      <c r="AY784" s="257" t="s">
        <v>194</v>
      </c>
    </row>
    <row r="785" spans="1:51" s="13" customFormat="1" ht="12">
      <c r="A785" s="13"/>
      <c r="B785" s="247"/>
      <c r="C785" s="248"/>
      <c r="D785" s="242" t="s">
        <v>208</v>
      </c>
      <c r="E785" s="249" t="s">
        <v>21</v>
      </c>
      <c r="F785" s="250" t="s">
        <v>590</v>
      </c>
      <c r="G785" s="248"/>
      <c r="H785" s="251">
        <v>10.8</v>
      </c>
      <c r="I785" s="252"/>
      <c r="J785" s="248"/>
      <c r="K785" s="248"/>
      <c r="L785" s="253"/>
      <c r="M785" s="254"/>
      <c r="N785" s="255"/>
      <c r="O785" s="255"/>
      <c r="P785" s="255"/>
      <c r="Q785" s="255"/>
      <c r="R785" s="255"/>
      <c r="S785" s="255"/>
      <c r="T785" s="256"/>
      <c r="U785" s="13"/>
      <c r="V785" s="13"/>
      <c r="W785" s="13"/>
      <c r="X785" s="13"/>
      <c r="Y785" s="13"/>
      <c r="Z785" s="13"/>
      <c r="AA785" s="13"/>
      <c r="AB785" s="13"/>
      <c r="AC785" s="13"/>
      <c r="AD785" s="13"/>
      <c r="AE785" s="13"/>
      <c r="AT785" s="257" t="s">
        <v>208</v>
      </c>
      <c r="AU785" s="257" t="s">
        <v>86</v>
      </c>
      <c r="AV785" s="13" t="s">
        <v>86</v>
      </c>
      <c r="AW785" s="13" t="s">
        <v>38</v>
      </c>
      <c r="AX785" s="13" t="s">
        <v>76</v>
      </c>
      <c r="AY785" s="257" t="s">
        <v>194</v>
      </c>
    </row>
    <row r="786" spans="1:51" s="13" customFormat="1" ht="12">
      <c r="A786" s="13"/>
      <c r="B786" s="247"/>
      <c r="C786" s="248"/>
      <c r="D786" s="242" t="s">
        <v>208</v>
      </c>
      <c r="E786" s="249" t="s">
        <v>21</v>
      </c>
      <c r="F786" s="250" t="s">
        <v>591</v>
      </c>
      <c r="G786" s="248"/>
      <c r="H786" s="251">
        <v>10.84</v>
      </c>
      <c r="I786" s="252"/>
      <c r="J786" s="248"/>
      <c r="K786" s="248"/>
      <c r="L786" s="253"/>
      <c r="M786" s="254"/>
      <c r="N786" s="255"/>
      <c r="O786" s="255"/>
      <c r="P786" s="255"/>
      <c r="Q786" s="255"/>
      <c r="R786" s="255"/>
      <c r="S786" s="255"/>
      <c r="T786" s="256"/>
      <c r="U786" s="13"/>
      <c r="V786" s="13"/>
      <c r="W786" s="13"/>
      <c r="X786" s="13"/>
      <c r="Y786" s="13"/>
      <c r="Z786" s="13"/>
      <c r="AA786" s="13"/>
      <c r="AB786" s="13"/>
      <c r="AC786" s="13"/>
      <c r="AD786" s="13"/>
      <c r="AE786" s="13"/>
      <c r="AT786" s="257" t="s">
        <v>208</v>
      </c>
      <c r="AU786" s="257" t="s">
        <v>86</v>
      </c>
      <c r="AV786" s="13" t="s">
        <v>86</v>
      </c>
      <c r="AW786" s="13" t="s">
        <v>38</v>
      </c>
      <c r="AX786" s="13" t="s">
        <v>76</v>
      </c>
      <c r="AY786" s="257" t="s">
        <v>194</v>
      </c>
    </row>
    <row r="787" spans="1:51" s="13" customFormat="1" ht="12">
      <c r="A787" s="13"/>
      <c r="B787" s="247"/>
      <c r="C787" s="248"/>
      <c r="D787" s="242" t="s">
        <v>208</v>
      </c>
      <c r="E787" s="249" t="s">
        <v>21</v>
      </c>
      <c r="F787" s="250" t="s">
        <v>592</v>
      </c>
      <c r="G787" s="248"/>
      <c r="H787" s="251">
        <v>14.84</v>
      </c>
      <c r="I787" s="252"/>
      <c r="J787" s="248"/>
      <c r="K787" s="248"/>
      <c r="L787" s="253"/>
      <c r="M787" s="254"/>
      <c r="N787" s="255"/>
      <c r="O787" s="255"/>
      <c r="P787" s="255"/>
      <c r="Q787" s="255"/>
      <c r="R787" s="255"/>
      <c r="S787" s="255"/>
      <c r="T787" s="256"/>
      <c r="U787" s="13"/>
      <c r="V787" s="13"/>
      <c r="W787" s="13"/>
      <c r="X787" s="13"/>
      <c r="Y787" s="13"/>
      <c r="Z787" s="13"/>
      <c r="AA787" s="13"/>
      <c r="AB787" s="13"/>
      <c r="AC787" s="13"/>
      <c r="AD787" s="13"/>
      <c r="AE787" s="13"/>
      <c r="AT787" s="257" t="s">
        <v>208</v>
      </c>
      <c r="AU787" s="257" t="s">
        <v>86</v>
      </c>
      <c r="AV787" s="13" t="s">
        <v>86</v>
      </c>
      <c r="AW787" s="13" t="s">
        <v>38</v>
      </c>
      <c r="AX787" s="13" t="s">
        <v>76</v>
      </c>
      <c r="AY787" s="257" t="s">
        <v>194</v>
      </c>
    </row>
    <row r="788" spans="1:51" s="13" customFormat="1" ht="12">
      <c r="A788" s="13"/>
      <c r="B788" s="247"/>
      <c r="C788" s="248"/>
      <c r="D788" s="242" t="s">
        <v>208</v>
      </c>
      <c r="E788" s="249" t="s">
        <v>21</v>
      </c>
      <c r="F788" s="250" t="s">
        <v>593</v>
      </c>
      <c r="G788" s="248"/>
      <c r="H788" s="251">
        <v>15.56</v>
      </c>
      <c r="I788" s="252"/>
      <c r="J788" s="248"/>
      <c r="K788" s="248"/>
      <c r="L788" s="253"/>
      <c r="M788" s="254"/>
      <c r="N788" s="255"/>
      <c r="O788" s="255"/>
      <c r="P788" s="255"/>
      <c r="Q788" s="255"/>
      <c r="R788" s="255"/>
      <c r="S788" s="255"/>
      <c r="T788" s="256"/>
      <c r="U788" s="13"/>
      <c r="V788" s="13"/>
      <c r="W788" s="13"/>
      <c r="X788" s="13"/>
      <c r="Y788" s="13"/>
      <c r="Z788" s="13"/>
      <c r="AA788" s="13"/>
      <c r="AB788" s="13"/>
      <c r="AC788" s="13"/>
      <c r="AD788" s="13"/>
      <c r="AE788" s="13"/>
      <c r="AT788" s="257" t="s">
        <v>208</v>
      </c>
      <c r="AU788" s="257" t="s">
        <v>86</v>
      </c>
      <c r="AV788" s="13" t="s">
        <v>86</v>
      </c>
      <c r="AW788" s="13" t="s">
        <v>38</v>
      </c>
      <c r="AX788" s="13" t="s">
        <v>76</v>
      </c>
      <c r="AY788" s="257" t="s">
        <v>194</v>
      </c>
    </row>
    <row r="789" spans="1:51" s="14" customFormat="1" ht="12">
      <c r="A789" s="14"/>
      <c r="B789" s="258"/>
      <c r="C789" s="259"/>
      <c r="D789" s="242" t="s">
        <v>208</v>
      </c>
      <c r="E789" s="260" t="s">
        <v>21</v>
      </c>
      <c r="F789" s="261" t="s">
        <v>210</v>
      </c>
      <c r="G789" s="259"/>
      <c r="H789" s="262">
        <v>62.92</v>
      </c>
      <c r="I789" s="263"/>
      <c r="J789" s="259"/>
      <c r="K789" s="259"/>
      <c r="L789" s="264"/>
      <c r="M789" s="265"/>
      <c r="N789" s="266"/>
      <c r="O789" s="266"/>
      <c r="P789" s="266"/>
      <c r="Q789" s="266"/>
      <c r="R789" s="266"/>
      <c r="S789" s="266"/>
      <c r="T789" s="267"/>
      <c r="U789" s="14"/>
      <c r="V789" s="14"/>
      <c r="W789" s="14"/>
      <c r="X789" s="14"/>
      <c r="Y789" s="14"/>
      <c r="Z789" s="14"/>
      <c r="AA789" s="14"/>
      <c r="AB789" s="14"/>
      <c r="AC789" s="14"/>
      <c r="AD789" s="14"/>
      <c r="AE789" s="14"/>
      <c r="AT789" s="268" t="s">
        <v>208</v>
      </c>
      <c r="AU789" s="268" t="s">
        <v>86</v>
      </c>
      <c r="AV789" s="14" t="s">
        <v>202</v>
      </c>
      <c r="AW789" s="14" t="s">
        <v>38</v>
      </c>
      <c r="AX789" s="14" t="s">
        <v>84</v>
      </c>
      <c r="AY789" s="268" t="s">
        <v>194</v>
      </c>
    </row>
    <row r="790" spans="1:65" s="2" customFormat="1" ht="16.5" customHeight="1">
      <c r="A790" s="40"/>
      <c r="B790" s="41"/>
      <c r="C790" s="272" t="s">
        <v>1209</v>
      </c>
      <c r="D790" s="272" t="s">
        <v>347</v>
      </c>
      <c r="E790" s="273" t="s">
        <v>1210</v>
      </c>
      <c r="F790" s="274" t="s">
        <v>1211</v>
      </c>
      <c r="G790" s="275" t="s">
        <v>354</v>
      </c>
      <c r="H790" s="276">
        <v>72.358</v>
      </c>
      <c r="I790" s="277"/>
      <c r="J790" s="278">
        <f>ROUND(I790*H790,2)</f>
        <v>0</v>
      </c>
      <c r="K790" s="274" t="s">
        <v>201</v>
      </c>
      <c r="L790" s="279"/>
      <c r="M790" s="280" t="s">
        <v>21</v>
      </c>
      <c r="N790" s="281" t="s">
        <v>47</v>
      </c>
      <c r="O790" s="86"/>
      <c r="P790" s="238">
        <f>O790*H790</f>
        <v>0</v>
      </c>
      <c r="Q790" s="238">
        <v>0.02</v>
      </c>
      <c r="R790" s="238">
        <f>Q790*H790</f>
        <v>1.44716</v>
      </c>
      <c r="S790" s="238">
        <v>0</v>
      </c>
      <c r="T790" s="239">
        <f>S790*H790</f>
        <v>0</v>
      </c>
      <c r="U790" s="40"/>
      <c r="V790" s="40"/>
      <c r="W790" s="40"/>
      <c r="X790" s="40"/>
      <c r="Y790" s="40"/>
      <c r="Z790" s="40"/>
      <c r="AA790" s="40"/>
      <c r="AB790" s="40"/>
      <c r="AC790" s="40"/>
      <c r="AD790" s="40"/>
      <c r="AE790" s="40"/>
      <c r="AR790" s="240" t="s">
        <v>525</v>
      </c>
      <c r="AT790" s="240" t="s">
        <v>347</v>
      </c>
      <c r="AU790" s="240" t="s">
        <v>86</v>
      </c>
      <c r="AY790" s="19" t="s">
        <v>194</v>
      </c>
      <c r="BE790" s="241">
        <f>IF(N790="základní",J790,0)</f>
        <v>0</v>
      </c>
      <c r="BF790" s="241">
        <f>IF(N790="snížená",J790,0)</f>
        <v>0</v>
      </c>
      <c r="BG790" s="241">
        <f>IF(N790="zákl. přenesená",J790,0)</f>
        <v>0</v>
      </c>
      <c r="BH790" s="241">
        <f>IF(N790="sníž. přenesená",J790,0)</f>
        <v>0</v>
      </c>
      <c r="BI790" s="241">
        <f>IF(N790="nulová",J790,0)</f>
        <v>0</v>
      </c>
      <c r="BJ790" s="19" t="s">
        <v>84</v>
      </c>
      <c r="BK790" s="241">
        <f>ROUND(I790*H790,2)</f>
        <v>0</v>
      </c>
      <c r="BL790" s="19" t="s">
        <v>245</v>
      </c>
      <c r="BM790" s="240" t="s">
        <v>1212</v>
      </c>
    </row>
    <row r="791" spans="1:47" s="2" customFormat="1" ht="12">
      <c r="A791" s="40"/>
      <c r="B791" s="41"/>
      <c r="C791" s="42"/>
      <c r="D791" s="242" t="s">
        <v>204</v>
      </c>
      <c r="E791" s="42"/>
      <c r="F791" s="243" t="s">
        <v>1211</v>
      </c>
      <c r="G791" s="42"/>
      <c r="H791" s="42"/>
      <c r="I791" s="149"/>
      <c r="J791" s="42"/>
      <c r="K791" s="42"/>
      <c r="L791" s="46"/>
      <c r="M791" s="244"/>
      <c r="N791" s="245"/>
      <c r="O791" s="86"/>
      <c r="P791" s="86"/>
      <c r="Q791" s="86"/>
      <c r="R791" s="86"/>
      <c r="S791" s="86"/>
      <c r="T791" s="87"/>
      <c r="U791" s="40"/>
      <c r="V791" s="40"/>
      <c r="W791" s="40"/>
      <c r="X791" s="40"/>
      <c r="Y791" s="40"/>
      <c r="Z791" s="40"/>
      <c r="AA791" s="40"/>
      <c r="AB791" s="40"/>
      <c r="AC791" s="40"/>
      <c r="AD791" s="40"/>
      <c r="AE791" s="40"/>
      <c r="AT791" s="19" t="s">
        <v>204</v>
      </c>
      <c r="AU791" s="19" t="s">
        <v>86</v>
      </c>
    </row>
    <row r="792" spans="1:51" s="13" customFormat="1" ht="12">
      <c r="A792" s="13"/>
      <c r="B792" s="247"/>
      <c r="C792" s="248"/>
      <c r="D792" s="242" t="s">
        <v>208</v>
      </c>
      <c r="E792" s="248"/>
      <c r="F792" s="250" t="s">
        <v>1213</v>
      </c>
      <c r="G792" s="248"/>
      <c r="H792" s="251">
        <v>72.358</v>
      </c>
      <c r="I792" s="252"/>
      <c r="J792" s="248"/>
      <c r="K792" s="248"/>
      <c r="L792" s="253"/>
      <c r="M792" s="254"/>
      <c r="N792" s="255"/>
      <c r="O792" s="255"/>
      <c r="P792" s="255"/>
      <c r="Q792" s="255"/>
      <c r="R792" s="255"/>
      <c r="S792" s="255"/>
      <c r="T792" s="256"/>
      <c r="U792" s="13"/>
      <c r="V792" s="13"/>
      <c r="W792" s="13"/>
      <c r="X792" s="13"/>
      <c r="Y792" s="13"/>
      <c r="Z792" s="13"/>
      <c r="AA792" s="13"/>
      <c r="AB792" s="13"/>
      <c r="AC792" s="13"/>
      <c r="AD792" s="13"/>
      <c r="AE792" s="13"/>
      <c r="AT792" s="257" t="s">
        <v>208</v>
      </c>
      <c r="AU792" s="257" t="s">
        <v>86</v>
      </c>
      <c r="AV792" s="13" t="s">
        <v>86</v>
      </c>
      <c r="AW792" s="13" t="s">
        <v>4</v>
      </c>
      <c r="AX792" s="13" t="s">
        <v>84</v>
      </c>
      <c r="AY792" s="257" t="s">
        <v>194</v>
      </c>
    </row>
    <row r="793" spans="1:65" s="2" customFormat="1" ht="16.5" customHeight="1">
      <c r="A793" s="40"/>
      <c r="B793" s="41"/>
      <c r="C793" s="229" t="s">
        <v>1214</v>
      </c>
      <c r="D793" s="229" t="s">
        <v>197</v>
      </c>
      <c r="E793" s="230" t="s">
        <v>1215</v>
      </c>
      <c r="F793" s="231" t="s">
        <v>1216</v>
      </c>
      <c r="G793" s="232" t="s">
        <v>215</v>
      </c>
      <c r="H793" s="233">
        <v>2.013</v>
      </c>
      <c r="I793" s="234"/>
      <c r="J793" s="235">
        <f>ROUND(I793*H793,2)</f>
        <v>0</v>
      </c>
      <c r="K793" s="231" t="s">
        <v>201</v>
      </c>
      <c r="L793" s="46"/>
      <c r="M793" s="236" t="s">
        <v>21</v>
      </c>
      <c r="N793" s="237" t="s">
        <v>47</v>
      </c>
      <c r="O793" s="86"/>
      <c r="P793" s="238">
        <f>O793*H793</f>
        <v>0</v>
      </c>
      <c r="Q793" s="238">
        <v>0</v>
      </c>
      <c r="R793" s="238">
        <f>Q793*H793</f>
        <v>0</v>
      </c>
      <c r="S793" s="238">
        <v>0</v>
      </c>
      <c r="T793" s="239">
        <f>S793*H793</f>
        <v>0</v>
      </c>
      <c r="U793" s="40"/>
      <c r="V793" s="40"/>
      <c r="W793" s="40"/>
      <c r="X793" s="40"/>
      <c r="Y793" s="40"/>
      <c r="Z793" s="40"/>
      <c r="AA793" s="40"/>
      <c r="AB793" s="40"/>
      <c r="AC793" s="40"/>
      <c r="AD793" s="40"/>
      <c r="AE793" s="40"/>
      <c r="AR793" s="240" t="s">
        <v>245</v>
      </c>
      <c r="AT793" s="240" t="s">
        <v>197</v>
      </c>
      <c r="AU793" s="240" t="s">
        <v>86</v>
      </c>
      <c r="AY793" s="19" t="s">
        <v>194</v>
      </c>
      <c r="BE793" s="241">
        <f>IF(N793="základní",J793,0)</f>
        <v>0</v>
      </c>
      <c r="BF793" s="241">
        <f>IF(N793="snížená",J793,0)</f>
        <v>0</v>
      </c>
      <c r="BG793" s="241">
        <f>IF(N793="zákl. přenesená",J793,0)</f>
        <v>0</v>
      </c>
      <c r="BH793" s="241">
        <f>IF(N793="sníž. přenesená",J793,0)</f>
        <v>0</v>
      </c>
      <c r="BI793" s="241">
        <f>IF(N793="nulová",J793,0)</f>
        <v>0</v>
      </c>
      <c r="BJ793" s="19" t="s">
        <v>84</v>
      </c>
      <c r="BK793" s="241">
        <f>ROUND(I793*H793,2)</f>
        <v>0</v>
      </c>
      <c r="BL793" s="19" t="s">
        <v>245</v>
      </c>
      <c r="BM793" s="240" t="s">
        <v>1217</v>
      </c>
    </row>
    <row r="794" spans="1:47" s="2" customFormat="1" ht="12">
      <c r="A794" s="40"/>
      <c r="B794" s="41"/>
      <c r="C794" s="42"/>
      <c r="D794" s="242" t="s">
        <v>204</v>
      </c>
      <c r="E794" s="42"/>
      <c r="F794" s="243" t="s">
        <v>1218</v>
      </c>
      <c r="G794" s="42"/>
      <c r="H794" s="42"/>
      <c r="I794" s="149"/>
      <c r="J794" s="42"/>
      <c r="K794" s="42"/>
      <c r="L794" s="46"/>
      <c r="M794" s="244"/>
      <c r="N794" s="245"/>
      <c r="O794" s="86"/>
      <c r="P794" s="86"/>
      <c r="Q794" s="86"/>
      <c r="R794" s="86"/>
      <c r="S794" s="86"/>
      <c r="T794" s="87"/>
      <c r="U794" s="40"/>
      <c r="V794" s="40"/>
      <c r="W794" s="40"/>
      <c r="X794" s="40"/>
      <c r="Y794" s="40"/>
      <c r="Z794" s="40"/>
      <c r="AA794" s="40"/>
      <c r="AB794" s="40"/>
      <c r="AC794" s="40"/>
      <c r="AD794" s="40"/>
      <c r="AE794" s="40"/>
      <c r="AT794" s="19" t="s">
        <v>204</v>
      </c>
      <c r="AU794" s="19" t="s">
        <v>86</v>
      </c>
    </row>
    <row r="795" spans="1:47" s="2" customFormat="1" ht="12">
      <c r="A795" s="40"/>
      <c r="B795" s="41"/>
      <c r="C795" s="42"/>
      <c r="D795" s="242" t="s">
        <v>206</v>
      </c>
      <c r="E795" s="42"/>
      <c r="F795" s="246" t="s">
        <v>786</v>
      </c>
      <c r="G795" s="42"/>
      <c r="H795" s="42"/>
      <c r="I795" s="149"/>
      <c r="J795" s="42"/>
      <c r="K795" s="42"/>
      <c r="L795" s="46"/>
      <c r="M795" s="244"/>
      <c r="N795" s="245"/>
      <c r="O795" s="86"/>
      <c r="P795" s="86"/>
      <c r="Q795" s="86"/>
      <c r="R795" s="86"/>
      <c r="S795" s="86"/>
      <c r="T795" s="87"/>
      <c r="U795" s="40"/>
      <c r="V795" s="40"/>
      <c r="W795" s="40"/>
      <c r="X795" s="40"/>
      <c r="Y795" s="40"/>
      <c r="Z795" s="40"/>
      <c r="AA795" s="40"/>
      <c r="AB795" s="40"/>
      <c r="AC795" s="40"/>
      <c r="AD795" s="40"/>
      <c r="AE795" s="40"/>
      <c r="AT795" s="19" t="s">
        <v>206</v>
      </c>
      <c r="AU795" s="19" t="s">
        <v>86</v>
      </c>
    </row>
    <row r="796" spans="1:63" s="12" customFormat="1" ht="22.8" customHeight="1">
      <c r="A796" s="12"/>
      <c r="B796" s="213"/>
      <c r="C796" s="214"/>
      <c r="D796" s="215" t="s">
        <v>75</v>
      </c>
      <c r="E796" s="227" t="s">
        <v>1219</v>
      </c>
      <c r="F796" s="227" t="s">
        <v>1220</v>
      </c>
      <c r="G796" s="214"/>
      <c r="H796" s="214"/>
      <c r="I796" s="217"/>
      <c r="J796" s="228">
        <f>BK796</f>
        <v>0</v>
      </c>
      <c r="K796" s="214"/>
      <c r="L796" s="219"/>
      <c r="M796" s="220"/>
      <c r="N796" s="221"/>
      <c r="O796" s="221"/>
      <c r="P796" s="222">
        <f>SUM(P797:P802)</f>
        <v>0</v>
      </c>
      <c r="Q796" s="221"/>
      <c r="R796" s="222">
        <f>SUM(R797:R802)</f>
        <v>0.000927</v>
      </c>
      <c r="S796" s="221"/>
      <c r="T796" s="223">
        <f>SUM(T797:T802)</f>
        <v>0</v>
      </c>
      <c r="U796" s="12"/>
      <c r="V796" s="12"/>
      <c r="W796" s="12"/>
      <c r="X796" s="12"/>
      <c r="Y796" s="12"/>
      <c r="Z796" s="12"/>
      <c r="AA796" s="12"/>
      <c r="AB796" s="12"/>
      <c r="AC796" s="12"/>
      <c r="AD796" s="12"/>
      <c r="AE796" s="12"/>
      <c r="AR796" s="224" t="s">
        <v>86</v>
      </c>
      <c r="AT796" s="225" t="s">
        <v>75</v>
      </c>
      <c r="AU796" s="225" t="s">
        <v>84</v>
      </c>
      <c r="AY796" s="224" t="s">
        <v>194</v>
      </c>
      <c r="BK796" s="226">
        <f>SUM(BK797:BK802)</f>
        <v>0</v>
      </c>
    </row>
    <row r="797" spans="1:65" s="2" customFormat="1" ht="16.5" customHeight="1">
      <c r="A797" s="40"/>
      <c r="B797" s="41"/>
      <c r="C797" s="229" t="s">
        <v>1221</v>
      </c>
      <c r="D797" s="229" t="s">
        <v>197</v>
      </c>
      <c r="E797" s="230" t="s">
        <v>1222</v>
      </c>
      <c r="F797" s="231" t="s">
        <v>1223</v>
      </c>
      <c r="G797" s="232" t="s">
        <v>354</v>
      </c>
      <c r="H797" s="233">
        <v>7.725</v>
      </c>
      <c r="I797" s="234"/>
      <c r="J797" s="235">
        <f>ROUND(I797*H797,2)</f>
        <v>0</v>
      </c>
      <c r="K797" s="231" t="s">
        <v>201</v>
      </c>
      <c r="L797" s="46"/>
      <c r="M797" s="236" t="s">
        <v>21</v>
      </c>
      <c r="N797" s="237" t="s">
        <v>47</v>
      </c>
      <c r="O797" s="86"/>
      <c r="P797" s="238">
        <f>O797*H797</f>
        <v>0</v>
      </c>
      <c r="Q797" s="238">
        <v>0.00012</v>
      </c>
      <c r="R797" s="238">
        <f>Q797*H797</f>
        <v>0.000927</v>
      </c>
      <c r="S797" s="238">
        <v>0</v>
      </c>
      <c r="T797" s="239">
        <f>S797*H797</f>
        <v>0</v>
      </c>
      <c r="U797" s="40"/>
      <c r="V797" s="40"/>
      <c r="W797" s="40"/>
      <c r="X797" s="40"/>
      <c r="Y797" s="40"/>
      <c r="Z797" s="40"/>
      <c r="AA797" s="40"/>
      <c r="AB797" s="40"/>
      <c r="AC797" s="40"/>
      <c r="AD797" s="40"/>
      <c r="AE797" s="40"/>
      <c r="AR797" s="240" t="s">
        <v>245</v>
      </c>
      <c r="AT797" s="240" t="s">
        <v>197</v>
      </c>
      <c r="AU797" s="240" t="s">
        <v>86</v>
      </c>
      <c r="AY797" s="19" t="s">
        <v>194</v>
      </c>
      <c r="BE797" s="241">
        <f>IF(N797="základní",J797,0)</f>
        <v>0</v>
      </c>
      <c r="BF797" s="241">
        <f>IF(N797="snížená",J797,0)</f>
        <v>0</v>
      </c>
      <c r="BG797" s="241">
        <f>IF(N797="zákl. přenesená",J797,0)</f>
        <v>0</v>
      </c>
      <c r="BH797" s="241">
        <f>IF(N797="sníž. přenesená",J797,0)</f>
        <v>0</v>
      </c>
      <c r="BI797" s="241">
        <f>IF(N797="nulová",J797,0)</f>
        <v>0</v>
      </c>
      <c r="BJ797" s="19" t="s">
        <v>84</v>
      </c>
      <c r="BK797" s="241">
        <f>ROUND(I797*H797,2)</f>
        <v>0</v>
      </c>
      <c r="BL797" s="19" t="s">
        <v>245</v>
      </c>
      <c r="BM797" s="240" t="s">
        <v>1224</v>
      </c>
    </row>
    <row r="798" spans="1:47" s="2" customFormat="1" ht="12">
      <c r="A798" s="40"/>
      <c r="B798" s="41"/>
      <c r="C798" s="42"/>
      <c r="D798" s="242" t="s">
        <v>204</v>
      </c>
      <c r="E798" s="42"/>
      <c r="F798" s="243" t="s">
        <v>1225</v>
      </c>
      <c r="G798" s="42"/>
      <c r="H798" s="42"/>
      <c r="I798" s="149"/>
      <c r="J798" s="42"/>
      <c r="K798" s="42"/>
      <c r="L798" s="46"/>
      <c r="M798" s="244"/>
      <c r="N798" s="245"/>
      <c r="O798" s="86"/>
      <c r="P798" s="86"/>
      <c r="Q798" s="86"/>
      <c r="R798" s="86"/>
      <c r="S798" s="86"/>
      <c r="T798" s="87"/>
      <c r="U798" s="40"/>
      <c r="V798" s="40"/>
      <c r="W798" s="40"/>
      <c r="X798" s="40"/>
      <c r="Y798" s="40"/>
      <c r="Z798" s="40"/>
      <c r="AA798" s="40"/>
      <c r="AB798" s="40"/>
      <c r="AC798" s="40"/>
      <c r="AD798" s="40"/>
      <c r="AE798" s="40"/>
      <c r="AT798" s="19" t="s">
        <v>204</v>
      </c>
      <c r="AU798" s="19" t="s">
        <v>86</v>
      </c>
    </row>
    <row r="799" spans="1:51" s="16" customFormat="1" ht="12">
      <c r="A799" s="16"/>
      <c r="B799" s="293"/>
      <c r="C799" s="294"/>
      <c r="D799" s="242" t="s">
        <v>208</v>
      </c>
      <c r="E799" s="295" t="s">
        <v>21</v>
      </c>
      <c r="F799" s="296" t="s">
        <v>1226</v>
      </c>
      <c r="G799" s="294"/>
      <c r="H799" s="295" t="s">
        <v>21</v>
      </c>
      <c r="I799" s="297"/>
      <c r="J799" s="294"/>
      <c r="K799" s="294"/>
      <c r="L799" s="298"/>
      <c r="M799" s="299"/>
      <c r="N799" s="300"/>
      <c r="O799" s="300"/>
      <c r="P799" s="300"/>
      <c r="Q799" s="300"/>
      <c r="R799" s="300"/>
      <c r="S799" s="300"/>
      <c r="T799" s="301"/>
      <c r="U799" s="16"/>
      <c r="V799" s="16"/>
      <c r="W799" s="16"/>
      <c r="X799" s="16"/>
      <c r="Y799" s="16"/>
      <c r="Z799" s="16"/>
      <c r="AA799" s="16"/>
      <c r="AB799" s="16"/>
      <c r="AC799" s="16"/>
      <c r="AD799" s="16"/>
      <c r="AE799" s="16"/>
      <c r="AT799" s="302" t="s">
        <v>208</v>
      </c>
      <c r="AU799" s="302" t="s">
        <v>86</v>
      </c>
      <c r="AV799" s="16" t="s">
        <v>84</v>
      </c>
      <c r="AW799" s="16" t="s">
        <v>38</v>
      </c>
      <c r="AX799" s="16" t="s">
        <v>76</v>
      </c>
      <c r="AY799" s="302" t="s">
        <v>194</v>
      </c>
    </row>
    <row r="800" spans="1:51" s="13" customFormat="1" ht="12">
      <c r="A800" s="13"/>
      <c r="B800" s="247"/>
      <c r="C800" s="248"/>
      <c r="D800" s="242" t="s">
        <v>208</v>
      </c>
      <c r="E800" s="249" t="s">
        <v>21</v>
      </c>
      <c r="F800" s="250" t="s">
        <v>1227</v>
      </c>
      <c r="G800" s="248"/>
      <c r="H800" s="251">
        <v>5.52</v>
      </c>
      <c r="I800" s="252"/>
      <c r="J800" s="248"/>
      <c r="K800" s="248"/>
      <c r="L800" s="253"/>
      <c r="M800" s="254"/>
      <c r="N800" s="255"/>
      <c r="O800" s="255"/>
      <c r="P800" s="255"/>
      <c r="Q800" s="255"/>
      <c r="R800" s="255"/>
      <c r="S800" s="255"/>
      <c r="T800" s="256"/>
      <c r="U800" s="13"/>
      <c r="V800" s="13"/>
      <c r="W800" s="13"/>
      <c r="X800" s="13"/>
      <c r="Y800" s="13"/>
      <c r="Z800" s="13"/>
      <c r="AA800" s="13"/>
      <c r="AB800" s="13"/>
      <c r="AC800" s="13"/>
      <c r="AD800" s="13"/>
      <c r="AE800" s="13"/>
      <c r="AT800" s="257" t="s">
        <v>208</v>
      </c>
      <c r="AU800" s="257" t="s">
        <v>86</v>
      </c>
      <c r="AV800" s="13" t="s">
        <v>86</v>
      </c>
      <c r="AW800" s="13" t="s">
        <v>38</v>
      </c>
      <c r="AX800" s="13" t="s">
        <v>76</v>
      </c>
      <c r="AY800" s="257" t="s">
        <v>194</v>
      </c>
    </row>
    <row r="801" spans="1:51" s="13" customFormat="1" ht="12">
      <c r="A801" s="13"/>
      <c r="B801" s="247"/>
      <c r="C801" s="248"/>
      <c r="D801" s="242" t="s">
        <v>208</v>
      </c>
      <c r="E801" s="249" t="s">
        <v>21</v>
      </c>
      <c r="F801" s="250" t="s">
        <v>1228</v>
      </c>
      <c r="G801" s="248"/>
      <c r="H801" s="251">
        <v>2.205</v>
      </c>
      <c r="I801" s="252"/>
      <c r="J801" s="248"/>
      <c r="K801" s="248"/>
      <c r="L801" s="253"/>
      <c r="M801" s="254"/>
      <c r="N801" s="255"/>
      <c r="O801" s="255"/>
      <c r="P801" s="255"/>
      <c r="Q801" s="255"/>
      <c r="R801" s="255"/>
      <c r="S801" s="255"/>
      <c r="T801" s="256"/>
      <c r="U801" s="13"/>
      <c r="V801" s="13"/>
      <c r="W801" s="13"/>
      <c r="X801" s="13"/>
      <c r="Y801" s="13"/>
      <c r="Z801" s="13"/>
      <c r="AA801" s="13"/>
      <c r="AB801" s="13"/>
      <c r="AC801" s="13"/>
      <c r="AD801" s="13"/>
      <c r="AE801" s="13"/>
      <c r="AT801" s="257" t="s">
        <v>208</v>
      </c>
      <c r="AU801" s="257" t="s">
        <v>86</v>
      </c>
      <c r="AV801" s="13" t="s">
        <v>86</v>
      </c>
      <c r="AW801" s="13" t="s">
        <v>38</v>
      </c>
      <c r="AX801" s="13" t="s">
        <v>76</v>
      </c>
      <c r="AY801" s="257" t="s">
        <v>194</v>
      </c>
    </row>
    <row r="802" spans="1:51" s="14" customFormat="1" ht="12">
      <c r="A802" s="14"/>
      <c r="B802" s="258"/>
      <c r="C802" s="259"/>
      <c r="D802" s="242" t="s">
        <v>208</v>
      </c>
      <c r="E802" s="260" t="s">
        <v>21</v>
      </c>
      <c r="F802" s="261" t="s">
        <v>210</v>
      </c>
      <c r="G802" s="259"/>
      <c r="H802" s="262">
        <v>7.725</v>
      </c>
      <c r="I802" s="263"/>
      <c r="J802" s="259"/>
      <c r="K802" s="259"/>
      <c r="L802" s="264"/>
      <c r="M802" s="265"/>
      <c r="N802" s="266"/>
      <c r="O802" s="266"/>
      <c r="P802" s="266"/>
      <c r="Q802" s="266"/>
      <c r="R802" s="266"/>
      <c r="S802" s="266"/>
      <c r="T802" s="267"/>
      <c r="U802" s="14"/>
      <c r="V802" s="14"/>
      <c r="W802" s="14"/>
      <c r="X802" s="14"/>
      <c r="Y802" s="14"/>
      <c r="Z802" s="14"/>
      <c r="AA802" s="14"/>
      <c r="AB802" s="14"/>
      <c r="AC802" s="14"/>
      <c r="AD802" s="14"/>
      <c r="AE802" s="14"/>
      <c r="AT802" s="268" t="s">
        <v>208</v>
      </c>
      <c r="AU802" s="268" t="s">
        <v>86</v>
      </c>
      <c r="AV802" s="14" t="s">
        <v>202</v>
      </c>
      <c r="AW802" s="14" t="s">
        <v>38</v>
      </c>
      <c r="AX802" s="14" t="s">
        <v>84</v>
      </c>
      <c r="AY802" s="268" t="s">
        <v>194</v>
      </c>
    </row>
    <row r="803" spans="1:63" s="12" customFormat="1" ht="22.8" customHeight="1">
      <c r="A803" s="12"/>
      <c r="B803" s="213"/>
      <c r="C803" s="214"/>
      <c r="D803" s="215" t="s">
        <v>75</v>
      </c>
      <c r="E803" s="227" t="s">
        <v>1229</v>
      </c>
      <c r="F803" s="227" t="s">
        <v>1230</v>
      </c>
      <c r="G803" s="214"/>
      <c r="H803" s="214"/>
      <c r="I803" s="217"/>
      <c r="J803" s="228">
        <f>BK803</f>
        <v>0</v>
      </c>
      <c r="K803" s="214"/>
      <c r="L803" s="219"/>
      <c r="M803" s="220"/>
      <c r="N803" s="221"/>
      <c r="O803" s="221"/>
      <c r="P803" s="222">
        <f>SUM(P804:P813)</f>
        <v>0</v>
      </c>
      <c r="Q803" s="221"/>
      <c r="R803" s="222">
        <f>SUM(R804:R813)</f>
        <v>0.22442441000000002</v>
      </c>
      <c r="S803" s="221"/>
      <c r="T803" s="223">
        <f>SUM(T804:T813)</f>
        <v>0</v>
      </c>
      <c r="U803" s="12"/>
      <c r="V803" s="12"/>
      <c r="W803" s="12"/>
      <c r="X803" s="12"/>
      <c r="Y803" s="12"/>
      <c r="Z803" s="12"/>
      <c r="AA803" s="12"/>
      <c r="AB803" s="12"/>
      <c r="AC803" s="12"/>
      <c r="AD803" s="12"/>
      <c r="AE803" s="12"/>
      <c r="AR803" s="224" t="s">
        <v>86</v>
      </c>
      <c r="AT803" s="225" t="s">
        <v>75</v>
      </c>
      <c r="AU803" s="225" t="s">
        <v>84</v>
      </c>
      <c r="AY803" s="224" t="s">
        <v>194</v>
      </c>
      <c r="BK803" s="226">
        <f>SUM(BK804:BK813)</f>
        <v>0</v>
      </c>
    </row>
    <row r="804" spans="1:65" s="2" customFormat="1" ht="16.5" customHeight="1">
      <c r="A804" s="40"/>
      <c r="B804" s="41"/>
      <c r="C804" s="229" t="s">
        <v>1231</v>
      </c>
      <c r="D804" s="229" t="s">
        <v>197</v>
      </c>
      <c r="E804" s="230" t="s">
        <v>1232</v>
      </c>
      <c r="F804" s="231" t="s">
        <v>1233</v>
      </c>
      <c r="G804" s="232" t="s">
        <v>354</v>
      </c>
      <c r="H804" s="233">
        <v>458.009</v>
      </c>
      <c r="I804" s="234"/>
      <c r="J804" s="235">
        <f>ROUND(I804*H804,2)</f>
        <v>0</v>
      </c>
      <c r="K804" s="231" t="s">
        <v>201</v>
      </c>
      <c r="L804" s="46"/>
      <c r="M804" s="236" t="s">
        <v>21</v>
      </c>
      <c r="N804" s="237" t="s">
        <v>47</v>
      </c>
      <c r="O804" s="86"/>
      <c r="P804" s="238">
        <f>O804*H804</f>
        <v>0</v>
      </c>
      <c r="Q804" s="238">
        <v>0.0002</v>
      </c>
      <c r="R804" s="238">
        <f>Q804*H804</f>
        <v>0.09160180000000001</v>
      </c>
      <c r="S804" s="238">
        <v>0</v>
      </c>
      <c r="T804" s="239">
        <f>S804*H804</f>
        <v>0</v>
      </c>
      <c r="U804" s="40"/>
      <c r="V804" s="40"/>
      <c r="W804" s="40"/>
      <c r="X804" s="40"/>
      <c r="Y804" s="40"/>
      <c r="Z804" s="40"/>
      <c r="AA804" s="40"/>
      <c r="AB804" s="40"/>
      <c r="AC804" s="40"/>
      <c r="AD804" s="40"/>
      <c r="AE804" s="40"/>
      <c r="AR804" s="240" t="s">
        <v>245</v>
      </c>
      <c r="AT804" s="240" t="s">
        <v>197</v>
      </c>
      <c r="AU804" s="240" t="s">
        <v>86</v>
      </c>
      <c r="AY804" s="19" t="s">
        <v>194</v>
      </c>
      <c r="BE804" s="241">
        <f>IF(N804="základní",J804,0)</f>
        <v>0</v>
      </c>
      <c r="BF804" s="241">
        <f>IF(N804="snížená",J804,0)</f>
        <v>0</v>
      </c>
      <c r="BG804" s="241">
        <f>IF(N804="zákl. přenesená",J804,0)</f>
        <v>0</v>
      </c>
      <c r="BH804" s="241">
        <f>IF(N804="sníž. přenesená",J804,0)</f>
        <v>0</v>
      </c>
      <c r="BI804" s="241">
        <f>IF(N804="nulová",J804,0)</f>
        <v>0</v>
      </c>
      <c r="BJ804" s="19" t="s">
        <v>84</v>
      </c>
      <c r="BK804" s="241">
        <f>ROUND(I804*H804,2)</f>
        <v>0</v>
      </c>
      <c r="BL804" s="19" t="s">
        <v>245</v>
      </c>
      <c r="BM804" s="240" t="s">
        <v>1234</v>
      </c>
    </row>
    <row r="805" spans="1:47" s="2" customFormat="1" ht="12">
      <c r="A805" s="40"/>
      <c r="B805" s="41"/>
      <c r="C805" s="42"/>
      <c r="D805" s="242" t="s">
        <v>204</v>
      </c>
      <c r="E805" s="42"/>
      <c r="F805" s="243" t="s">
        <v>1235</v>
      </c>
      <c r="G805" s="42"/>
      <c r="H805" s="42"/>
      <c r="I805" s="149"/>
      <c r="J805" s="42"/>
      <c r="K805" s="42"/>
      <c r="L805" s="46"/>
      <c r="M805" s="244"/>
      <c r="N805" s="245"/>
      <c r="O805" s="86"/>
      <c r="P805" s="86"/>
      <c r="Q805" s="86"/>
      <c r="R805" s="86"/>
      <c r="S805" s="86"/>
      <c r="T805" s="87"/>
      <c r="U805" s="40"/>
      <c r="V805" s="40"/>
      <c r="W805" s="40"/>
      <c r="X805" s="40"/>
      <c r="Y805" s="40"/>
      <c r="Z805" s="40"/>
      <c r="AA805" s="40"/>
      <c r="AB805" s="40"/>
      <c r="AC805" s="40"/>
      <c r="AD805" s="40"/>
      <c r="AE805" s="40"/>
      <c r="AT805" s="19" t="s">
        <v>204</v>
      </c>
      <c r="AU805" s="19" t="s">
        <v>86</v>
      </c>
    </row>
    <row r="806" spans="1:51" s="13" customFormat="1" ht="12">
      <c r="A806" s="13"/>
      <c r="B806" s="247"/>
      <c r="C806" s="248"/>
      <c r="D806" s="242" t="s">
        <v>208</v>
      </c>
      <c r="E806" s="249" t="s">
        <v>21</v>
      </c>
      <c r="F806" s="250" t="s">
        <v>1236</v>
      </c>
      <c r="G806" s="248"/>
      <c r="H806" s="251">
        <v>331.359</v>
      </c>
      <c r="I806" s="252"/>
      <c r="J806" s="248"/>
      <c r="K806" s="248"/>
      <c r="L806" s="253"/>
      <c r="M806" s="254"/>
      <c r="N806" s="255"/>
      <c r="O806" s="255"/>
      <c r="P806" s="255"/>
      <c r="Q806" s="255"/>
      <c r="R806" s="255"/>
      <c r="S806" s="255"/>
      <c r="T806" s="256"/>
      <c r="U806" s="13"/>
      <c r="V806" s="13"/>
      <c r="W806" s="13"/>
      <c r="X806" s="13"/>
      <c r="Y806" s="13"/>
      <c r="Z806" s="13"/>
      <c r="AA806" s="13"/>
      <c r="AB806" s="13"/>
      <c r="AC806" s="13"/>
      <c r="AD806" s="13"/>
      <c r="AE806" s="13"/>
      <c r="AT806" s="257" t="s">
        <v>208</v>
      </c>
      <c r="AU806" s="257" t="s">
        <v>86</v>
      </c>
      <c r="AV806" s="13" t="s">
        <v>86</v>
      </c>
      <c r="AW806" s="13" t="s">
        <v>38</v>
      </c>
      <c r="AX806" s="13" t="s">
        <v>76</v>
      </c>
      <c r="AY806" s="257" t="s">
        <v>194</v>
      </c>
    </row>
    <row r="807" spans="1:51" s="13" customFormat="1" ht="12">
      <c r="A807" s="13"/>
      <c r="B807" s="247"/>
      <c r="C807" s="248"/>
      <c r="D807" s="242" t="s">
        <v>208</v>
      </c>
      <c r="E807" s="249" t="s">
        <v>21</v>
      </c>
      <c r="F807" s="250" t="s">
        <v>1237</v>
      </c>
      <c r="G807" s="248"/>
      <c r="H807" s="251">
        <v>126.65</v>
      </c>
      <c r="I807" s="252"/>
      <c r="J807" s="248"/>
      <c r="K807" s="248"/>
      <c r="L807" s="253"/>
      <c r="M807" s="254"/>
      <c r="N807" s="255"/>
      <c r="O807" s="255"/>
      <c r="P807" s="255"/>
      <c r="Q807" s="255"/>
      <c r="R807" s="255"/>
      <c r="S807" s="255"/>
      <c r="T807" s="256"/>
      <c r="U807" s="13"/>
      <c r="V807" s="13"/>
      <c r="W807" s="13"/>
      <c r="X807" s="13"/>
      <c r="Y807" s="13"/>
      <c r="Z807" s="13"/>
      <c r="AA807" s="13"/>
      <c r="AB807" s="13"/>
      <c r="AC807" s="13"/>
      <c r="AD807" s="13"/>
      <c r="AE807" s="13"/>
      <c r="AT807" s="257" t="s">
        <v>208</v>
      </c>
      <c r="AU807" s="257" t="s">
        <v>86</v>
      </c>
      <c r="AV807" s="13" t="s">
        <v>86</v>
      </c>
      <c r="AW807" s="13" t="s">
        <v>38</v>
      </c>
      <c r="AX807" s="13" t="s">
        <v>76</v>
      </c>
      <c r="AY807" s="257" t="s">
        <v>194</v>
      </c>
    </row>
    <row r="808" spans="1:51" s="14" customFormat="1" ht="12">
      <c r="A808" s="14"/>
      <c r="B808" s="258"/>
      <c r="C808" s="259"/>
      <c r="D808" s="242" t="s">
        <v>208</v>
      </c>
      <c r="E808" s="260" t="s">
        <v>21</v>
      </c>
      <c r="F808" s="261" t="s">
        <v>210</v>
      </c>
      <c r="G808" s="259"/>
      <c r="H808" s="262">
        <v>458.009</v>
      </c>
      <c r="I808" s="263"/>
      <c r="J808" s="259"/>
      <c r="K808" s="259"/>
      <c r="L808" s="264"/>
      <c r="M808" s="265"/>
      <c r="N808" s="266"/>
      <c r="O808" s="266"/>
      <c r="P808" s="266"/>
      <c r="Q808" s="266"/>
      <c r="R808" s="266"/>
      <c r="S808" s="266"/>
      <c r="T808" s="267"/>
      <c r="U808" s="14"/>
      <c r="V808" s="14"/>
      <c r="W808" s="14"/>
      <c r="X808" s="14"/>
      <c r="Y808" s="14"/>
      <c r="Z808" s="14"/>
      <c r="AA808" s="14"/>
      <c r="AB808" s="14"/>
      <c r="AC808" s="14"/>
      <c r="AD808" s="14"/>
      <c r="AE808" s="14"/>
      <c r="AT808" s="268" t="s">
        <v>208</v>
      </c>
      <c r="AU808" s="268" t="s">
        <v>86</v>
      </c>
      <c r="AV808" s="14" t="s">
        <v>202</v>
      </c>
      <c r="AW808" s="14" t="s">
        <v>38</v>
      </c>
      <c r="AX808" s="14" t="s">
        <v>84</v>
      </c>
      <c r="AY808" s="268" t="s">
        <v>194</v>
      </c>
    </row>
    <row r="809" spans="1:65" s="2" customFormat="1" ht="16.5" customHeight="1">
      <c r="A809" s="40"/>
      <c r="B809" s="41"/>
      <c r="C809" s="229" t="s">
        <v>1238</v>
      </c>
      <c r="D809" s="229" t="s">
        <v>197</v>
      </c>
      <c r="E809" s="230" t="s">
        <v>1239</v>
      </c>
      <c r="F809" s="231" t="s">
        <v>1240</v>
      </c>
      <c r="G809" s="232" t="s">
        <v>354</v>
      </c>
      <c r="H809" s="233">
        <v>458.009</v>
      </c>
      <c r="I809" s="234"/>
      <c r="J809" s="235">
        <f>ROUND(I809*H809,2)</f>
        <v>0</v>
      </c>
      <c r="K809" s="231" t="s">
        <v>201</v>
      </c>
      <c r="L809" s="46"/>
      <c r="M809" s="236" t="s">
        <v>21</v>
      </c>
      <c r="N809" s="237" t="s">
        <v>47</v>
      </c>
      <c r="O809" s="86"/>
      <c r="P809" s="238">
        <f>O809*H809</f>
        <v>0</v>
      </c>
      <c r="Q809" s="238">
        <v>0.00029</v>
      </c>
      <c r="R809" s="238">
        <f>Q809*H809</f>
        <v>0.13282261</v>
      </c>
      <c r="S809" s="238">
        <v>0</v>
      </c>
      <c r="T809" s="239">
        <f>S809*H809</f>
        <v>0</v>
      </c>
      <c r="U809" s="40"/>
      <c r="V809" s="40"/>
      <c r="W809" s="40"/>
      <c r="X809" s="40"/>
      <c r="Y809" s="40"/>
      <c r="Z809" s="40"/>
      <c r="AA809" s="40"/>
      <c r="AB809" s="40"/>
      <c r="AC809" s="40"/>
      <c r="AD809" s="40"/>
      <c r="AE809" s="40"/>
      <c r="AR809" s="240" t="s">
        <v>245</v>
      </c>
      <c r="AT809" s="240" t="s">
        <v>197</v>
      </c>
      <c r="AU809" s="240" t="s">
        <v>86</v>
      </c>
      <c r="AY809" s="19" t="s">
        <v>194</v>
      </c>
      <c r="BE809" s="241">
        <f>IF(N809="základní",J809,0)</f>
        <v>0</v>
      </c>
      <c r="BF809" s="241">
        <f>IF(N809="snížená",J809,0)</f>
        <v>0</v>
      </c>
      <c r="BG809" s="241">
        <f>IF(N809="zákl. přenesená",J809,0)</f>
        <v>0</v>
      </c>
      <c r="BH809" s="241">
        <f>IF(N809="sníž. přenesená",J809,0)</f>
        <v>0</v>
      </c>
      <c r="BI809" s="241">
        <f>IF(N809="nulová",J809,0)</f>
        <v>0</v>
      </c>
      <c r="BJ809" s="19" t="s">
        <v>84</v>
      </c>
      <c r="BK809" s="241">
        <f>ROUND(I809*H809,2)</f>
        <v>0</v>
      </c>
      <c r="BL809" s="19" t="s">
        <v>245</v>
      </c>
      <c r="BM809" s="240" t="s">
        <v>1241</v>
      </c>
    </row>
    <row r="810" spans="1:47" s="2" customFormat="1" ht="12">
      <c r="A810" s="40"/>
      <c r="B810" s="41"/>
      <c r="C810" s="42"/>
      <c r="D810" s="242" t="s">
        <v>204</v>
      </c>
      <c r="E810" s="42"/>
      <c r="F810" s="243" t="s">
        <v>1242</v>
      </c>
      <c r="G810" s="42"/>
      <c r="H810" s="42"/>
      <c r="I810" s="149"/>
      <c r="J810" s="42"/>
      <c r="K810" s="42"/>
      <c r="L810" s="46"/>
      <c r="M810" s="244"/>
      <c r="N810" s="245"/>
      <c r="O810" s="86"/>
      <c r="P810" s="86"/>
      <c r="Q810" s="86"/>
      <c r="R810" s="86"/>
      <c r="S810" s="86"/>
      <c r="T810" s="87"/>
      <c r="U810" s="40"/>
      <c r="V810" s="40"/>
      <c r="W810" s="40"/>
      <c r="X810" s="40"/>
      <c r="Y810" s="40"/>
      <c r="Z810" s="40"/>
      <c r="AA810" s="40"/>
      <c r="AB810" s="40"/>
      <c r="AC810" s="40"/>
      <c r="AD810" s="40"/>
      <c r="AE810" s="40"/>
      <c r="AT810" s="19" t="s">
        <v>204</v>
      </c>
      <c r="AU810" s="19" t="s">
        <v>86</v>
      </c>
    </row>
    <row r="811" spans="1:51" s="13" customFormat="1" ht="12">
      <c r="A811" s="13"/>
      <c r="B811" s="247"/>
      <c r="C811" s="248"/>
      <c r="D811" s="242" t="s">
        <v>208</v>
      </c>
      <c r="E811" s="249" t="s">
        <v>21</v>
      </c>
      <c r="F811" s="250" t="s">
        <v>1236</v>
      </c>
      <c r="G811" s="248"/>
      <c r="H811" s="251">
        <v>331.359</v>
      </c>
      <c r="I811" s="252"/>
      <c r="J811" s="248"/>
      <c r="K811" s="248"/>
      <c r="L811" s="253"/>
      <c r="M811" s="254"/>
      <c r="N811" s="255"/>
      <c r="O811" s="255"/>
      <c r="P811" s="255"/>
      <c r="Q811" s="255"/>
      <c r="R811" s="255"/>
      <c r="S811" s="255"/>
      <c r="T811" s="256"/>
      <c r="U811" s="13"/>
      <c r="V811" s="13"/>
      <c r="W811" s="13"/>
      <c r="X811" s="13"/>
      <c r="Y811" s="13"/>
      <c r="Z811" s="13"/>
      <c r="AA811" s="13"/>
      <c r="AB811" s="13"/>
      <c r="AC811" s="13"/>
      <c r="AD811" s="13"/>
      <c r="AE811" s="13"/>
      <c r="AT811" s="257" t="s">
        <v>208</v>
      </c>
      <c r="AU811" s="257" t="s">
        <v>86</v>
      </c>
      <c r="AV811" s="13" t="s">
        <v>86</v>
      </c>
      <c r="AW811" s="13" t="s">
        <v>38</v>
      </c>
      <c r="AX811" s="13" t="s">
        <v>76</v>
      </c>
      <c r="AY811" s="257" t="s">
        <v>194</v>
      </c>
    </row>
    <row r="812" spans="1:51" s="13" customFormat="1" ht="12">
      <c r="A812" s="13"/>
      <c r="B812" s="247"/>
      <c r="C812" s="248"/>
      <c r="D812" s="242" t="s">
        <v>208</v>
      </c>
      <c r="E812" s="249" t="s">
        <v>21</v>
      </c>
      <c r="F812" s="250" t="s">
        <v>1237</v>
      </c>
      <c r="G812" s="248"/>
      <c r="H812" s="251">
        <v>126.65</v>
      </c>
      <c r="I812" s="252"/>
      <c r="J812" s="248"/>
      <c r="K812" s="248"/>
      <c r="L812" s="253"/>
      <c r="M812" s="254"/>
      <c r="N812" s="255"/>
      <c r="O812" s="255"/>
      <c r="P812" s="255"/>
      <c r="Q812" s="255"/>
      <c r="R812" s="255"/>
      <c r="S812" s="255"/>
      <c r="T812" s="256"/>
      <c r="U812" s="13"/>
      <c r="V812" s="13"/>
      <c r="W812" s="13"/>
      <c r="X812" s="13"/>
      <c r="Y812" s="13"/>
      <c r="Z812" s="13"/>
      <c r="AA812" s="13"/>
      <c r="AB812" s="13"/>
      <c r="AC812" s="13"/>
      <c r="AD812" s="13"/>
      <c r="AE812" s="13"/>
      <c r="AT812" s="257" t="s">
        <v>208</v>
      </c>
      <c r="AU812" s="257" t="s">
        <v>86</v>
      </c>
      <c r="AV812" s="13" t="s">
        <v>86</v>
      </c>
      <c r="AW812" s="13" t="s">
        <v>38</v>
      </c>
      <c r="AX812" s="13" t="s">
        <v>76</v>
      </c>
      <c r="AY812" s="257" t="s">
        <v>194</v>
      </c>
    </row>
    <row r="813" spans="1:51" s="14" customFormat="1" ht="12">
      <c r="A813" s="14"/>
      <c r="B813" s="258"/>
      <c r="C813" s="259"/>
      <c r="D813" s="242" t="s">
        <v>208</v>
      </c>
      <c r="E813" s="260" t="s">
        <v>21</v>
      </c>
      <c r="F813" s="261" t="s">
        <v>210</v>
      </c>
      <c r="G813" s="259"/>
      <c r="H813" s="262">
        <v>458.009</v>
      </c>
      <c r="I813" s="263"/>
      <c r="J813" s="259"/>
      <c r="K813" s="259"/>
      <c r="L813" s="264"/>
      <c r="M813" s="269"/>
      <c r="N813" s="270"/>
      <c r="O813" s="270"/>
      <c r="P813" s="270"/>
      <c r="Q813" s="270"/>
      <c r="R813" s="270"/>
      <c r="S813" s="270"/>
      <c r="T813" s="271"/>
      <c r="U813" s="14"/>
      <c r="V813" s="14"/>
      <c r="W813" s="14"/>
      <c r="X813" s="14"/>
      <c r="Y813" s="14"/>
      <c r="Z813" s="14"/>
      <c r="AA813" s="14"/>
      <c r="AB813" s="14"/>
      <c r="AC813" s="14"/>
      <c r="AD813" s="14"/>
      <c r="AE813" s="14"/>
      <c r="AT813" s="268" t="s">
        <v>208</v>
      </c>
      <c r="AU813" s="268" t="s">
        <v>86</v>
      </c>
      <c r="AV813" s="14" t="s">
        <v>202</v>
      </c>
      <c r="AW813" s="14" t="s">
        <v>38</v>
      </c>
      <c r="AX813" s="14" t="s">
        <v>84</v>
      </c>
      <c r="AY813" s="268" t="s">
        <v>194</v>
      </c>
    </row>
    <row r="814" spans="1:31" s="2" customFormat="1" ht="6.95" customHeight="1">
      <c r="A814" s="40"/>
      <c r="B814" s="61"/>
      <c r="C814" s="62"/>
      <c r="D814" s="62"/>
      <c r="E814" s="62"/>
      <c r="F814" s="62"/>
      <c r="G814" s="62"/>
      <c r="H814" s="62"/>
      <c r="I814" s="178"/>
      <c r="J814" s="62"/>
      <c r="K814" s="62"/>
      <c r="L814" s="46"/>
      <c r="M814" s="40"/>
      <c r="O814" s="40"/>
      <c r="P814" s="40"/>
      <c r="Q814" s="40"/>
      <c r="R814" s="40"/>
      <c r="S814" s="40"/>
      <c r="T814" s="40"/>
      <c r="U814" s="40"/>
      <c r="V814" s="40"/>
      <c r="W814" s="40"/>
      <c r="X814" s="40"/>
      <c r="Y814" s="40"/>
      <c r="Z814" s="40"/>
      <c r="AA814" s="40"/>
      <c r="AB814" s="40"/>
      <c r="AC814" s="40"/>
      <c r="AD814" s="40"/>
      <c r="AE814" s="40"/>
    </row>
  </sheetData>
  <sheetProtection password="CC35" sheet="1" objects="1" scenarios="1" formatColumns="0" formatRows="0" autoFilter="0"/>
  <autoFilter ref="C99:K813"/>
  <mergeCells count="9">
    <mergeCell ref="E7:H7"/>
    <mergeCell ref="E9:H9"/>
    <mergeCell ref="E18:H18"/>
    <mergeCell ref="E27:H27"/>
    <mergeCell ref="E48:H48"/>
    <mergeCell ref="E50:H50"/>
    <mergeCell ref="E90:H90"/>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96</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1243</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1245</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ROUND(J94,2)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ROUND((SUM(BE94:BE327)),2)</f>
        <v>0</v>
      </c>
      <c r="G35" s="40"/>
      <c r="H35" s="40"/>
      <c r="I35" s="167">
        <v>0.21</v>
      </c>
      <c r="J35" s="166">
        <f>ROUND(((SUM(BE94:BE327))*I35),2)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ROUND((SUM(BF94:BF327)),2)</f>
        <v>0</v>
      </c>
      <c r="G36" s="40"/>
      <c r="H36" s="40"/>
      <c r="I36" s="167">
        <v>0.15</v>
      </c>
      <c r="J36" s="166">
        <f>ROUND(((SUM(BF94:BF327))*I36),2)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ROUND((SUM(BG94:BG327)),2)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ROUND((SUM(BH94:BH327)),2)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ROUND((SUM(BI94:BI327)),2)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1243</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SO 03.1 - Fasáda, zateplení objektu</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J94</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172</v>
      </c>
      <c r="E64" s="191"/>
      <c r="F64" s="191"/>
      <c r="G64" s="191"/>
      <c r="H64" s="191"/>
      <c r="I64" s="192"/>
      <c r="J64" s="193">
        <f>J95</f>
        <v>0</v>
      </c>
      <c r="K64" s="189"/>
      <c r="L64" s="194"/>
      <c r="S64" s="9"/>
      <c r="T64" s="9"/>
      <c r="U64" s="9"/>
      <c r="V64" s="9"/>
      <c r="W64" s="9"/>
      <c r="X64" s="9"/>
      <c r="Y64" s="9"/>
      <c r="Z64" s="9"/>
      <c r="AA64" s="9"/>
      <c r="AB64" s="9"/>
      <c r="AC64" s="9"/>
      <c r="AD64" s="9"/>
      <c r="AE64" s="9"/>
    </row>
    <row r="65" spans="1:31" s="10" customFormat="1" ht="19.9" customHeight="1">
      <c r="A65" s="10"/>
      <c r="B65" s="195"/>
      <c r="C65" s="127"/>
      <c r="D65" s="196" t="s">
        <v>294</v>
      </c>
      <c r="E65" s="197"/>
      <c r="F65" s="197"/>
      <c r="G65" s="197"/>
      <c r="H65" s="197"/>
      <c r="I65" s="198"/>
      <c r="J65" s="199">
        <f>J96</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173</v>
      </c>
      <c r="E66" s="197"/>
      <c r="F66" s="197"/>
      <c r="G66" s="197"/>
      <c r="H66" s="197"/>
      <c r="I66" s="198"/>
      <c r="J66" s="199">
        <f>J209</f>
        <v>0</v>
      </c>
      <c r="K66" s="127"/>
      <c r="L66" s="200"/>
      <c r="S66" s="10"/>
      <c r="T66" s="10"/>
      <c r="U66" s="10"/>
      <c r="V66" s="10"/>
      <c r="W66" s="10"/>
      <c r="X66" s="10"/>
      <c r="Y66" s="10"/>
      <c r="Z66" s="10"/>
      <c r="AA66" s="10"/>
      <c r="AB66" s="10"/>
      <c r="AC66" s="10"/>
      <c r="AD66" s="10"/>
      <c r="AE66" s="10"/>
    </row>
    <row r="67" spans="1:31" s="9" customFormat="1" ht="24.95" customHeight="1">
      <c r="A67" s="9"/>
      <c r="B67" s="188"/>
      <c r="C67" s="189"/>
      <c r="D67" s="190" t="s">
        <v>175</v>
      </c>
      <c r="E67" s="191"/>
      <c r="F67" s="191"/>
      <c r="G67" s="191"/>
      <c r="H67" s="191"/>
      <c r="I67" s="192"/>
      <c r="J67" s="193">
        <f>J232</f>
        <v>0</v>
      </c>
      <c r="K67" s="189"/>
      <c r="L67" s="194"/>
      <c r="S67" s="9"/>
      <c r="T67" s="9"/>
      <c r="U67" s="9"/>
      <c r="V67" s="9"/>
      <c r="W67" s="9"/>
      <c r="X67" s="9"/>
      <c r="Y67" s="9"/>
      <c r="Z67" s="9"/>
      <c r="AA67" s="9"/>
      <c r="AB67" s="9"/>
      <c r="AC67" s="9"/>
      <c r="AD67" s="9"/>
      <c r="AE67" s="9"/>
    </row>
    <row r="68" spans="1:31" s="10" customFormat="1" ht="19.9" customHeight="1">
      <c r="A68" s="10"/>
      <c r="B68" s="195"/>
      <c r="C68" s="127"/>
      <c r="D68" s="196" t="s">
        <v>1246</v>
      </c>
      <c r="E68" s="197"/>
      <c r="F68" s="197"/>
      <c r="G68" s="197"/>
      <c r="H68" s="197"/>
      <c r="I68" s="198"/>
      <c r="J68" s="199">
        <f>J233</f>
        <v>0</v>
      </c>
      <c r="K68" s="127"/>
      <c r="L68" s="200"/>
      <c r="S68" s="10"/>
      <c r="T68" s="10"/>
      <c r="U68" s="10"/>
      <c r="V68" s="10"/>
      <c r="W68" s="10"/>
      <c r="X68" s="10"/>
      <c r="Y68" s="10"/>
      <c r="Z68" s="10"/>
      <c r="AA68" s="10"/>
      <c r="AB68" s="10"/>
      <c r="AC68" s="10"/>
      <c r="AD68" s="10"/>
      <c r="AE68" s="10"/>
    </row>
    <row r="69" spans="1:31" s="10" customFormat="1" ht="19.9" customHeight="1">
      <c r="A69" s="10"/>
      <c r="B69" s="195"/>
      <c r="C69" s="127"/>
      <c r="D69" s="196" t="s">
        <v>298</v>
      </c>
      <c r="E69" s="197"/>
      <c r="F69" s="197"/>
      <c r="G69" s="197"/>
      <c r="H69" s="197"/>
      <c r="I69" s="198"/>
      <c r="J69" s="199">
        <f>J247</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300</v>
      </c>
      <c r="E70" s="197"/>
      <c r="F70" s="197"/>
      <c r="G70" s="197"/>
      <c r="H70" s="197"/>
      <c r="I70" s="198"/>
      <c r="J70" s="199">
        <f>J259</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301</v>
      </c>
      <c r="E71" s="197"/>
      <c r="F71" s="197"/>
      <c r="G71" s="197"/>
      <c r="H71" s="197"/>
      <c r="I71" s="198"/>
      <c r="J71" s="199">
        <f>J298</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177</v>
      </c>
      <c r="E72" s="197"/>
      <c r="F72" s="197"/>
      <c r="G72" s="197"/>
      <c r="H72" s="197"/>
      <c r="I72" s="198"/>
      <c r="J72" s="199">
        <f>J309</f>
        <v>0</v>
      </c>
      <c r="K72" s="127"/>
      <c r="L72" s="200"/>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149"/>
      <c r="J73" s="42"/>
      <c r="K73" s="42"/>
      <c r="L73" s="150"/>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178"/>
      <c r="J74" s="62"/>
      <c r="K74" s="62"/>
      <c r="L74" s="150"/>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181"/>
      <c r="J78" s="64"/>
      <c r="K78" s="64"/>
      <c r="L78" s="150"/>
      <c r="S78" s="40"/>
      <c r="T78" s="40"/>
      <c r="U78" s="40"/>
      <c r="V78" s="40"/>
      <c r="W78" s="40"/>
      <c r="X78" s="40"/>
      <c r="Y78" s="40"/>
      <c r="Z78" s="40"/>
      <c r="AA78" s="40"/>
      <c r="AB78" s="40"/>
      <c r="AC78" s="40"/>
      <c r="AD78" s="40"/>
      <c r="AE78" s="40"/>
    </row>
    <row r="79" spans="1:31" s="2" customFormat="1" ht="24.95" customHeight="1">
      <c r="A79" s="40"/>
      <c r="B79" s="41"/>
      <c r="C79" s="25" t="s">
        <v>179</v>
      </c>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16.5" customHeight="1">
      <c r="A82" s="40"/>
      <c r="B82" s="41"/>
      <c r="C82" s="42"/>
      <c r="D82" s="42"/>
      <c r="E82" s="182" t="str">
        <f>E7</f>
        <v>Rekonstrukce hasičské zbrojnice a přístavba garáží, Kynšperk nad Ohří</v>
      </c>
      <c r="F82" s="34"/>
      <c r="G82" s="34"/>
      <c r="H82" s="34"/>
      <c r="I82" s="149"/>
      <c r="J82" s="42"/>
      <c r="K82" s="42"/>
      <c r="L82" s="150"/>
      <c r="S82" s="40"/>
      <c r="T82" s="40"/>
      <c r="U82" s="40"/>
      <c r="V82" s="40"/>
      <c r="W82" s="40"/>
      <c r="X82" s="40"/>
      <c r="Y82" s="40"/>
      <c r="Z82" s="40"/>
      <c r="AA82" s="40"/>
      <c r="AB82" s="40"/>
      <c r="AC82" s="40"/>
      <c r="AD82" s="40"/>
      <c r="AE82" s="40"/>
    </row>
    <row r="83" spans="2:12" s="1" customFormat="1" ht="12" customHeight="1">
      <c r="B83" s="23"/>
      <c r="C83" s="34" t="s">
        <v>166</v>
      </c>
      <c r="D83" s="24"/>
      <c r="E83" s="24"/>
      <c r="F83" s="24"/>
      <c r="G83" s="24"/>
      <c r="H83" s="24"/>
      <c r="I83" s="141"/>
      <c r="J83" s="24"/>
      <c r="K83" s="24"/>
      <c r="L83" s="22"/>
    </row>
    <row r="84" spans="1:31" s="2" customFormat="1" ht="16.5" customHeight="1">
      <c r="A84" s="40"/>
      <c r="B84" s="41"/>
      <c r="C84" s="42"/>
      <c r="D84" s="42"/>
      <c r="E84" s="182" t="s">
        <v>1243</v>
      </c>
      <c r="F84" s="42"/>
      <c r="G84" s="42"/>
      <c r="H84" s="42"/>
      <c r="I84" s="149"/>
      <c r="J84" s="42"/>
      <c r="K84" s="42"/>
      <c r="L84" s="150"/>
      <c r="S84" s="40"/>
      <c r="T84" s="40"/>
      <c r="U84" s="40"/>
      <c r="V84" s="40"/>
      <c r="W84" s="40"/>
      <c r="X84" s="40"/>
      <c r="Y84" s="40"/>
      <c r="Z84" s="40"/>
      <c r="AA84" s="40"/>
      <c r="AB84" s="40"/>
      <c r="AC84" s="40"/>
      <c r="AD84" s="40"/>
      <c r="AE84" s="40"/>
    </row>
    <row r="85" spans="1:31" s="2" customFormat="1" ht="12" customHeight="1">
      <c r="A85" s="40"/>
      <c r="B85" s="41"/>
      <c r="C85" s="34" t="s">
        <v>1244</v>
      </c>
      <c r="D85" s="42"/>
      <c r="E85" s="42"/>
      <c r="F85" s="42"/>
      <c r="G85" s="42"/>
      <c r="H85" s="42"/>
      <c r="I85" s="149"/>
      <c r="J85" s="42"/>
      <c r="K85" s="42"/>
      <c r="L85" s="150"/>
      <c r="S85" s="40"/>
      <c r="T85" s="40"/>
      <c r="U85" s="40"/>
      <c r="V85" s="40"/>
      <c r="W85" s="40"/>
      <c r="X85" s="40"/>
      <c r="Y85" s="40"/>
      <c r="Z85" s="40"/>
      <c r="AA85" s="40"/>
      <c r="AB85" s="40"/>
      <c r="AC85" s="40"/>
      <c r="AD85" s="40"/>
      <c r="AE85" s="40"/>
    </row>
    <row r="86" spans="1:31" s="2" customFormat="1" ht="16.5" customHeight="1">
      <c r="A86" s="40"/>
      <c r="B86" s="41"/>
      <c r="C86" s="42"/>
      <c r="D86" s="42"/>
      <c r="E86" s="71" t="str">
        <f>E11</f>
        <v>SO 03.1 - Fasáda, zateplení objektu</v>
      </c>
      <c r="F86" s="42"/>
      <c r="G86" s="42"/>
      <c r="H86" s="42"/>
      <c r="I86" s="149"/>
      <c r="J86" s="42"/>
      <c r="K86" s="42"/>
      <c r="L86" s="150"/>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49"/>
      <c r="J87" s="42"/>
      <c r="K87" s="42"/>
      <c r="L87" s="150"/>
      <c r="S87" s="40"/>
      <c r="T87" s="40"/>
      <c r="U87" s="40"/>
      <c r="V87" s="40"/>
      <c r="W87" s="40"/>
      <c r="X87" s="40"/>
      <c r="Y87" s="40"/>
      <c r="Z87" s="40"/>
      <c r="AA87" s="40"/>
      <c r="AB87" s="40"/>
      <c r="AC87" s="40"/>
      <c r="AD87" s="40"/>
      <c r="AE87" s="40"/>
    </row>
    <row r="88" spans="1:31" s="2" customFormat="1" ht="12" customHeight="1">
      <c r="A88" s="40"/>
      <c r="B88" s="41"/>
      <c r="C88" s="34" t="s">
        <v>22</v>
      </c>
      <c r="D88" s="42"/>
      <c r="E88" s="42"/>
      <c r="F88" s="29" t="str">
        <f>F14</f>
        <v>Kynšperk nad Ohří</v>
      </c>
      <c r="G88" s="42"/>
      <c r="H88" s="42"/>
      <c r="I88" s="152" t="s">
        <v>24</v>
      </c>
      <c r="J88" s="74" t="str">
        <f>IF(J14="","",J14)</f>
        <v>23. 1. 2020</v>
      </c>
      <c r="K88" s="42"/>
      <c r="L88" s="150"/>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49"/>
      <c r="J89" s="42"/>
      <c r="K89" s="42"/>
      <c r="L89" s="150"/>
      <c r="S89" s="40"/>
      <c r="T89" s="40"/>
      <c r="U89" s="40"/>
      <c r="V89" s="40"/>
      <c r="W89" s="40"/>
      <c r="X89" s="40"/>
      <c r="Y89" s="40"/>
      <c r="Z89" s="40"/>
      <c r="AA89" s="40"/>
      <c r="AB89" s="40"/>
      <c r="AC89" s="40"/>
      <c r="AD89" s="40"/>
      <c r="AE89" s="40"/>
    </row>
    <row r="90" spans="1:31" s="2" customFormat="1" ht="15.15" customHeight="1">
      <c r="A90" s="40"/>
      <c r="B90" s="41"/>
      <c r="C90" s="34" t="s">
        <v>26</v>
      </c>
      <c r="D90" s="42"/>
      <c r="E90" s="42"/>
      <c r="F90" s="29" t="str">
        <f>E17</f>
        <v>Město Kynšperk nad Ohří</v>
      </c>
      <c r="G90" s="42"/>
      <c r="H90" s="42"/>
      <c r="I90" s="152" t="s">
        <v>34</v>
      </c>
      <c r="J90" s="38" t="str">
        <f>E23</f>
        <v>BEPRO, Jiří Bednář</v>
      </c>
      <c r="K90" s="42"/>
      <c r="L90" s="150"/>
      <c r="S90" s="40"/>
      <c r="T90" s="40"/>
      <c r="U90" s="40"/>
      <c r="V90" s="40"/>
      <c r="W90" s="40"/>
      <c r="X90" s="40"/>
      <c r="Y90" s="40"/>
      <c r="Z90" s="40"/>
      <c r="AA90" s="40"/>
      <c r="AB90" s="40"/>
      <c r="AC90" s="40"/>
      <c r="AD90" s="40"/>
      <c r="AE90" s="40"/>
    </row>
    <row r="91" spans="1:31" s="2" customFormat="1" ht="15.15" customHeight="1">
      <c r="A91" s="40"/>
      <c r="B91" s="41"/>
      <c r="C91" s="34" t="s">
        <v>32</v>
      </c>
      <c r="D91" s="42"/>
      <c r="E91" s="42"/>
      <c r="F91" s="29" t="str">
        <f>IF(E20="","",E20)</f>
        <v>Vyplň údaj</v>
      </c>
      <c r="G91" s="42"/>
      <c r="H91" s="42"/>
      <c r="I91" s="152" t="s">
        <v>39</v>
      </c>
      <c r="J91" s="38" t="str">
        <f>E26</f>
        <v>BEPRO, Jiří Bednář</v>
      </c>
      <c r="K91" s="42"/>
      <c r="L91" s="150"/>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49"/>
      <c r="J92" s="42"/>
      <c r="K92" s="42"/>
      <c r="L92" s="150"/>
      <c r="S92" s="40"/>
      <c r="T92" s="40"/>
      <c r="U92" s="40"/>
      <c r="V92" s="40"/>
      <c r="W92" s="40"/>
      <c r="X92" s="40"/>
      <c r="Y92" s="40"/>
      <c r="Z92" s="40"/>
      <c r="AA92" s="40"/>
      <c r="AB92" s="40"/>
      <c r="AC92" s="40"/>
      <c r="AD92" s="40"/>
      <c r="AE92" s="40"/>
    </row>
    <row r="93" spans="1:31" s="11" customFormat="1" ht="29.25" customHeight="1">
      <c r="A93" s="201"/>
      <c r="B93" s="202"/>
      <c r="C93" s="203" t="s">
        <v>180</v>
      </c>
      <c r="D93" s="204" t="s">
        <v>61</v>
      </c>
      <c r="E93" s="204" t="s">
        <v>57</v>
      </c>
      <c r="F93" s="204" t="s">
        <v>58</v>
      </c>
      <c r="G93" s="204" t="s">
        <v>181</v>
      </c>
      <c r="H93" s="204" t="s">
        <v>182</v>
      </c>
      <c r="I93" s="205" t="s">
        <v>183</v>
      </c>
      <c r="J93" s="204" t="s">
        <v>170</v>
      </c>
      <c r="K93" s="206" t="s">
        <v>184</v>
      </c>
      <c r="L93" s="207"/>
      <c r="M93" s="94" t="s">
        <v>21</v>
      </c>
      <c r="N93" s="95" t="s">
        <v>46</v>
      </c>
      <c r="O93" s="95" t="s">
        <v>185</v>
      </c>
      <c r="P93" s="95" t="s">
        <v>186</v>
      </c>
      <c r="Q93" s="95" t="s">
        <v>187</v>
      </c>
      <c r="R93" s="95" t="s">
        <v>188</v>
      </c>
      <c r="S93" s="95" t="s">
        <v>189</v>
      </c>
      <c r="T93" s="96" t="s">
        <v>190</v>
      </c>
      <c r="U93" s="201"/>
      <c r="V93" s="201"/>
      <c r="W93" s="201"/>
      <c r="X93" s="201"/>
      <c r="Y93" s="201"/>
      <c r="Z93" s="201"/>
      <c r="AA93" s="201"/>
      <c r="AB93" s="201"/>
      <c r="AC93" s="201"/>
      <c r="AD93" s="201"/>
      <c r="AE93" s="201"/>
    </row>
    <row r="94" spans="1:63" s="2" customFormat="1" ht="22.8" customHeight="1">
      <c r="A94" s="40"/>
      <c r="B94" s="41"/>
      <c r="C94" s="101" t="s">
        <v>191</v>
      </c>
      <c r="D94" s="42"/>
      <c r="E94" s="42"/>
      <c r="F94" s="42"/>
      <c r="G94" s="42"/>
      <c r="H94" s="42"/>
      <c r="I94" s="149"/>
      <c r="J94" s="208">
        <f>BK94</f>
        <v>0</v>
      </c>
      <c r="K94" s="42"/>
      <c r="L94" s="46"/>
      <c r="M94" s="97"/>
      <c r="N94" s="209"/>
      <c r="O94" s="98"/>
      <c r="P94" s="210">
        <f>P95+P232</f>
        <v>0</v>
      </c>
      <c r="Q94" s="98"/>
      <c r="R94" s="210">
        <f>R95+R232</f>
        <v>14.17971847</v>
      </c>
      <c r="S94" s="98"/>
      <c r="T94" s="211">
        <f>T95+T232</f>
        <v>0.09549200000000001</v>
      </c>
      <c r="U94" s="40"/>
      <c r="V94" s="40"/>
      <c r="W94" s="40"/>
      <c r="X94" s="40"/>
      <c r="Y94" s="40"/>
      <c r="Z94" s="40"/>
      <c r="AA94" s="40"/>
      <c r="AB94" s="40"/>
      <c r="AC94" s="40"/>
      <c r="AD94" s="40"/>
      <c r="AE94" s="40"/>
      <c r="AT94" s="19" t="s">
        <v>75</v>
      </c>
      <c r="AU94" s="19" t="s">
        <v>171</v>
      </c>
      <c r="BK94" s="212">
        <f>BK95+BK232</f>
        <v>0</v>
      </c>
    </row>
    <row r="95" spans="1:63" s="12" customFormat="1" ht="25.9" customHeight="1">
      <c r="A95" s="12"/>
      <c r="B95" s="213"/>
      <c r="C95" s="214"/>
      <c r="D95" s="215" t="s">
        <v>75</v>
      </c>
      <c r="E95" s="216" t="s">
        <v>192</v>
      </c>
      <c r="F95" s="216" t="s">
        <v>193</v>
      </c>
      <c r="G95" s="214"/>
      <c r="H95" s="214"/>
      <c r="I95" s="217"/>
      <c r="J95" s="218">
        <f>BK95</f>
        <v>0</v>
      </c>
      <c r="K95" s="214"/>
      <c r="L95" s="219"/>
      <c r="M95" s="220"/>
      <c r="N95" s="221"/>
      <c r="O95" s="221"/>
      <c r="P95" s="222">
        <f>P96+P209</f>
        <v>0</v>
      </c>
      <c r="Q95" s="221"/>
      <c r="R95" s="222">
        <f>R96+R209</f>
        <v>13.57984447</v>
      </c>
      <c r="S95" s="221"/>
      <c r="T95" s="223">
        <f>T96+T209</f>
        <v>0</v>
      </c>
      <c r="U95" s="12"/>
      <c r="V95" s="12"/>
      <c r="W95" s="12"/>
      <c r="X95" s="12"/>
      <c r="Y95" s="12"/>
      <c r="Z95" s="12"/>
      <c r="AA95" s="12"/>
      <c r="AB95" s="12"/>
      <c r="AC95" s="12"/>
      <c r="AD95" s="12"/>
      <c r="AE95" s="12"/>
      <c r="AR95" s="224" t="s">
        <v>84</v>
      </c>
      <c r="AT95" s="225" t="s">
        <v>75</v>
      </c>
      <c r="AU95" s="225" t="s">
        <v>76</v>
      </c>
      <c r="AY95" s="224" t="s">
        <v>194</v>
      </c>
      <c r="BK95" s="226">
        <f>BK96+BK209</f>
        <v>0</v>
      </c>
    </row>
    <row r="96" spans="1:63" s="12" customFormat="1" ht="22.8" customHeight="1">
      <c r="A96" s="12"/>
      <c r="B96" s="213"/>
      <c r="C96" s="214"/>
      <c r="D96" s="215" t="s">
        <v>75</v>
      </c>
      <c r="E96" s="227" t="s">
        <v>241</v>
      </c>
      <c r="F96" s="227" t="s">
        <v>581</v>
      </c>
      <c r="G96" s="214"/>
      <c r="H96" s="214"/>
      <c r="I96" s="217"/>
      <c r="J96" s="228">
        <f>BK96</f>
        <v>0</v>
      </c>
      <c r="K96" s="214"/>
      <c r="L96" s="219"/>
      <c r="M96" s="220"/>
      <c r="N96" s="221"/>
      <c r="O96" s="221"/>
      <c r="P96" s="222">
        <f>SUM(P97:P208)</f>
        <v>0</v>
      </c>
      <c r="Q96" s="221"/>
      <c r="R96" s="222">
        <f>SUM(R97:R208)</f>
        <v>13.57984447</v>
      </c>
      <c r="S96" s="221"/>
      <c r="T96" s="223">
        <f>SUM(T97:T208)</f>
        <v>0</v>
      </c>
      <c r="U96" s="12"/>
      <c r="V96" s="12"/>
      <c r="W96" s="12"/>
      <c r="X96" s="12"/>
      <c r="Y96" s="12"/>
      <c r="Z96" s="12"/>
      <c r="AA96" s="12"/>
      <c r="AB96" s="12"/>
      <c r="AC96" s="12"/>
      <c r="AD96" s="12"/>
      <c r="AE96" s="12"/>
      <c r="AR96" s="224" t="s">
        <v>84</v>
      </c>
      <c r="AT96" s="225" t="s">
        <v>75</v>
      </c>
      <c r="AU96" s="225" t="s">
        <v>84</v>
      </c>
      <c r="AY96" s="224" t="s">
        <v>194</v>
      </c>
      <c r="BK96" s="226">
        <f>SUM(BK97:BK208)</f>
        <v>0</v>
      </c>
    </row>
    <row r="97" spans="1:65" s="2" customFormat="1" ht="21.75" customHeight="1">
      <c r="A97" s="40"/>
      <c r="B97" s="41"/>
      <c r="C97" s="229" t="s">
        <v>84</v>
      </c>
      <c r="D97" s="229" t="s">
        <v>197</v>
      </c>
      <c r="E97" s="230" t="s">
        <v>1247</v>
      </c>
      <c r="F97" s="231" t="s">
        <v>1248</v>
      </c>
      <c r="G97" s="232" t="s">
        <v>354</v>
      </c>
      <c r="H97" s="233">
        <v>411.72</v>
      </c>
      <c r="I97" s="234"/>
      <c r="J97" s="235">
        <f>ROUND(I97*H97,2)</f>
        <v>0</v>
      </c>
      <c r="K97" s="231" t="s">
        <v>201</v>
      </c>
      <c r="L97" s="46"/>
      <c r="M97" s="236" t="s">
        <v>21</v>
      </c>
      <c r="N97" s="237" t="s">
        <v>47</v>
      </c>
      <c r="O97" s="86"/>
      <c r="P97" s="238">
        <f>O97*H97</f>
        <v>0</v>
      </c>
      <c r="Q97" s="238">
        <v>0.0096</v>
      </c>
      <c r="R97" s="238">
        <f>Q97*H97</f>
        <v>3.952512</v>
      </c>
      <c r="S97" s="238">
        <v>0</v>
      </c>
      <c r="T97" s="239">
        <f>S97*H97</f>
        <v>0</v>
      </c>
      <c r="U97" s="40"/>
      <c r="V97" s="40"/>
      <c r="W97" s="40"/>
      <c r="X97" s="40"/>
      <c r="Y97" s="40"/>
      <c r="Z97" s="40"/>
      <c r="AA97" s="40"/>
      <c r="AB97" s="40"/>
      <c r="AC97" s="40"/>
      <c r="AD97" s="40"/>
      <c r="AE97" s="40"/>
      <c r="AR97" s="240" t="s">
        <v>202</v>
      </c>
      <c r="AT97" s="240" t="s">
        <v>197</v>
      </c>
      <c r="AU97" s="240" t="s">
        <v>86</v>
      </c>
      <c r="AY97" s="19" t="s">
        <v>194</v>
      </c>
      <c r="BE97" s="241">
        <f>IF(N97="základní",J97,0)</f>
        <v>0</v>
      </c>
      <c r="BF97" s="241">
        <f>IF(N97="snížená",J97,0)</f>
        <v>0</v>
      </c>
      <c r="BG97" s="241">
        <f>IF(N97="zákl. přenesená",J97,0)</f>
        <v>0</v>
      </c>
      <c r="BH97" s="241">
        <f>IF(N97="sníž. přenesená",J97,0)</f>
        <v>0</v>
      </c>
      <c r="BI97" s="241">
        <f>IF(N97="nulová",J97,0)</f>
        <v>0</v>
      </c>
      <c r="BJ97" s="19" t="s">
        <v>84</v>
      </c>
      <c r="BK97" s="241">
        <f>ROUND(I97*H97,2)</f>
        <v>0</v>
      </c>
      <c r="BL97" s="19" t="s">
        <v>202</v>
      </c>
      <c r="BM97" s="240" t="s">
        <v>1249</v>
      </c>
    </row>
    <row r="98" spans="1:47" s="2" customFormat="1" ht="12">
      <c r="A98" s="40"/>
      <c r="B98" s="41"/>
      <c r="C98" s="42"/>
      <c r="D98" s="242" t="s">
        <v>204</v>
      </c>
      <c r="E98" s="42"/>
      <c r="F98" s="243" t="s">
        <v>1250</v>
      </c>
      <c r="G98" s="42"/>
      <c r="H98" s="42"/>
      <c r="I98" s="149"/>
      <c r="J98" s="42"/>
      <c r="K98" s="42"/>
      <c r="L98" s="46"/>
      <c r="M98" s="244"/>
      <c r="N98" s="245"/>
      <c r="O98" s="86"/>
      <c r="P98" s="86"/>
      <c r="Q98" s="86"/>
      <c r="R98" s="86"/>
      <c r="S98" s="86"/>
      <c r="T98" s="87"/>
      <c r="U98" s="40"/>
      <c r="V98" s="40"/>
      <c r="W98" s="40"/>
      <c r="X98" s="40"/>
      <c r="Y98" s="40"/>
      <c r="Z98" s="40"/>
      <c r="AA98" s="40"/>
      <c r="AB98" s="40"/>
      <c r="AC98" s="40"/>
      <c r="AD98" s="40"/>
      <c r="AE98" s="40"/>
      <c r="AT98" s="19" t="s">
        <v>204</v>
      </c>
      <c r="AU98" s="19" t="s">
        <v>86</v>
      </c>
    </row>
    <row r="99" spans="1:47" s="2" customFormat="1" ht="12">
      <c r="A99" s="40"/>
      <c r="B99" s="41"/>
      <c r="C99" s="42"/>
      <c r="D99" s="242" t="s">
        <v>206</v>
      </c>
      <c r="E99" s="42"/>
      <c r="F99" s="246" t="s">
        <v>1251</v>
      </c>
      <c r="G99" s="42"/>
      <c r="H99" s="42"/>
      <c r="I99" s="149"/>
      <c r="J99" s="42"/>
      <c r="K99" s="42"/>
      <c r="L99" s="46"/>
      <c r="M99" s="244"/>
      <c r="N99" s="245"/>
      <c r="O99" s="86"/>
      <c r="P99" s="86"/>
      <c r="Q99" s="86"/>
      <c r="R99" s="86"/>
      <c r="S99" s="86"/>
      <c r="T99" s="87"/>
      <c r="U99" s="40"/>
      <c r="V99" s="40"/>
      <c r="W99" s="40"/>
      <c r="X99" s="40"/>
      <c r="Y99" s="40"/>
      <c r="Z99" s="40"/>
      <c r="AA99" s="40"/>
      <c r="AB99" s="40"/>
      <c r="AC99" s="40"/>
      <c r="AD99" s="40"/>
      <c r="AE99" s="40"/>
      <c r="AT99" s="19" t="s">
        <v>206</v>
      </c>
      <c r="AU99" s="19" t="s">
        <v>86</v>
      </c>
    </row>
    <row r="100" spans="1:47" s="2" customFormat="1" ht="12">
      <c r="A100" s="40"/>
      <c r="B100" s="41"/>
      <c r="C100" s="42"/>
      <c r="D100" s="242" t="s">
        <v>228</v>
      </c>
      <c r="E100" s="42"/>
      <c r="F100" s="246" t="s">
        <v>1252</v>
      </c>
      <c r="G100" s="42"/>
      <c r="H100" s="42"/>
      <c r="I100" s="149"/>
      <c r="J100" s="42"/>
      <c r="K100" s="42"/>
      <c r="L100" s="46"/>
      <c r="M100" s="244"/>
      <c r="N100" s="245"/>
      <c r="O100" s="86"/>
      <c r="P100" s="86"/>
      <c r="Q100" s="86"/>
      <c r="R100" s="86"/>
      <c r="S100" s="86"/>
      <c r="T100" s="87"/>
      <c r="U100" s="40"/>
      <c r="V100" s="40"/>
      <c r="W100" s="40"/>
      <c r="X100" s="40"/>
      <c r="Y100" s="40"/>
      <c r="Z100" s="40"/>
      <c r="AA100" s="40"/>
      <c r="AB100" s="40"/>
      <c r="AC100" s="40"/>
      <c r="AD100" s="40"/>
      <c r="AE100" s="40"/>
      <c r="AT100" s="19" t="s">
        <v>228</v>
      </c>
      <c r="AU100" s="19" t="s">
        <v>86</v>
      </c>
    </row>
    <row r="101" spans="1:51" s="13" customFormat="1" ht="12">
      <c r="A101" s="13"/>
      <c r="B101" s="247"/>
      <c r="C101" s="248"/>
      <c r="D101" s="242" t="s">
        <v>208</v>
      </c>
      <c r="E101" s="249" t="s">
        <v>21</v>
      </c>
      <c r="F101" s="250" t="s">
        <v>1253</v>
      </c>
      <c r="G101" s="248"/>
      <c r="H101" s="251">
        <v>106.13</v>
      </c>
      <c r="I101" s="252"/>
      <c r="J101" s="248"/>
      <c r="K101" s="248"/>
      <c r="L101" s="253"/>
      <c r="M101" s="254"/>
      <c r="N101" s="255"/>
      <c r="O101" s="255"/>
      <c r="P101" s="255"/>
      <c r="Q101" s="255"/>
      <c r="R101" s="255"/>
      <c r="S101" s="255"/>
      <c r="T101" s="256"/>
      <c r="U101" s="13"/>
      <c r="V101" s="13"/>
      <c r="W101" s="13"/>
      <c r="X101" s="13"/>
      <c r="Y101" s="13"/>
      <c r="Z101" s="13"/>
      <c r="AA101" s="13"/>
      <c r="AB101" s="13"/>
      <c r="AC101" s="13"/>
      <c r="AD101" s="13"/>
      <c r="AE101" s="13"/>
      <c r="AT101" s="257" t="s">
        <v>208</v>
      </c>
      <c r="AU101" s="257" t="s">
        <v>86</v>
      </c>
      <c r="AV101" s="13" t="s">
        <v>86</v>
      </c>
      <c r="AW101" s="13" t="s">
        <v>38</v>
      </c>
      <c r="AX101" s="13" t="s">
        <v>76</v>
      </c>
      <c r="AY101" s="257" t="s">
        <v>194</v>
      </c>
    </row>
    <row r="102" spans="1:51" s="13" customFormat="1" ht="12">
      <c r="A102" s="13"/>
      <c r="B102" s="247"/>
      <c r="C102" s="248"/>
      <c r="D102" s="242" t="s">
        <v>208</v>
      </c>
      <c r="E102" s="249" t="s">
        <v>21</v>
      </c>
      <c r="F102" s="250" t="s">
        <v>1254</v>
      </c>
      <c r="G102" s="248"/>
      <c r="H102" s="251">
        <v>108.65</v>
      </c>
      <c r="I102" s="252"/>
      <c r="J102" s="248"/>
      <c r="K102" s="248"/>
      <c r="L102" s="253"/>
      <c r="M102" s="254"/>
      <c r="N102" s="255"/>
      <c r="O102" s="255"/>
      <c r="P102" s="255"/>
      <c r="Q102" s="255"/>
      <c r="R102" s="255"/>
      <c r="S102" s="255"/>
      <c r="T102" s="256"/>
      <c r="U102" s="13"/>
      <c r="V102" s="13"/>
      <c r="W102" s="13"/>
      <c r="X102" s="13"/>
      <c r="Y102" s="13"/>
      <c r="Z102" s="13"/>
      <c r="AA102" s="13"/>
      <c r="AB102" s="13"/>
      <c r="AC102" s="13"/>
      <c r="AD102" s="13"/>
      <c r="AE102" s="13"/>
      <c r="AT102" s="257" t="s">
        <v>208</v>
      </c>
      <c r="AU102" s="257" t="s">
        <v>86</v>
      </c>
      <c r="AV102" s="13" t="s">
        <v>86</v>
      </c>
      <c r="AW102" s="13" t="s">
        <v>38</v>
      </c>
      <c r="AX102" s="13" t="s">
        <v>76</v>
      </c>
      <c r="AY102" s="257" t="s">
        <v>194</v>
      </c>
    </row>
    <row r="103" spans="1:51" s="13" customFormat="1" ht="12">
      <c r="A103" s="13"/>
      <c r="B103" s="247"/>
      <c r="C103" s="248"/>
      <c r="D103" s="242" t="s">
        <v>208</v>
      </c>
      <c r="E103" s="249" t="s">
        <v>21</v>
      </c>
      <c r="F103" s="250" t="s">
        <v>1255</v>
      </c>
      <c r="G103" s="248"/>
      <c r="H103" s="251">
        <v>121.91</v>
      </c>
      <c r="I103" s="252"/>
      <c r="J103" s="248"/>
      <c r="K103" s="248"/>
      <c r="L103" s="253"/>
      <c r="M103" s="254"/>
      <c r="N103" s="255"/>
      <c r="O103" s="255"/>
      <c r="P103" s="255"/>
      <c r="Q103" s="255"/>
      <c r="R103" s="255"/>
      <c r="S103" s="255"/>
      <c r="T103" s="256"/>
      <c r="U103" s="13"/>
      <c r="V103" s="13"/>
      <c r="W103" s="13"/>
      <c r="X103" s="13"/>
      <c r="Y103" s="13"/>
      <c r="Z103" s="13"/>
      <c r="AA103" s="13"/>
      <c r="AB103" s="13"/>
      <c r="AC103" s="13"/>
      <c r="AD103" s="13"/>
      <c r="AE103" s="13"/>
      <c r="AT103" s="257" t="s">
        <v>208</v>
      </c>
      <c r="AU103" s="257" t="s">
        <v>86</v>
      </c>
      <c r="AV103" s="13" t="s">
        <v>86</v>
      </c>
      <c r="AW103" s="13" t="s">
        <v>38</v>
      </c>
      <c r="AX103" s="13" t="s">
        <v>76</v>
      </c>
      <c r="AY103" s="257" t="s">
        <v>194</v>
      </c>
    </row>
    <row r="104" spans="1:51" s="13" customFormat="1" ht="12">
      <c r="A104" s="13"/>
      <c r="B104" s="247"/>
      <c r="C104" s="248"/>
      <c r="D104" s="242" t="s">
        <v>208</v>
      </c>
      <c r="E104" s="249" t="s">
        <v>21</v>
      </c>
      <c r="F104" s="250" t="s">
        <v>1256</v>
      </c>
      <c r="G104" s="248"/>
      <c r="H104" s="251">
        <v>36.62</v>
      </c>
      <c r="I104" s="252"/>
      <c r="J104" s="248"/>
      <c r="K104" s="248"/>
      <c r="L104" s="253"/>
      <c r="M104" s="254"/>
      <c r="N104" s="255"/>
      <c r="O104" s="255"/>
      <c r="P104" s="255"/>
      <c r="Q104" s="255"/>
      <c r="R104" s="255"/>
      <c r="S104" s="255"/>
      <c r="T104" s="256"/>
      <c r="U104" s="13"/>
      <c r="V104" s="13"/>
      <c r="W104" s="13"/>
      <c r="X104" s="13"/>
      <c r="Y104" s="13"/>
      <c r="Z104" s="13"/>
      <c r="AA104" s="13"/>
      <c r="AB104" s="13"/>
      <c r="AC104" s="13"/>
      <c r="AD104" s="13"/>
      <c r="AE104" s="13"/>
      <c r="AT104" s="257" t="s">
        <v>208</v>
      </c>
      <c r="AU104" s="257" t="s">
        <v>86</v>
      </c>
      <c r="AV104" s="13" t="s">
        <v>86</v>
      </c>
      <c r="AW104" s="13" t="s">
        <v>38</v>
      </c>
      <c r="AX104" s="13" t="s">
        <v>76</v>
      </c>
      <c r="AY104" s="257" t="s">
        <v>194</v>
      </c>
    </row>
    <row r="105" spans="1:51" s="13" customFormat="1" ht="12">
      <c r="A105" s="13"/>
      <c r="B105" s="247"/>
      <c r="C105" s="248"/>
      <c r="D105" s="242" t="s">
        <v>208</v>
      </c>
      <c r="E105" s="249" t="s">
        <v>21</v>
      </c>
      <c r="F105" s="250" t="s">
        <v>1257</v>
      </c>
      <c r="G105" s="248"/>
      <c r="H105" s="251">
        <v>22.35</v>
      </c>
      <c r="I105" s="252"/>
      <c r="J105" s="248"/>
      <c r="K105" s="248"/>
      <c r="L105" s="253"/>
      <c r="M105" s="254"/>
      <c r="N105" s="255"/>
      <c r="O105" s="255"/>
      <c r="P105" s="255"/>
      <c r="Q105" s="255"/>
      <c r="R105" s="255"/>
      <c r="S105" s="255"/>
      <c r="T105" s="256"/>
      <c r="U105" s="13"/>
      <c r="V105" s="13"/>
      <c r="W105" s="13"/>
      <c r="X105" s="13"/>
      <c r="Y105" s="13"/>
      <c r="Z105" s="13"/>
      <c r="AA105" s="13"/>
      <c r="AB105" s="13"/>
      <c r="AC105" s="13"/>
      <c r="AD105" s="13"/>
      <c r="AE105" s="13"/>
      <c r="AT105" s="257" t="s">
        <v>208</v>
      </c>
      <c r="AU105" s="257" t="s">
        <v>86</v>
      </c>
      <c r="AV105" s="13" t="s">
        <v>86</v>
      </c>
      <c r="AW105" s="13" t="s">
        <v>38</v>
      </c>
      <c r="AX105" s="13" t="s">
        <v>76</v>
      </c>
      <c r="AY105" s="257" t="s">
        <v>194</v>
      </c>
    </row>
    <row r="106" spans="1:51" s="13" customFormat="1" ht="12">
      <c r="A106" s="13"/>
      <c r="B106" s="247"/>
      <c r="C106" s="248"/>
      <c r="D106" s="242" t="s">
        <v>208</v>
      </c>
      <c r="E106" s="249" t="s">
        <v>21</v>
      </c>
      <c r="F106" s="250" t="s">
        <v>1258</v>
      </c>
      <c r="G106" s="248"/>
      <c r="H106" s="251">
        <v>16.06</v>
      </c>
      <c r="I106" s="252"/>
      <c r="J106" s="248"/>
      <c r="K106" s="248"/>
      <c r="L106" s="253"/>
      <c r="M106" s="254"/>
      <c r="N106" s="255"/>
      <c r="O106" s="255"/>
      <c r="P106" s="255"/>
      <c r="Q106" s="255"/>
      <c r="R106" s="255"/>
      <c r="S106" s="255"/>
      <c r="T106" s="256"/>
      <c r="U106" s="13"/>
      <c r="V106" s="13"/>
      <c r="W106" s="13"/>
      <c r="X106" s="13"/>
      <c r="Y106" s="13"/>
      <c r="Z106" s="13"/>
      <c r="AA106" s="13"/>
      <c r="AB106" s="13"/>
      <c r="AC106" s="13"/>
      <c r="AD106" s="13"/>
      <c r="AE106" s="13"/>
      <c r="AT106" s="257" t="s">
        <v>208</v>
      </c>
      <c r="AU106" s="257" t="s">
        <v>86</v>
      </c>
      <c r="AV106" s="13" t="s">
        <v>86</v>
      </c>
      <c r="AW106" s="13" t="s">
        <v>38</v>
      </c>
      <c r="AX106" s="13" t="s">
        <v>76</v>
      </c>
      <c r="AY106" s="257" t="s">
        <v>194</v>
      </c>
    </row>
    <row r="107" spans="1:51" s="14" customFormat="1" ht="12">
      <c r="A107" s="14"/>
      <c r="B107" s="258"/>
      <c r="C107" s="259"/>
      <c r="D107" s="242" t="s">
        <v>208</v>
      </c>
      <c r="E107" s="260" t="s">
        <v>21</v>
      </c>
      <c r="F107" s="261" t="s">
        <v>210</v>
      </c>
      <c r="G107" s="259"/>
      <c r="H107" s="262">
        <v>411.72</v>
      </c>
      <c r="I107" s="263"/>
      <c r="J107" s="259"/>
      <c r="K107" s="259"/>
      <c r="L107" s="264"/>
      <c r="M107" s="265"/>
      <c r="N107" s="266"/>
      <c r="O107" s="266"/>
      <c r="P107" s="266"/>
      <c r="Q107" s="266"/>
      <c r="R107" s="266"/>
      <c r="S107" s="266"/>
      <c r="T107" s="267"/>
      <c r="U107" s="14"/>
      <c r="V107" s="14"/>
      <c r="W107" s="14"/>
      <c r="X107" s="14"/>
      <c r="Y107" s="14"/>
      <c r="Z107" s="14"/>
      <c r="AA107" s="14"/>
      <c r="AB107" s="14"/>
      <c r="AC107" s="14"/>
      <c r="AD107" s="14"/>
      <c r="AE107" s="14"/>
      <c r="AT107" s="268" t="s">
        <v>208</v>
      </c>
      <c r="AU107" s="268" t="s">
        <v>86</v>
      </c>
      <c r="AV107" s="14" t="s">
        <v>202</v>
      </c>
      <c r="AW107" s="14" t="s">
        <v>38</v>
      </c>
      <c r="AX107" s="14" t="s">
        <v>84</v>
      </c>
      <c r="AY107" s="268" t="s">
        <v>194</v>
      </c>
    </row>
    <row r="108" spans="1:65" s="2" customFormat="1" ht="16.5" customHeight="1">
      <c r="A108" s="40"/>
      <c r="B108" s="41"/>
      <c r="C108" s="272" t="s">
        <v>86</v>
      </c>
      <c r="D108" s="272" t="s">
        <v>347</v>
      </c>
      <c r="E108" s="273" t="s">
        <v>1259</v>
      </c>
      <c r="F108" s="274" t="s">
        <v>1260</v>
      </c>
      <c r="G108" s="275" t="s">
        <v>354</v>
      </c>
      <c r="H108" s="276">
        <v>432.306</v>
      </c>
      <c r="I108" s="277"/>
      <c r="J108" s="278">
        <f>ROUND(I108*H108,2)</f>
        <v>0</v>
      </c>
      <c r="K108" s="274" t="s">
        <v>201</v>
      </c>
      <c r="L108" s="279"/>
      <c r="M108" s="280" t="s">
        <v>21</v>
      </c>
      <c r="N108" s="281" t="s">
        <v>47</v>
      </c>
      <c r="O108" s="86"/>
      <c r="P108" s="238">
        <f>O108*H108</f>
        <v>0</v>
      </c>
      <c r="Q108" s="238">
        <v>0.018</v>
      </c>
      <c r="R108" s="238">
        <f>Q108*H108</f>
        <v>7.781507999999999</v>
      </c>
      <c r="S108" s="238">
        <v>0</v>
      </c>
      <c r="T108" s="239">
        <f>S108*H108</f>
        <v>0</v>
      </c>
      <c r="U108" s="40"/>
      <c r="V108" s="40"/>
      <c r="W108" s="40"/>
      <c r="X108" s="40"/>
      <c r="Y108" s="40"/>
      <c r="Z108" s="40"/>
      <c r="AA108" s="40"/>
      <c r="AB108" s="40"/>
      <c r="AC108" s="40"/>
      <c r="AD108" s="40"/>
      <c r="AE108" s="40"/>
      <c r="AR108" s="240" t="s">
        <v>253</v>
      </c>
      <c r="AT108" s="240" t="s">
        <v>347</v>
      </c>
      <c r="AU108" s="240" t="s">
        <v>86</v>
      </c>
      <c r="AY108" s="19" t="s">
        <v>194</v>
      </c>
      <c r="BE108" s="241">
        <f>IF(N108="základní",J108,0)</f>
        <v>0</v>
      </c>
      <c r="BF108" s="241">
        <f>IF(N108="snížená",J108,0)</f>
        <v>0</v>
      </c>
      <c r="BG108" s="241">
        <f>IF(N108="zákl. přenesená",J108,0)</f>
        <v>0</v>
      </c>
      <c r="BH108" s="241">
        <f>IF(N108="sníž. přenesená",J108,0)</f>
        <v>0</v>
      </c>
      <c r="BI108" s="241">
        <f>IF(N108="nulová",J108,0)</f>
        <v>0</v>
      </c>
      <c r="BJ108" s="19" t="s">
        <v>84</v>
      </c>
      <c r="BK108" s="241">
        <f>ROUND(I108*H108,2)</f>
        <v>0</v>
      </c>
      <c r="BL108" s="19" t="s">
        <v>202</v>
      </c>
      <c r="BM108" s="240" t="s">
        <v>1261</v>
      </c>
    </row>
    <row r="109" spans="1:47" s="2" customFormat="1" ht="12">
      <c r="A109" s="40"/>
      <c r="B109" s="41"/>
      <c r="C109" s="42"/>
      <c r="D109" s="242" t="s">
        <v>204</v>
      </c>
      <c r="E109" s="42"/>
      <c r="F109" s="243" t="s">
        <v>1260</v>
      </c>
      <c r="G109" s="42"/>
      <c r="H109" s="42"/>
      <c r="I109" s="149"/>
      <c r="J109" s="42"/>
      <c r="K109" s="42"/>
      <c r="L109" s="46"/>
      <c r="M109" s="244"/>
      <c r="N109" s="245"/>
      <c r="O109" s="86"/>
      <c r="P109" s="86"/>
      <c r="Q109" s="86"/>
      <c r="R109" s="86"/>
      <c r="S109" s="86"/>
      <c r="T109" s="87"/>
      <c r="U109" s="40"/>
      <c r="V109" s="40"/>
      <c r="W109" s="40"/>
      <c r="X109" s="40"/>
      <c r="Y109" s="40"/>
      <c r="Z109" s="40"/>
      <c r="AA109" s="40"/>
      <c r="AB109" s="40"/>
      <c r="AC109" s="40"/>
      <c r="AD109" s="40"/>
      <c r="AE109" s="40"/>
      <c r="AT109" s="19" t="s">
        <v>204</v>
      </c>
      <c r="AU109" s="19" t="s">
        <v>86</v>
      </c>
    </row>
    <row r="110" spans="1:47" s="2" customFormat="1" ht="12">
      <c r="A110" s="40"/>
      <c r="B110" s="41"/>
      <c r="C110" s="42"/>
      <c r="D110" s="242" t="s">
        <v>228</v>
      </c>
      <c r="E110" s="42"/>
      <c r="F110" s="246" t="s">
        <v>1262</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228</v>
      </c>
      <c r="AU110" s="19" t="s">
        <v>86</v>
      </c>
    </row>
    <row r="111" spans="1:51" s="13" customFormat="1" ht="12">
      <c r="A111" s="13"/>
      <c r="B111" s="247"/>
      <c r="C111" s="248"/>
      <c r="D111" s="242" t="s">
        <v>208</v>
      </c>
      <c r="E111" s="248"/>
      <c r="F111" s="250" t="s">
        <v>1263</v>
      </c>
      <c r="G111" s="248"/>
      <c r="H111" s="251">
        <v>432.306</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4</v>
      </c>
      <c r="AX111" s="13" t="s">
        <v>84</v>
      </c>
      <c r="AY111" s="257" t="s">
        <v>194</v>
      </c>
    </row>
    <row r="112" spans="1:65" s="2" customFormat="1" ht="21.75" customHeight="1">
      <c r="A112" s="40"/>
      <c r="B112" s="41"/>
      <c r="C112" s="229" t="s">
        <v>97</v>
      </c>
      <c r="D112" s="229" t="s">
        <v>197</v>
      </c>
      <c r="E112" s="230" t="s">
        <v>1264</v>
      </c>
      <c r="F112" s="231" t="s">
        <v>1265</v>
      </c>
      <c r="G112" s="232" t="s">
        <v>481</v>
      </c>
      <c r="H112" s="233">
        <v>24.828</v>
      </c>
      <c r="I112" s="234"/>
      <c r="J112" s="235">
        <f>ROUND(I112*H112,2)</f>
        <v>0</v>
      </c>
      <c r="K112" s="231" t="s">
        <v>201</v>
      </c>
      <c r="L112" s="46"/>
      <c r="M112" s="236" t="s">
        <v>21</v>
      </c>
      <c r="N112" s="237" t="s">
        <v>47</v>
      </c>
      <c r="O112" s="86"/>
      <c r="P112" s="238">
        <f>O112*H112</f>
        <v>0</v>
      </c>
      <c r="Q112" s="238">
        <v>0.00339</v>
      </c>
      <c r="R112" s="238">
        <f>Q112*H112</f>
        <v>0.08416691999999999</v>
      </c>
      <c r="S112" s="238">
        <v>0</v>
      </c>
      <c r="T112" s="239">
        <f>S112*H112</f>
        <v>0</v>
      </c>
      <c r="U112" s="40"/>
      <c r="V112" s="40"/>
      <c r="W112" s="40"/>
      <c r="X112" s="40"/>
      <c r="Y112" s="40"/>
      <c r="Z112" s="40"/>
      <c r="AA112" s="40"/>
      <c r="AB112" s="40"/>
      <c r="AC112" s="40"/>
      <c r="AD112" s="40"/>
      <c r="AE112" s="40"/>
      <c r="AR112" s="240" t="s">
        <v>202</v>
      </c>
      <c r="AT112" s="240" t="s">
        <v>197</v>
      </c>
      <c r="AU112" s="240" t="s">
        <v>86</v>
      </c>
      <c r="AY112" s="19" t="s">
        <v>194</v>
      </c>
      <c r="BE112" s="241">
        <f>IF(N112="základní",J112,0)</f>
        <v>0</v>
      </c>
      <c r="BF112" s="241">
        <f>IF(N112="snížená",J112,0)</f>
        <v>0</v>
      </c>
      <c r="BG112" s="241">
        <f>IF(N112="zákl. přenesená",J112,0)</f>
        <v>0</v>
      </c>
      <c r="BH112" s="241">
        <f>IF(N112="sníž. přenesená",J112,0)</f>
        <v>0</v>
      </c>
      <c r="BI112" s="241">
        <f>IF(N112="nulová",J112,0)</f>
        <v>0</v>
      </c>
      <c r="BJ112" s="19" t="s">
        <v>84</v>
      </c>
      <c r="BK112" s="241">
        <f>ROUND(I112*H112,2)</f>
        <v>0</v>
      </c>
      <c r="BL112" s="19" t="s">
        <v>202</v>
      </c>
      <c r="BM112" s="240" t="s">
        <v>1266</v>
      </c>
    </row>
    <row r="113" spans="1:47" s="2" customFormat="1" ht="12">
      <c r="A113" s="40"/>
      <c r="B113" s="41"/>
      <c r="C113" s="42"/>
      <c r="D113" s="242" t="s">
        <v>204</v>
      </c>
      <c r="E113" s="42"/>
      <c r="F113" s="243" t="s">
        <v>1267</v>
      </c>
      <c r="G113" s="42"/>
      <c r="H113" s="42"/>
      <c r="I113" s="149"/>
      <c r="J113" s="42"/>
      <c r="K113" s="42"/>
      <c r="L113" s="46"/>
      <c r="M113" s="244"/>
      <c r="N113" s="245"/>
      <c r="O113" s="86"/>
      <c r="P113" s="86"/>
      <c r="Q113" s="86"/>
      <c r="R113" s="86"/>
      <c r="S113" s="86"/>
      <c r="T113" s="87"/>
      <c r="U113" s="40"/>
      <c r="V113" s="40"/>
      <c r="W113" s="40"/>
      <c r="X113" s="40"/>
      <c r="Y113" s="40"/>
      <c r="Z113" s="40"/>
      <c r="AA113" s="40"/>
      <c r="AB113" s="40"/>
      <c r="AC113" s="40"/>
      <c r="AD113" s="40"/>
      <c r="AE113" s="40"/>
      <c r="AT113" s="19" t="s">
        <v>204</v>
      </c>
      <c r="AU113" s="19" t="s">
        <v>86</v>
      </c>
    </row>
    <row r="114" spans="1:47" s="2" customFormat="1" ht="12">
      <c r="A114" s="40"/>
      <c r="B114" s="41"/>
      <c r="C114" s="42"/>
      <c r="D114" s="242" t="s">
        <v>206</v>
      </c>
      <c r="E114" s="42"/>
      <c r="F114" s="246" t="s">
        <v>1268</v>
      </c>
      <c r="G114" s="42"/>
      <c r="H114" s="42"/>
      <c r="I114" s="149"/>
      <c r="J114" s="42"/>
      <c r="K114" s="42"/>
      <c r="L114" s="46"/>
      <c r="M114" s="244"/>
      <c r="N114" s="245"/>
      <c r="O114" s="86"/>
      <c r="P114" s="86"/>
      <c r="Q114" s="86"/>
      <c r="R114" s="86"/>
      <c r="S114" s="86"/>
      <c r="T114" s="87"/>
      <c r="U114" s="40"/>
      <c r="V114" s="40"/>
      <c r="W114" s="40"/>
      <c r="X114" s="40"/>
      <c r="Y114" s="40"/>
      <c r="Z114" s="40"/>
      <c r="AA114" s="40"/>
      <c r="AB114" s="40"/>
      <c r="AC114" s="40"/>
      <c r="AD114" s="40"/>
      <c r="AE114" s="40"/>
      <c r="AT114" s="19" t="s">
        <v>206</v>
      </c>
      <c r="AU114" s="19" t="s">
        <v>86</v>
      </c>
    </row>
    <row r="115" spans="1:51" s="13" customFormat="1" ht="12">
      <c r="A115" s="13"/>
      <c r="B115" s="247"/>
      <c r="C115" s="248"/>
      <c r="D115" s="242" t="s">
        <v>208</v>
      </c>
      <c r="E115" s="249" t="s">
        <v>21</v>
      </c>
      <c r="F115" s="250" t="s">
        <v>1269</v>
      </c>
      <c r="G115" s="248"/>
      <c r="H115" s="251">
        <v>1.644</v>
      </c>
      <c r="I115" s="252"/>
      <c r="J115" s="248"/>
      <c r="K115" s="248"/>
      <c r="L115" s="253"/>
      <c r="M115" s="254"/>
      <c r="N115" s="255"/>
      <c r="O115" s="255"/>
      <c r="P115" s="255"/>
      <c r="Q115" s="255"/>
      <c r="R115" s="255"/>
      <c r="S115" s="255"/>
      <c r="T115" s="256"/>
      <c r="U115" s="13"/>
      <c r="V115" s="13"/>
      <c r="W115" s="13"/>
      <c r="X115" s="13"/>
      <c r="Y115" s="13"/>
      <c r="Z115" s="13"/>
      <c r="AA115" s="13"/>
      <c r="AB115" s="13"/>
      <c r="AC115" s="13"/>
      <c r="AD115" s="13"/>
      <c r="AE115" s="13"/>
      <c r="AT115" s="257" t="s">
        <v>208</v>
      </c>
      <c r="AU115" s="257" t="s">
        <v>86</v>
      </c>
      <c r="AV115" s="13" t="s">
        <v>86</v>
      </c>
      <c r="AW115" s="13" t="s">
        <v>38</v>
      </c>
      <c r="AX115" s="13" t="s">
        <v>76</v>
      </c>
      <c r="AY115" s="257" t="s">
        <v>194</v>
      </c>
    </row>
    <row r="116" spans="1:51" s="13" customFormat="1" ht="12">
      <c r="A116" s="13"/>
      <c r="B116" s="247"/>
      <c r="C116" s="248"/>
      <c r="D116" s="242" t="s">
        <v>208</v>
      </c>
      <c r="E116" s="249" t="s">
        <v>21</v>
      </c>
      <c r="F116" s="250" t="s">
        <v>1270</v>
      </c>
      <c r="G116" s="248"/>
      <c r="H116" s="251">
        <v>6.48</v>
      </c>
      <c r="I116" s="252"/>
      <c r="J116" s="248"/>
      <c r="K116" s="248"/>
      <c r="L116" s="253"/>
      <c r="M116" s="254"/>
      <c r="N116" s="255"/>
      <c r="O116" s="255"/>
      <c r="P116" s="255"/>
      <c r="Q116" s="255"/>
      <c r="R116" s="255"/>
      <c r="S116" s="255"/>
      <c r="T116" s="256"/>
      <c r="U116" s="13"/>
      <c r="V116" s="13"/>
      <c r="W116" s="13"/>
      <c r="X116" s="13"/>
      <c r="Y116" s="13"/>
      <c r="Z116" s="13"/>
      <c r="AA116" s="13"/>
      <c r="AB116" s="13"/>
      <c r="AC116" s="13"/>
      <c r="AD116" s="13"/>
      <c r="AE116" s="13"/>
      <c r="AT116" s="257" t="s">
        <v>208</v>
      </c>
      <c r="AU116" s="257" t="s">
        <v>86</v>
      </c>
      <c r="AV116" s="13" t="s">
        <v>86</v>
      </c>
      <c r="AW116" s="13" t="s">
        <v>38</v>
      </c>
      <c r="AX116" s="13" t="s">
        <v>76</v>
      </c>
      <c r="AY116" s="257" t="s">
        <v>194</v>
      </c>
    </row>
    <row r="117" spans="1:51" s="13" customFormat="1" ht="12">
      <c r="A117" s="13"/>
      <c r="B117" s="247"/>
      <c r="C117" s="248"/>
      <c r="D117" s="242" t="s">
        <v>208</v>
      </c>
      <c r="E117" s="249" t="s">
        <v>21</v>
      </c>
      <c r="F117" s="250" t="s">
        <v>1271</v>
      </c>
      <c r="G117" s="248"/>
      <c r="H117" s="251">
        <v>1.644</v>
      </c>
      <c r="I117" s="252"/>
      <c r="J117" s="248"/>
      <c r="K117" s="248"/>
      <c r="L117" s="253"/>
      <c r="M117" s="254"/>
      <c r="N117" s="255"/>
      <c r="O117" s="255"/>
      <c r="P117" s="255"/>
      <c r="Q117" s="255"/>
      <c r="R117" s="255"/>
      <c r="S117" s="255"/>
      <c r="T117" s="256"/>
      <c r="U117" s="13"/>
      <c r="V117" s="13"/>
      <c r="W117" s="13"/>
      <c r="X117" s="13"/>
      <c r="Y117" s="13"/>
      <c r="Z117" s="13"/>
      <c r="AA117" s="13"/>
      <c r="AB117" s="13"/>
      <c r="AC117" s="13"/>
      <c r="AD117" s="13"/>
      <c r="AE117" s="13"/>
      <c r="AT117" s="257" t="s">
        <v>208</v>
      </c>
      <c r="AU117" s="257" t="s">
        <v>86</v>
      </c>
      <c r="AV117" s="13" t="s">
        <v>86</v>
      </c>
      <c r="AW117" s="13" t="s">
        <v>38</v>
      </c>
      <c r="AX117" s="13" t="s">
        <v>76</v>
      </c>
      <c r="AY117" s="257" t="s">
        <v>194</v>
      </c>
    </row>
    <row r="118" spans="1:51" s="13" customFormat="1" ht="12">
      <c r="A118" s="13"/>
      <c r="B118" s="247"/>
      <c r="C118" s="248"/>
      <c r="D118" s="242" t="s">
        <v>208</v>
      </c>
      <c r="E118" s="249" t="s">
        <v>21</v>
      </c>
      <c r="F118" s="250" t="s">
        <v>1272</v>
      </c>
      <c r="G118" s="248"/>
      <c r="H118" s="251">
        <v>2.64</v>
      </c>
      <c r="I118" s="252"/>
      <c r="J118" s="248"/>
      <c r="K118" s="248"/>
      <c r="L118" s="253"/>
      <c r="M118" s="254"/>
      <c r="N118" s="255"/>
      <c r="O118" s="255"/>
      <c r="P118" s="255"/>
      <c r="Q118" s="255"/>
      <c r="R118" s="255"/>
      <c r="S118" s="255"/>
      <c r="T118" s="256"/>
      <c r="U118" s="13"/>
      <c r="V118" s="13"/>
      <c r="W118" s="13"/>
      <c r="X118" s="13"/>
      <c r="Y118" s="13"/>
      <c r="Z118" s="13"/>
      <c r="AA118" s="13"/>
      <c r="AB118" s="13"/>
      <c r="AC118" s="13"/>
      <c r="AD118" s="13"/>
      <c r="AE118" s="13"/>
      <c r="AT118" s="257" t="s">
        <v>208</v>
      </c>
      <c r="AU118" s="257" t="s">
        <v>86</v>
      </c>
      <c r="AV118" s="13" t="s">
        <v>86</v>
      </c>
      <c r="AW118" s="13" t="s">
        <v>38</v>
      </c>
      <c r="AX118" s="13" t="s">
        <v>76</v>
      </c>
      <c r="AY118" s="257" t="s">
        <v>194</v>
      </c>
    </row>
    <row r="119" spans="1:51" s="13" customFormat="1" ht="12">
      <c r="A119" s="13"/>
      <c r="B119" s="247"/>
      <c r="C119" s="248"/>
      <c r="D119" s="242" t="s">
        <v>208</v>
      </c>
      <c r="E119" s="249" t="s">
        <v>21</v>
      </c>
      <c r="F119" s="250" t="s">
        <v>1273</v>
      </c>
      <c r="G119" s="248"/>
      <c r="H119" s="251">
        <v>4.86</v>
      </c>
      <c r="I119" s="252"/>
      <c r="J119" s="248"/>
      <c r="K119" s="248"/>
      <c r="L119" s="253"/>
      <c r="M119" s="254"/>
      <c r="N119" s="255"/>
      <c r="O119" s="255"/>
      <c r="P119" s="255"/>
      <c r="Q119" s="255"/>
      <c r="R119" s="255"/>
      <c r="S119" s="255"/>
      <c r="T119" s="256"/>
      <c r="U119" s="13"/>
      <c r="V119" s="13"/>
      <c r="W119" s="13"/>
      <c r="X119" s="13"/>
      <c r="Y119" s="13"/>
      <c r="Z119" s="13"/>
      <c r="AA119" s="13"/>
      <c r="AB119" s="13"/>
      <c r="AC119" s="13"/>
      <c r="AD119" s="13"/>
      <c r="AE119" s="13"/>
      <c r="AT119" s="257" t="s">
        <v>208</v>
      </c>
      <c r="AU119" s="257" t="s">
        <v>86</v>
      </c>
      <c r="AV119" s="13" t="s">
        <v>86</v>
      </c>
      <c r="AW119" s="13" t="s">
        <v>38</v>
      </c>
      <c r="AX119" s="13" t="s">
        <v>76</v>
      </c>
      <c r="AY119" s="257" t="s">
        <v>194</v>
      </c>
    </row>
    <row r="120" spans="1:51" s="13" customFormat="1" ht="12">
      <c r="A120" s="13"/>
      <c r="B120" s="247"/>
      <c r="C120" s="248"/>
      <c r="D120" s="242" t="s">
        <v>208</v>
      </c>
      <c r="E120" s="249" t="s">
        <v>21</v>
      </c>
      <c r="F120" s="250" t="s">
        <v>1274</v>
      </c>
      <c r="G120" s="248"/>
      <c r="H120" s="251">
        <v>4.32</v>
      </c>
      <c r="I120" s="252"/>
      <c r="J120" s="248"/>
      <c r="K120" s="248"/>
      <c r="L120" s="253"/>
      <c r="M120" s="254"/>
      <c r="N120" s="255"/>
      <c r="O120" s="255"/>
      <c r="P120" s="255"/>
      <c r="Q120" s="255"/>
      <c r="R120" s="255"/>
      <c r="S120" s="255"/>
      <c r="T120" s="256"/>
      <c r="U120" s="13"/>
      <c r="V120" s="13"/>
      <c r="W120" s="13"/>
      <c r="X120" s="13"/>
      <c r="Y120" s="13"/>
      <c r="Z120" s="13"/>
      <c r="AA120" s="13"/>
      <c r="AB120" s="13"/>
      <c r="AC120" s="13"/>
      <c r="AD120" s="13"/>
      <c r="AE120" s="13"/>
      <c r="AT120" s="257" t="s">
        <v>208</v>
      </c>
      <c r="AU120" s="257" t="s">
        <v>86</v>
      </c>
      <c r="AV120" s="13" t="s">
        <v>86</v>
      </c>
      <c r="AW120" s="13" t="s">
        <v>38</v>
      </c>
      <c r="AX120" s="13" t="s">
        <v>76</v>
      </c>
      <c r="AY120" s="257" t="s">
        <v>194</v>
      </c>
    </row>
    <row r="121" spans="1:51" s="13" customFormat="1" ht="12">
      <c r="A121" s="13"/>
      <c r="B121" s="247"/>
      <c r="C121" s="248"/>
      <c r="D121" s="242" t="s">
        <v>208</v>
      </c>
      <c r="E121" s="249" t="s">
        <v>21</v>
      </c>
      <c r="F121" s="250" t="s">
        <v>1275</v>
      </c>
      <c r="G121" s="248"/>
      <c r="H121" s="251">
        <v>3.24</v>
      </c>
      <c r="I121" s="252"/>
      <c r="J121" s="248"/>
      <c r="K121" s="248"/>
      <c r="L121" s="253"/>
      <c r="M121" s="254"/>
      <c r="N121" s="255"/>
      <c r="O121" s="255"/>
      <c r="P121" s="255"/>
      <c r="Q121" s="255"/>
      <c r="R121" s="255"/>
      <c r="S121" s="255"/>
      <c r="T121" s="256"/>
      <c r="U121" s="13"/>
      <c r="V121" s="13"/>
      <c r="W121" s="13"/>
      <c r="X121" s="13"/>
      <c r="Y121" s="13"/>
      <c r="Z121" s="13"/>
      <c r="AA121" s="13"/>
      <c r="AB121" s="13"/>
      <c r="AC121" s="13"/>
      <c r="AD121" s="13"/>
      <c r="AE121" s="13"/>
      <c r="AT121" s="257" t="s">
        <v>208</v>
      </c>
      <c r="AU121" s="257" t="s">
        <v>86</v>
      </c>
      <c r="AV121" s="13" t="s">
        <v>86</v>
      </c>
      <c r="AW121" s="13" t="s">
        <v>38</v>
      </c>
      <c r="AX121" s="13" t="s">
        <v>76</v>
      </c>
      <c r="AY121" s="257" t="s">
        <v>194</v>
      </c>
    </row>
    <row r="122" spans="1:51" s="14" customFormat="1" ht="12">
      <c r="A122" s="14"/>
      <c r="B122" s="258"/>
      <c r="C122" s="259"/>
      <c r="D122" s="242" t="s">
        <v>208</v>
      </c>
      <c r="E122" s="260" t="s">
        <v>21</v>
      </c>
      <c r="F122" s="261" t="s">
        <v>210</v>
      </c>
      <c r="G122" s="259"/>
      <c r="H122" s="262">
        <v>24.828</v>
      </c>
      <c r="I122" s="263"/>
      <c r="J122" s="259"/>
      <c r="K122" s="259"/>
      <c r="L122" s="264"/>
      <c r="M122" s="265"/>
      <c r="N122" s="266"/>
      <c r="O122" s="266"/>
      <c r="P122" s="266"/>
      <c r="Q122" s="266"/>
      <c r="R122" s="266"/>
      <c r="S122" s="266"/>
      <c r="T122" s="267"/>
      <c r="U122" s="14"/>
      <c r="V122" s="14"/>
      <c r="W122" s="14"/>
      <c r="X122" s="14"/>
      <c r="Y122" s="14"/>
      <c r="Z122" s="14"/>
      <c r="AA122" s="14"/>
      <c r="AB122" s="14"/>
      <c r="AC122" s="14"/>
      <c r="AD122" s="14"/>
      <c r="AE122" s="14"/>
      <c r="AT122" s="268" t="s">
        <v>208</v>
      </c>
      <c r="AU122" s="268" t="s">
        <v>86</v>
      </c>
      <c r="AV122" s="14" t="s">
        <v>202</v>
      </c>
      <c r="AW122" s="14" t="s">
        <v>38</v>
      </c>
      <c r="AX122" s="14" t="s">
        <v>84</v>
      </c>
      <c r="AY122" s="268" t="s">
        <v>194</v>
      </c>
    </row>
    <row r="123" spans="1:65" s="2" customFormat="1" ht="16.5" customHeight="1">
      <c r="A123" s="40"/>
      <c r="B123" s="41"/>
      <c r="C123" s="272" t="s">
        <v>202</v>
      </c>
      <c r="D123" s="272" t="s">
        <v>347</v>
      </c>
      <c r="E123" s="273" t="s">
        <v>1276</v>
      </c>
      <c r="F123" s="274" t="s">
        <v>1277</v>
      </c>
      <c r="G123" s="275" t="s">
        <v>354</v>
      </c>
      <c r="H123" s="276">
        <v>27.311</v>
      </c>
      <c r="I123" s="277"/>
      <c r="J123" s="278">
        <f>ROUND(I123*H123,2)</f>
        <v>0</v>
      </c>
      <c r="K123" s="274" t="s">
        <v>201</v>
      </c>
      <c r="L123" s="279"/>
      <c r="M123" s="280" t="s">
        <v>21</v>
      </c>
      <c r="N123" s="281" t="s">
        <v>47</v>
      </c>
      <c r="O123" s="86"/>
      <c r="P123" s="238">
        <f>O123*H123</f>
        <v>0</v>
      </c>
      <c r="Q123" s="238">
        <v>0.0075</v>
      </c>
      <c r="R123" s="238">
        <f>Q123*H123</f>
        <v>0.2048325</v>
      </c>
      <c r="S123" s="238">
        <v>0</v>
      </c>
      <c r="T123" s="239">
        <f>S123*H123</f>
        <v>0</v>
      </c>
      <c r="U123" s="40"/>
      <c r="V123" s="40"/>
      <c r="W123" s="40"/>
      <c r="X123" s="40"/>
      <c r="Y123" s="40"/>
      <c r="Z123" s="40"/>
      <c r="AA123" s="40"/>
      <c r="AB123" s="40"/>
      <c r="AC123" s="40"/>
      <c r="AD123" s="40"/>
      <c r="AE123" s="40"/>
      <c r="AR123" s="240" t="s">
        <v>253</v>
      </c>
      <c r="AT123" s="240" t="s">
        <v>347</v>
      </c>
      <c r="AU123" s="240" t="s">
        <v>86</v>
      </c>
      <c r="AY123" s="19" t="s">
        <v>194</v>
      </c>
      <c r="BE123" s="241">
        <f>IF(N123="základní",J123,0)</f>
        <v>0</v>
      </c>
      <c r="BF123" s="241">
        <f>IF(N123="snížená",J123,0)</f>
        <v>0</v>
      </c>
      <c r="BG123" s="241">
        <f>IF(N123="zákl. přenesená",J123,0)</f>
        <v>0</v>
      </c>
      <c r="BH123" s="241">
        <f>IF(N123="sníž. přenesená",J123,0)</f>
        <v>0</v>
      </c>
      <c r="BI123" s="241">
        <f>IF(N123="nulová",J123,0)</f>
        <v>0</v>
      </c>
      <c r="BJ123" s="19" t="s">
        <v>84</v>
      </c>
      <c r="BK123" s="241">
        <f>ROUND(I123*H123,2)</f>
        <v>0</v>
      </c>
      <c r="BL123" s="19" t="s">
        <v>202</v>
      </c>
      <c r="BM123" s="240" t="s">
        <v>1278</v>
      </c>
    </row>
    <row r="124" spans="1:47" s="2" customFormat="1" ht="12">
      <c r="A124" s="40"/>
      <c r="B124" s="41"/>
      <c r="C124" s="42"/>
      <c r="D124" s="242" t="s">
        <v>204</v>
      </c>
      <c r="E124" s="42"/>
      <c r="F124" s="243" t="s">
        <v>1277</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204</v>
      </c>
      <c r="AU124" s="19" t="s">
        <v>86</v>
      </c>
    </row>
    <row r="125" spans="1:51" s="13" customFormat="1" ht="12">
      <c r="A125" s="13"/>
      <c r="B125" s="247"/>
      <c r="C125" s="248"/>
      <c r="D125" s="242" t="s">
        <v>208</v>
      </c>
      <c r="E125" s="248"/>
      <c r="F125" s="250" t="s">
        <v>1279</v>
      </c>
      <c r="G125" s="248"/>
      <c r="H125" s="251">
        <v>27.311</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208</v>
      </c>
      <c r="AU125" s="257" t="s">
        <v>86</v>
      </c>
      <c r="AV125" s="13" t="s">
        <v>86</v>
      </c>
      <c r="AW125" s="13" t="s">
        <v>4</v>
      </c>
      <c r="AX125" s="13" t="s">
        <v>84</v>
      </c>
      <c r="AY125" s="257" t="s">
        <v>194</v>
      </c>
    </row>
    <row r="126" spans="1:65" s="2" customFormat="1" ht="16.5" customHeight="1">
      <c r="A126" s="40"/>
      <c r="B126" s="41"/>
      <c r="C126" s="229" t="s">
        <v>231</v>
      </c>
      <c r="D126" s="229" t="s">
        <v>197</v>
      </c>
      <c r="E126" s="230" t="s">
        <v>1280</v>
      </c>
      <c r="F126" s="231" t="s">
        <v>1281</v>
      </c>
      <c r="G126" s="232" t="s">
        <v>481</v>
      </c>
      <c r="H126" s="233">
        <v>40.055</v>
      </c>
      <c r="I126" s="234"/>
      <c r="J126" s="235">
        <f>ROUND(I126*H126,2)</f>
        <v>0</v>
      </c>
      <c r="K126" s="231" t="s">
        <v>201</v>
      </c>
      <c r="L126" s="46"/>
      <c r="M126" s="236" t="s">
        <v>21</v>
      </c>
      <c r="N126" s="237" t="s">
        <v>47</v>
      </c>
      <c r="O126" s="86"/>
      <c r="P126" s="238">
        <f>O126*H126</f>
        <v>0</v>
      </c>
      <c r="Q126" s="238">
        <v>3E-05</v>
      </c>
      <c r="R126" s="238">
        <f>Q126*H126</f>
        <v>0.00120165</v>
      </c>
      <c r="S126" s="238">
        <v>0</v>
      </c>
      <c r="T126" s="239">
        <f>S126*H126</f>
        <v>0</v>
      </c>
      <c r="U126" s="40"/>
      <c r="V126" s="40"/>
      <c r="W126" s="40"/>
      <c r="X126" s="40"/>
      <c r="Y126" s="40"/>
      <c r="Z126" s="40"/>
      <c r="AA126" s="40"/>
      <c r="AB126" s="40"/>
      <c r="AC126" s="40"/>
      <c r="AD126" s="40"/>
      <c r="AE126" s="40"/>
      <c r="AR126" s="240" t="s">
        <v>202</v>
      </c>
      <c r="AT126" s="240" t="s">
        <v>197</v>
      </c>
      <c r="AU126" s="240" t="s">
        <v>86</v>
      </c>
      <c r="AY126" s="19" t="s">
        <v>194</v>
      </c>
      <c r="BE126" s="241">
        <f>IF(N126="základní",J126,0)</f>
        <v>0</v>
      </c>
      <c r="BF126" s="241">
        <f>IF(N126="snížená",J126,0)</f>
        <v>0</v>
      </c>
      <c r="BG126" s="241">
        <f>IF(N126="zákl. přenesená",J126,0)</f>
        <v>0</v>
      </c>
      <c r="BH126" s="241">
        <f>IF(N126="sníž. přenesená",J126,0)</f>
        <v>0</v>
      </c>
      <c r="BI126" s="241">
        <f>IF(N126="nulová",J126,0)</f>
        <v>0</v>
      </c>
      <c r="BJ126" s="19" t="s">
        <v>84</v>
      </c>
      <c r="BK126" s="241">
        <f>ROUND(I126*H126,2)</f>
        <v>0</v>
      </c>
      <c r="BL126" s="19" t="s">
        <v>202</v>
      </c>
      <c r="BM126" s="240" t="s">
        <v>1282</v>
      </c>
    </row>
    <row r="127" spans="1:47" s="2" customFormat="1" ht="12">
      <c r="A127" s="40"/>
      <c r="B127" s="41"/>
      <c r="C127" s="42"/>
      <c r="D127" s="242" t="s">
        <v>204</v>
      </c>
      <c r="E127" s="42"/>
      <c r="F127" s="243" t="s">
        <v>1283</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204</v>
      </c>
      <c r="AU127" s="19" t="s">
        <v>86</v>
      </c>
    </row>
    <row r="128" spans="1:47" s="2" customFormat="1" ht="12">
      <c r="A128" s="40"/>
      <c r="B128" s="41"/>
      <c r="C128" s="42"/>
      <c r="D128" s="242" t="s">
        <v>206</v>
      </c>
      <c r="E128" s="42"/>
      <c r="F128" s="246" t="s">
        <v>1284</v>
      </c>
      <c r="G128" s="42"/>
      <c r="H128" s="42"/>
      <c r="I128" s="149"/>
      <c r="J128" s="42"/>
      <c r="K128" s="42"/>
      <c r="L128" s="46"/>
      <c r="M128" s="244"/>
      <c r="N128" s="245"/>
      <c r="O128" s="86"/>
      <c r="P128" s="86"/>
      <c r="Q128" s="86"/>
      <c r="R128" s="86"/>
      <c r="S128" s="86"/>
      <c r="T128" s="87"/>
      <c r="U128" s="40"/>
      <c r="V128" s="40"/>
      <c r="W128" s="40"/>
      <c r="X128" s="40"/>
      <c r="Y128" s="40"/>
      <c r="Z128" s="40"/>
      <c r="AA128" s="40"/>
      <c r="AB128" s="40"/>
      <c r="AC128" s="40"/>
      <c r="AD128" s="40"/>
      <c r="AE128" s="40"/>
      <c r="AT128" s="19" t="s">
        <v>206</v>
      </c>
      <c r="AU128" s="19" t="s">
        <v>86</v>
      </c>
    </row>
    <row r="129" spans="1:51" s="13" customFormat="1" ht="12">
      <c r="A129" s="13"/>
      <c r="B129" s="247"/>
      <c r="C129" s="248"/>
      <c r="D129" s="242" t="s">
        <v>208</v>
      </c>
      <c r="E129" s="249" t="s">
        <v>21</v>
      </c>
      <c r="F129" s="250" t="s">
        <v>1285</v>
      </c>
      <c r="G129" s="248"/>
      <c r="H129" s="251">
        <v>6.055</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208</v>
      </c>
      <c r="AU129" s="257" t="s">
        <v>86</v>
      </c>
      <c r="AV129" s="13" t="s">
        <v>86</v>
      </c>
      <c r="AW129" s="13" t="s">
        <v>38</v>
      </c>
      <c r="AX129" s="13" t="s">
        <v>76</v>
      </c>
      <c r="AY129" s="257" t="s">
        <v>194</v>
      </c>
    </row>
    <row r="130" spans="1:51" s="13" customFormat="1" ht="12">
      <c r="A130" s="13"/>
      <c r="B130" s="247"/>
      <c r="C130" s="248"/>
      <c r="D130" s="242" t="s">
        <v>208</v>
      </c>
      <c r="E130" s="249" t="s">
        <v>21</v>
      </c>
      <c r="F130" s="250" t="s">
        <v>1286</v>
      </c>
      <c r="G130" s="248"/>
      <c r="H130" s="251">
        <v>9.05</v>
      </c>
      <c r="I130" s="252"/>
      <c r="J130" s="248"/>
      <c r="K130" s="248"/>
      <c r="L130" s="253"/>
      <c r="M130" s="254"/>
      <c r="N130" s="255"/>
      <c r="O130" s="255"/>
      <c r="P130" s="255"/>
      <c r="Q130" s="255"/>
      <c r="R130" s="255"/>
      <c r="S130" s="255"/>
      <c r="T130" s="256"/>
      <c r="U130" s="13"/>
      <c r="V130" s="13"/>
      <c r="W130" s="13"/>
      <c r="X130" s="13"/>
      <c r="Y130" s="13"/>
      <c r="Z130" s="13"/>
      <c r="AA130" s="13"/>
      <c r="AB130" s="13"/>
      <c r="AC130" s="13"/>
      <c r="AD130" s="13"/>
      <c r="AE130" s="13"/>
      <c r="AT130" s="257" t="s">
        <v>208</v>
      </c>
      <c r="AU130" s="257" t="s">
        <v>86</v>
      </c>
      <c r="AV130" s="13" t="s">
        <v>86</v>
      </c>
      <c r="AW130" s="13" t="s">
        <v>38</v>
      </c>
      <c r="AX130" s="13" t="s">
        <v>76</v>
      </c>
      <c r="AY130" s="257" t="s">
        <v>194</v>
      </c>
    </row>
    <row r="131" spans="1:51" s="13" customFormat="1" ht="12">
      <c r="A131" s="13"/>
      <c r="B131" s="247"/>
      <c r="C131" s="248"/>
      <c r="D131" s="242" t="s">
        <v>208</v>
      </c>
      <c r="E131" s="249" t="s">
        <v>21</v>
      </c>
      <c r="F131" s="250" t="s">
        <v>1287</v>
      </c>
      <c r="G131" s="248"/>
      <c r="H131" s="251">
        <v>15.9</v>
      </c>
      <c r="I131" s="252"/>
      <c r="J131" s="248"/>
      <c r="K131" s="248"/>
      <c r="L131" s="253"/>
      <c r="M131" s="254"/>
      <c r="N131" s="255"/>
      <c r="O131" s="255"/>
      <c r="P131" s="255"/>
      <c r="Q131" s="255"/>
      <c r="R131" s="255"/>
      <c r="S131" s="255"/>
      <c r="T131" s="256"/>
      <c r="U131" s="13"/>
      <c r="V131" s="13"/>
      <c r="W131" s="13"/>
      <c r="X131" s="13"/>
      <c r="Y131" s="13"/>
      <c r="Z131" s="13"/>
      <c r="AA131" s="13"/>
      <c r="AB131" s="13"/>
      <c r="AC131" s="13"/>
      <c r="AD131" s="13"/>
      <c r="AE131" s="13"/>
      <c r="AT131" s="257" t="s">
        <v>208</v>
      </c>
      <c r="AU131" s="257" t="s">
        <v>86</v>
      </c>
      <c r="AV131" s="13" t="s">
        <v>86</v>
      </c>
      <c r="AW131" s="13" t="s">
        <v>38</v>
      </c>
      <c r="AX131" s="13" t="s">
        <v>76</v>
      </c>
      <c r="AY131" s="257" t="s">
        <v>194</v>
      </c>
    </row>
    <row r="132" spans="1:51" s="13" customFormat="1" ht="12">
      <c r="A132" s="13"/>
      <c r="B132" s="247"/>
      <c r="C132" s="248"/>
      <c r="D132" s="242" t="s">
        <v>208</v>
      </c>
      <c r="E132" s="249" t="s">
        <v>21</v>
      </c>
      <c r="F132" s="250" t="s">
        <v>1288</v>
      </c>
      <c r="G132" s="248"/>
      <c r="H132" s="251">
        <v>5.3</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208</v>
      </c>
      <c r="AU132" s="257" t="s">
        <v>86</v>
      </c>
      <c r="AV132" s="13" t="s">
        <v>86</v>
      </c>
      <c r="AW132" s="13" t="s">
        <v>38</v>
      </c>
      <c r="AX132" s="13" t="s">
        <v>76</v>
      </c>
      <c r="AY132" s="257" t="s">
        <v>194</v>
      </c>
    </row>
    <row r="133" spans="1:51" s="13" customFormat="1" ht="12">
      <c r="A133" s="13"/>
      <c r="B133" s="247"/>
      <c r="C133" s="248"/>
      <c r="D133" s="242" t="s">
        <v>208</v>
      </c>
      <c r="E133" s="249" t="s">
        <v>21</v>
      </c>
      <c r="F133" s="250" t="s">
        <v>1289</v>
      </c>
      <c r="G133" s="248"/>
      <c r="H133" s="251">
        <v>3.75</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208</v>
      </c>
      <c r="AU133" s="257" t="s">
        <v>86</v>
      </c>
      <c r="AV133" s="13" t="s">
        <v>86</v>
      </c>
      <c r="AW133" s="13" t="s">
        <v>38</v>
      </c>
      <c r="AX133" s="13" t="s">
        <v>76</v>
      </c>
      <c r="AY133" s="257" t="s">
        <v>194</v>
      </c>
    </row>
    <row r="134" spans="1:51" s="14" customFormat="1" ht="12">
      <c r="A134" s="14"/>
      <c r="B134" s="258"/>
      <c r="C134" s="259"/>
      <c r="D134" s="242" t="s">
        <v>208</v>
      </c>
      <c r="E134" s="260" t="s">
        <v>21</v>
      </c>
      <c r="F134" s="261" t="s">
        <v>210</v>
      </c>
      <c r="G134" s="259"/>
      <c r="H134" s="262">
        <v>40.055</v>
      </c>
      <c r="I134" s="263"/>
      <c r="J134" s="259"/>
      <c r="K134" s="259"/>
      <c r="L134" s="264"/>
      <c r="M134" s="265"/>
      <c r="N134" s="266"/>
      <c r="O134" s="266"/>
      <c r="P134" s="266"/>
      <c r="Q134" s="266"/>
      <c r="R134" s="266"/>
      <c r="S134" s="266"/>
      <c r="T134" s="267"/>
      <c r="U134" s="14"/>
      <c r="V134" s="14"/>
      <c r="W134" s="14"/>
      <c r="X134" s="14"/>
      <c r="Y134" s="14"/>
      <c r="Z134" s="14"/>
      <c r="AA134" s="14"/>
      <c r="AB134" s="14"/>
      <c r="AC134" s="14"/>
      <c r="AD134" s="14"/>
      <c r="AE134" s="14"/>
      <c r="AT134" s="268" t="s">
        <v>208</v>
      </c>
      <c r="AU134" s="268" t="s">
        <v>86</v>
      </c>
      <c r="AV134" s="14" t="s">
        <v>202</v>
      </c>
      <c r="AW134" s="14" t="s">
        <v>38</v>
      </c>
      <c r="AX134" s="14" t="s">
        <v>84</v>
      </c>
      <c r="AY134" s="268" t="s">
        <v>194</v>
      </c>
    </row>
    <row r="135" spans="1:65" s="2" customFormat="1" ht="16.5" customHeight="1">
      <c r="A135" s="40"/>
      <c r="B135" s="41"/>
      <c r="C135" s="272" t="s">
        <v>241</v>
      </c>
      <c r="D135" s="272" t="s">
        <v>347</v>
      </c>
      <c r="E135" s="273" t="s">
        <v>1290</v>
      </c>
      <c r="F135" s="274" t="s">
        <v>1291</v>
      </c>
      <c r="G135" s="275" t="s">
        <v>481</v>
      </c>
      <c r="H135" s="276">
        <v>42.058</v>
      </c>
      <c r="I135" s="277"/>
      <c r="J135" s="278">
        <f>ROUND(I135*H135,2)</f>
        <v>0</v>
      </c>
      <c r="K135" s="274" t="s">
        <v>201</v>
      </c>
      <c r="L135" s="279"/>
      <c r="M135" s="280" t="s">
        <v>21</v>
      </c>
      <c r="N135" s="281" t="s">
        <v>47</v>
      </c>
      <c r="O135" s="86"/>
      <c r="P135" s="238">
        <f>O135*H135</f>
        <v>0</v>
      </c>
      <c r="Q135" s="238">
        <v>0.0006</v>
      </c>
      <c r="R135" s="238">
        <f>Q135*H135</f>
        <v>0.025234799999999998</v>
      </c>
      <c r="S135" s="238">
        <v>0</v>
      </c>
      <c r="T135" s="239">
        <f>S135*H135</f>
        <v>0</v>
      </c>
      <c r="U135" s="40"/>
      <c r="V135" s="40"/>
      <c r="W135" s="40"/>
      <c r="X135" s="40"/>
      <c r="Y135" s="40"/>
      <c r="Z135" s="40"/>
      <c r="AA135" s="40"/>
      <c r="AB135" s="40"/>
      <c r="AC135" s="40"/>
      <c r="AD135" s="40"/>
      <c r="AE135" s="40"/>
      <c r="AR135" s="240" t="s">
        <v>253</v>
      </c>
      <c r="AT135" s="240" t="s">
        <v>347</v>
      </c>
      <c r="AU135" s="240" t="s">
        <v>86</v>
      </c>
      <c r="AY135" s="19" t="s">
        <v>194</v>
      </c>
      <c r="BE135" s="241">
        <f>IF(N135="základní",J135,0)</f>
        <v>0</v>
      </c>
      <c r="BF135" s="241">
        <f>IF(N135="snížená",J135,0)</f>
        <v>0</v>
      </c>
      <c r="BG135" s="241">
        <f>IF(N135="zákl. přenesená",J135,0)</f>
        <v>0</v>
      </c>
      <c r="BH135" s="241">
        <f>IF(N135="sníž. přenesená",J135,0)</f>
        <v>0</v>
      </c>
      <c r="BI135" s="241">
        <f>IF(N135="nulová",J135,0)</f>
        <v>0</v>
      </c>
      <c r="BJ135" s="19" t="s">
        <v>84</v>
      </c>
      <c r="BK135" s="241">
        <f>ROUND(I135*H135,2)</f>
        <v>0</v>
      </c>
      <c r="BL135" s="19" t="s">
        <v>202</v>
      </c>
      <c r="BM135" s="240" t="s">
        <v>1292</v>
      </c>
    </row>
    <row r="136" spans="1:47" s="2" customFormat="1" ht="12">
      <c r="A136" s="40"/>
      <c r="B136" s="41"/>
      <c r="C136" s="42"/>
      <c r="D136" s="242" t="s">
        <v>204</v>
      </c>
      <c r="E136" s="42"/>
      <c r="F136" s="243" t="s">
        <v>1291</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204</v>
      </c>
      <c r="AU136" s="19" t="s">
        <v>86</v>
      </c>
    </row>
    <row r="137" spans="1:51" s="13" customFormat="1" ht="12">
      <c r="A137" s="13"/>
      <c r="B137" s="247"/>
      <c r="C137" s="248"/>
      <c r="D137" s="242" t="s">
        <v>208</v>
      </c>
      <c r="E137" s="248"/>
      <c r="F137" s="250" t="s">
        <v>1293</v>
      </c>
      <c r="G137" s="248"/>
      <c r="H137" s="251">
        <v>42.058</v>
      </c>
      <c r="I137" s="252"/>
      <c r="J137" s="248"/>
      <c r="K137" s="248"/>
      <c r="L137" s="253"/>
      <c r="M137" s="254"/>
      <c r="N137" s="255"/>
      <c r="O137" s="255"/>
      <c r="P137" s="255"/>
      <c r="Q137" s="255"/>
      <c r="R137" s="255"/>
      <c r="S137" s="255"/>
      <c r="T137" s="256"/>
      <c r="U137" s="13"/>
      <c r="V137" s="13"/>
      <c r="W137" s="13"/>
      <c r="X137" s="13"/>
      <c r="Y137" s="13"/>
      <c r="Z137" s="13"/>
      <c r="AA137" s="13"/>
      <c r="AB137" s="13"/>
      <c r="AC137" s="13"/>
      <c r="AD137" s="13"/>
      <c r="AE137" s="13"/>
      <c r="AT137" s="257" t="s">
        <v>208</v>
      </c>
      <c r="AU137" s="257" t="s">
        <v>86</v>
      </c>
      <c r="AV137" s="13" t="s">
        <v>86</v>
      </c>
      <c r="AW137" s="13" t="s">
        <v>4</v>
      </c>
      <c r="AX137" s="13" t="s">
        <v>84</v>
      </c>
      <c r="AY137" s="257" t="s">
        <v>194</v>
      </c>
    </row>
    <row r="138" spans="1:65" s="2" customFormat="1" ht="16.5" customHeight="1">
      <c r="A138" s="40"/>
      <c r="B138" s="41"/>
      <c r="C138" s="229" t="s">
        <v>248</v>
      </c>
      <c r="D138" s="229" t="s">
        <v>197</v>
      </c>
      <c r="E138" s="230" t="s">
        <v>1294</v>
      </c>
      <c r="F138" s="231" t="s">
        <v>1295</v>
      </c>
      <c r="G138" s="232" t="s">
        <v>481</v>
      </c>
      <c r="H138" s="233">
        <v>161.15</v>
      </c>
      <c r="I138" s="234"/>
      <c r="J138" s="235">
        <f>ROUND(I138*H138,2)</f>
        <v>0</v>
      </c>
      <c r="K138" s="231" t="s">
        <v>201</v>
      </c>
      <c r="L138" s="46"/>
      <c r="M138" s="236" t="s">
        <v>21</v>
      </c>
      <c r="N138" s="237" t="s">
        <v>47</v>
      </c>
      <c r="O138" s="86"/>
      <c r="P138" s="238">
        <f>O138*H138</f>
        <v>0</v>
      </c>
      <c r="Q138" s="238">
        <v>0</v>
      </c>
      <c r="R138" s="238">
        <f>Q138*H138</f>
        <v>0</v>
      </c>
      <c r="S138" s="238">
        <v>0</v>
      </c>
      <c r="T138" s="239">
        <f>S138*H138</f>
        <v>0</v>
      </c>
      <c r="U138" s="40"/>
      <c r="V138" s="40"/>
      <c r="W138" s="40"/>
      <c r="X138" s="40"/>
      <c r="Y138" s="40"/>
      <c r="Z138" s="40"/>
      <c r="AA138" s="40"/>
      <c r="AB138" s="40"/>
      <c r="AC138" s="40"/>
      <c r="AD138" s="40"/>
      <c r="AE138" s="40"/>
      <c r="AR138" s="240" t="s">
        <v>202</v>
      </c>
      <c r="AT138" s="240" t="s">
        <v>197</v>
      </c>
      <c r="AU138" s="240" t="s">
        <v>86</v>
      </c>
      <c r="AY138" s="19" t="s">
        <v>194</v>
      </c>
      <c r="BE138" s="241">
        <f>IF(N138="základní",J138,0)</f>
        <v>0</v>
      </c>
      <c r="BF138" s="241">
        <f>IF(N138="snížená",J138,0)</f>
        <v>0</v>
      </c>
      <c r="BG138" s="241">
        <f>IF(N138="zákl. přenesená",J138,0)</f>
        <v>0</v>
      </c>
      <c r="BH138" s="241">
        <f>IF(N138="sníž. přenesená",J138,0)</f>
        <v>0</v>
      </c>
      <c r="BI138" s="241">
        <f>IF(N138="nulová",J138,0)</f>
        <v>0</v>
      </c>
      <c r="BJ138" s="19" t="s">
        <v>84</v>
      </c>
      <c r="BK138" s="241">
        <f>ROUND(I138*H138,2)</f>
        <v>0</v>
      </c>
      <c r="BL138" s="19" t="s">
        <v>202</v>
      </c>
      <c r="BM138" s="240" t="s">
        <v>1296</v>
      </c>
    </row>
    <row r="139" spans="1:47" s="2" customFormat="1" ht="12">
      <c r="A139" s="40"/>
      <c r="B139" s="41"/>
      <c r="C139" s="42"/>
      <c r="D139" s="242" t="s">
        <v>204</v>
      </c>
      <c r="E139" s="42"/>
      <c r="F139" s="243" t="s">
        <v>1297</v>
      </c>
      <c r="G139" s="42"/>
      <c r="H139" s="42"/>
      <c r="I139" s="149"/>
      <c r="J139" s="42"/>
      <c r="K139" s="42"/>
      <c r="L139" s="46"/>
      <c r="M139" s="244"/>
      <c r="N139" s="245"/>
      <c r="O139" s="86"/>
      <c r="P139" s="86"/>
      <c r="Q139" s="86"/>
      <c r="R139" s="86"/>
      <c r="S139" s="86"/>
      <c r="T139" s="87"/>
      <c r="U139" s="40"/>
      <c r="V139" s="40"/>
      <c r="W139" s="40"/>
      <c r="X139" s="40"/>
      <c r="Y139" s="40"/>
      <c r="Z139" s="40"/>
      <c r="AA139" s="40"/>
      <c r="AB139" s="40"/>
      <c r="AC139" s="40"/>
      <c r="AD139" s="40"/>
      <c r="AE139" s="40"/>
      <c r="AT139" s="19" t="s">
        <v>204</v>
      </c>
      <c r="AU139" s="19" t="s">
        <v>86</v>
      </c>
    </row>
    <row r="140" spans="1:47" s="2" customFormat="1" ht="12">
      <c r="A140" s="40"/>
      <c r="B140" s="41"/>
      <c r="C140" s="42"/>
      <c r="D140" s="242" t="s">
        <v>206</v>
      </c>
      <c r="E140" s="42"/>
      <c r="F140" s="246" t="s">
        <v>1284</v>
      </c>
      <c r="G140" s="42"/>
      <c r="H140" s="42"/>
      <c r="I140" s="149"/>
      <c r="J140" s="42"/>
      <c r="K140" s="42"/>
      <c r="L140" s="46"/>
      <c r="M140" s="244"/>
      <c r="N140" s="245"/>
      <c r="O140" s="86"/>
      <c r="P140" s="86"/>
      <c r="Q140" s="86"/>
      <c r="R140" s="86"/>
      <c r="S140" s="86"/>
      <c r="T140" s="87"/>
      <c r="U140" s="40"/>
      <c r="V140" s="40"/>
      <c r="W140" s="40"/>
      <c r="X140" s="40"/>
      <c r="Y140" s="40"/>
      <c r="Z140" s="40"/>
      <c r="AA140" s="40"/>
      <c r="AB140" s="40"/>
      <c r="AC140" s="40"/>
      <c r="AD140" s="40"/>
      <c r="AE140" s="40"/>
      <c r="AT140" s="19" t="s">
        <v>206</v>
      </c>
      <c r="AU140" s="19" t="s">
        <v>86</v>
      </c>
    </row>
    <row r="141" spans="1:51" s="13" customFormat="1" ht="12">
      <c r="A141" s="13"/>
      <c r="B141" s="247"/>
      <c r="C141" s="248"/>
      <c r="D141" s="242" t="s">
        <v>208</v>
      </c>
      <c r="E141" s="249" t="s">
        <v>21</v>
      </c>
      <c r="F141" s="250" t="s">
        <v>1298</v>
      </c>
      <c r="G141" s="248"/>
      <c r="H141" s="251">
        <v>57.1</v>
      </c>
      <c r="I141" s="252"/>
      <c r="J141" s="248"/>
      <c r="K141" s="248"/>
      <c r="L141" s="253"/>
      <c r="M141" s="254"/>
      <c r="N141" s="255"/>
      <c r="O141" s="255"/>
      <c r="P141" s="255"/>
      <c r="Q141" s="255"/>
      <c r="R141" s="255"/>
      <c r="S141" s="255"/>
      <c r="T141" s="256"/>
      <c r="U141" s="13"/>
      <c r="V141" s="13"/>
      <c r="W141" s="13"/>
      <c r="X141" s="13"/>
      <c r="Y141" s="13"/>
      <c r="Z141" s="13"/>
      <c r="AA141" s="13"/>
      <c r="AB141" s="13"/>
      <c r="AC141" s="13"/>
      <c r="AD141" s="13"/>
      <c r="AE141" s="13"/>
      <c r="AT141" s="257" t="s">
        <v>208</v>
      </c>
      <c r="AU141" s="257" t="s">
        <v>86</v>
      </c>
      <c r="AV141" s="13" t="s">
        <v>86</v>
      </c>
      <c r="AW141" s="13" t="s">
        <v>38</v>
      </c>
      <c r="AX141" s="13" t="s">
        <v>76</v>
      </c>
      <c r="AY141" s="257" t="s">
        <v>194</v>
      </c>
    </row>
    <row r="142" spans="1:51" s="13" customFormat="1" ht="12">
      <c r="A142" s="13"/>
      <c r="B142" s="247"/>
      <c r="C142" s="248"/>
      <c r="D142" s="242" t="s">
        <v>208</v>
      </c>
      <c r="E142" s="249" t="s">
        <v>21</v>
      </c>
      <c r="F142" s="250" t="s">
        <v>1299</v>
      </c>
      <c r="G142" s="248"/>
      <c r="H142" s="251">
        <v>46.1</v>
      </c>
      <c r="I142" s="252"/>
      <c r="J142" s="248"/>
      <c r="K142" s="248"/>
      <c r="L142" s="253"/>
      <c r="M142" s="254"/>
      <c r="N142" s="255"/>
      <c r="O142" s="255"/>
      <c r="P142" s="255"/>
      <c r="Q142" s="255"/>
      <c r="R142" s="255"/>
      <c r="S142" s="255"/>
      <c r="T142" s="256"/>
      <c r="U142" s="13"/>
      <c r="V142" s="13"/>
      <c r="W142" s="13"/>
      <c r="X142" s="13"/>
      <c r="Y142" s="13"/>
      <c r="Z142" s="13"/>
      <c r="AA142" s="13"/>
      <c r="AB142" s="13"/>
      <c r="AC142" s="13"/>
      <c r="AD142" s="13"/>
      <c r="AE142" s="13"/>
      <c r="AT142" s="257" t="s">
        <v>208</v>
      </c>
      <c r="AU142" s="257" t="s">
        <v>86</v>
      </c>
      <c r="AV142" s="13" t="s">
        <v>86</v>
      </c>
      <c r="AW142" s="13" t="s">
        <v>38</v>
      </c>
      <c r="AX142" s="13" t="s">
        <v>76</v>
      </c>
      <c r="AY142" s="257" t="s">
        <v>194</v>
      </c>
    </row>
    <row r="143" spans="1:51" s="13" customFormat="1" ht="12">
      <c r="A143" s="13"/>
      <c r="B143" s="247"/>
      <c r="C143" s="248"/>
      <c r="D143" s="242" t="s">
        <v>208</v>
      </c>
      <c r="E143" s="249" t="s">
        <v>21</v>
      </c>
      <c r="F143" s="250" t="s">
        <v>1300</v>
      </c>
      <c r="G143" s="248"/>
      <c r="H143" s="251">
        <v>19</v>
      </c>
      <c r="I143" s="252"/>
      <c r="J143" s="248"/>
      <c r="K143" s="248"/>
      <c r="L143" s="253"/>
      <c r="M143" s="254"/>
      <c r="N143" s="255"/>
      <c r="O143" s="255"/>
      <c r="P143" s="255"/>
      <c r="Q143" s="255"/>
      <c r="R143" s="255"/>
      <c r="S143" s="255"/>
      <c r="T143" s="256"/>
      <c r="U143" s="13"/>
      <c r="V143" s="13"/>
      <c r="W143" s="13"/>
      <c r="X143" s="13"/>
      <c r="Y143" s="13"/>
      <c r="Z143" s="13"/>
      <c r="AA143" s="13"/>
      <c r="AB143" s="13"/>
      <c r="AC143" s="13"/>
      <c r="AD143" s="13"/>
      <c r="AE143" s="13"/>
      <c r="AT143" s="257" t="s">
        <v>208</v>
      </c>
      <c r="AU143" s="257" t="s">
        <v>86</v>
      </c>
      <c r="AV143" s="13" t="s">
        <v>86</v>
      </c>
      <c r="AW143" s="13" t="s">
        <v>38</v>
      </c>
      <c r="AX143" s="13" t="s">
        <v>76</v>
      </c>
      <c r="AY143" s="257" t="s">
        <v>194</v>
      </c>
    </row>
    <row r="144" spans="1:51" s="13" customFormat="1" ht="12">
      <c r="A144" s="13"/>
      <c r="B144" s="247"/>
      <c r="C144" s="248"/>
      <c r="D144" s="242" t="s">
        <v>208</v>
      </c>
      <c r="E144" s="249" t="s">
        <v>21</v>
      </c>
      <c r="F144" s="250" t="s">
        <v>1301</v>
      </c>
      <c r="G144" s="248"/>
      <c r="H144" s="251">
        <v>30.2</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208</v>
      </c>
      <c r="AU144" s="257" t="s">
        <v>86</v>
      </c>
      <c r="AV144" s="13" t="s">
        <v>86</v>
      </c>
      <c r="AW144" s="13" t="s">
        <v>38</v>
      </c>
      <c r="AX144" s="13" t="s">
        <v>76</v>
      </c>
      <c r="AY144" s="257" t="s">
        <v>194</v>
      </c>
    </row>
    <row r="145" spans="1:51" s="13" customFormat="1" ht="12">
      <c r="A145" s="13"/>
      <c r="B145" s="247"/>
      <c r="C145" s="248"/>
      <c r="D145" s="242" t="s">
        <v>208</v>
      </c>
      <c r="E145" s="249" t="s">
        <v>21</v>
      </c>
      <c r="F145" s="250" t="s">
        <v>1302</v>
      </c>
      <c r="G145" s="248"/>
      <c r="H145" s="251">
        <v>8.75</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208</v>
      </c>
      <c r="AU145" s="257" t="s">
        <v>86</v>
      </c>
      <c r="AV145" s="13" t="s">
        <v>86</v>
      </c>
      <c r="AW145" s="13" t="s">
        <v>38</v>
      </c>
      <c r="AX145" s="13" t="s">
        <v>76</v>
      </c>
      <c r="AY145" s="257" t="s">
        <v>194</v>
      </c>
    </row>
    <row r="146" spans="1:51" s="14" customFormat="1" ht="12">
      <c r="A146" s="14"/>
      <c r="B146" s="258"/>
      <c r="C146" s="259"/>
      <c r="D146" s="242" t="s">
        <v>208</v>
      </c>
      <c r="E146" s="260" t="s">
        <v>21</v>
      </c>
      <c r="F146" s="261" t="s">
        <v>210</v>
      </c>
      <c r="G146" s="259"/>
      <c r="H146" s="262">
        <v>161.15</v>
      </c>
      <c r="I146" s="263"/>
      <c r="J146" s="259"/>
      <c r="K146" s="259"/>
      <c r="L146" s="264"/>
      <c r="M146" s="265"/>
      <c r="N146" s="266"/>
      <c r="O146" s="266"/>
      <c r="P146" s="266"/>
      <c r="Q146" s="266"/>
      <c r="R146" s="266"/>
      <c r="S146" s="266"/>
      <c r="T146" s="267"/>
      <c r="U146" s="14"/>
      <c r="V146" s="14"/>
      <c r="W146" s="14"/>
      <c r="X146" s="14"/>
      <c r="Y146" s="14"/>
      <c r="Z146" s="14"/>
      <c r="AA146" s="14"/>
      <c r="AB146" s="14"/>
      <c r="AC146" s="14"/>
      <c r="AD146" s="14"/>
      <c r="AE146" s="14"/>
      <c r="AT146" s="268" t="s">
        <v>208</v>
      </c>
      <c r="AU146" s="268" t="s">
        <v>86</v>
      </c>
      <c r="AV146" s="14" t="s">
        <v>202</v>
      </c>
      <c r="AW146" s="14" t="s">
        <v>38</v>
      </c>
      <c r="AX146" s="14" t="s">
        <v>84</v>
      </c>
      <c r="AY146" s="268" t="s">
        <v>194</v>
      </c>
    </row>
    <row r="147" spans="1:65" s="2" customFormat="1" ht="16.5" customHeight="1">
      <c r="A147" s="40"/>
      <c r="B147" s="41"/>
      <c r="C147" s="272" t="s">
        <v>253</v>
      </c>
      <c r="D147" s="272" t="s">
        <v>347</v>
      </c>
      <c r="E147" s="273" t="s">
        <v>1303</v>
      </c>
      <c r="F147" s="274" t="s">
        <v>1304</v>
      </c>
      <c r="G147" s="275" t="s">
        <v>481</v>
      </c>
      <c r="H147" s="276">
        <v>108.36</v>
      </c>
      <c r="I147" s="277"/>
      <c r="J147" s="278">
        <f>ROUND(I147*H147,2)</f>
        <v>0</v>
      </c>
      <c r="K147" s="274" t="s">
        <v>201</v>
      </c>
      <c r="L147" s="279"/>
      <c r="M147" s="280" t="s">
        <v>21</v>
      </c>
      <c r="N147" s="281" t="s">
        <v>47</v>
      </c>
      <c r="O147" s="86"/>
      <c r="P147" s="238">
        <f>O147*H147</f>
        <v>0</v>
      </c>
      <c r="Q147" s="238">
        <v>0.00012</v>
      </c>
      <c r="R147" s="238">
        <f>Q147*H147</f>
        <v>0.0130032</v>
      </c>
      <c r="S147" s="238">
        <v>0</v>
      </c>
      <c r="T147" s="239">
        <f>S147*H147</f>
        <v>0</v>
      </c>
      <c r="U147" s="40"/>
      <c r="V147" s="40"/>
      <c r="W147" s="40"/>
      <c r="X147" s="40"/>
      <c r="Y147" s="40"/>
      <c r="Z147" s="40"/>
      <c r="AA147" s="40"/>
      <c r="AB147" s="40"/>
      <c r="AC147" s="40"/>
      <c r="AD147" s="40"/>
      <c r="AE147" s="40"/>
      <c r="AR147" s="240" t="s">
        <v>253</v>
      </c>
      <c r="AT147" s="240" t="s">
        <v>347</v>
      </c>
      <c r="AU147" s="240" t="s">
        <v>86</v>
      </c>
      <c r="AY147" s="19" t="s">
        <v>194</v>
      </c>
      <c r="BE147" s="241">
        <f>IF(N147="základní",J147,0)</f>
        <v>0</v>
      </c>
      <c r="BF147" s="241">
        <f>IF(N147="snížená",J147,0)</f>
        <v>0</v>
      </c>
      <c r="BG147" s="241">
        <f>IF(N147="zákl. přenesená",J147,0)</f>
        <v>0</v>
      </c>
      <c r="BH147" s="241">
        <f>IF(N147="sníž. přenesená",J147,0)</f>
        <v>0</v>
      </c>
      <c r="BI147" s="241">
        <f>IF(N147="nulová",J147,0)</f>
        <v>0</v>
      </c>
      <c r="BJ147" s="19" t="s">
        <v>84</v>
      </c>
      <c r="BK147" s="241">
        <f>ROUND(I147*H147,2)</f>
        <v>0</v>
      </c>
      <c r="BL147" s="19" t="s">
        <v>202</v>
      </c>
      <c r="BM147" s="240" t="s">
        <v>1305</v>
      </c>
    </row>
    <row r="148" spans="1:47" s="2" customFormat="1" ht="12">
      <c r="A148" s="40"/>
      <c r="B148" s="41"/>
      <c r="C148" s="42"/>
      <c r="D148" s="242" t="s">
        <v>204</v>
      </c>
      <c r="E148" s="42"/>
      <c r="F148" s="243" t="s">
        <v>1304</v>
      </c>
      <c r="G148" s="42"/>
      <c r="H148" s="42"/>
      <c r="I148" s="149"/>
      <c r="J148" s="42"/>
      <c r="K148" s="42"/>
      <c r="L148" s="46"/>
      <c r="M148" s="244"/>
      <c r="N148" s="245"/>
      <c r="O148" s="86"/>
      <c r="P148" s="86"/>
      <c r="Q148" s="86"/>
      <c r="R148" s="86"/>
      <c r="S148" s="86"/>
      <c r="T148" s="87"/>
      <c r="U148" s="40"/>
      <c r="V148" s="40"/>
      <c r="W148" s="40"/>
      <c r="X148" s="40"/>
      <c r="Y148" s="40"/>
      <c r="Z148" s="40"/>
      <c r="AA148" s="40"/>
      <c r="AB148" s="40"/>
      <c r="AC148" s="40"/>
      <c r="AD148" s="40"/>
      <c r="AE148" s="40"/>
      <c r="AT148" s="19" t="s">
        <v>204</v>
      </c>
      <c r="AU148" s="19" t="s">
        <v>86</v>
      </c>
    </row>
    <row r="149" spans="1:51" s="13" customFormat="1" ht="12">
      <c r="A149" s="13"/>
      <c r="B149" s="247"/>
      <c r="C149" s="248"/>
      <c r="D149" s="242" t="s">
        <v>208</v>
      </c>
      <c r="E149" s="249" t="s">
        <v>21</v>
      </c>
      <c r="F149" s="250" t="s">
        <v>1306</v>
      </c>
      <c r="G149" s="248"/>
      <c r="H149" s="251">
        <v>18.9</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208</v>
      </c>
      <c r="AU149" s="257" t="s">
        <v>86</v>
      </c>
      <c r="AV149" s="13" t="s">
        <v>86</v>
      </c>
      <c r="AW149" s="13" t="s">
        <v>38</v>
      </c>
      <c r="AX149" s="13" t="s">
        <v>76</v>
      </c>
      <c r="AY149" s="257" t="s">
        <v>194</v>
      </c>
    </row>
    <row r="150" spans="1:51" s="13" customFormat="1" ht="12">
      <c r="A150" s="13"/>
      <c r="B150" s="247"/>
      <c r="C150" s="248"/>
      <c r="D150" s="242" t="s">
        <v>208</v>
      </c>
      <c r="E150" s="249" t="s">
        <v>21</v>
      </c>
      <c r="F150" s="250" t="s">
        <v>1307</v>
      </c>
      <c r="G150" s="248"/>
      <c r="H150" s="251">
        <v>4.3</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208</v>
      </c>
      <c r="AU150" s="257" t="s">
        <v>86</v>
      </c>
      <c r="AV150" s="13" t="s">
        <v>86</v>
      </c>
      <c r="AW150" s="13" t="s">
        <v>38</v>
      </c>
      <c r="AX150" s="13" t="s">
        <v>76</v>
      </c>
      <c r="AY150" s="257" t="s">
        <v>194</v>
      </c>
    </row>
    <row r="151" spans="1:51" s="13" customFormat="1" ht="12">
      <c r="A151" s="13"/>
      <c r="B151" s="247"/>
      <c r="C151" s="248"/>
      <c r="D151" s="242" t="s">
        <v>208</v>
      </c>
      <c r="E151" s="249" t="s">
        <v>21</v>
      </c>
      <c r="F151" s="250" t="s">
        <v>1308</v>
      </c>
      <c r="G151" s="248"/>
      <c r="H151" s="251">
        <v>9.3</v>
      </c>
      <c r="I151" s="252"/>
      <c r="J151" s="248"/>
      <c r="K151" s="248"/>
      <c r="L151" s="253"/>
      <c r="M151" s="254"/>
      <c r="N151" s="255"/>
      <c r="O151" s="255"/>
      <c r="P151" s="255"/>
      <c r="Q151" s="255"/>
      <c r="R151" s="255"/>
      <c r="S151" s="255"/>
      <c r="T151" s="256"/>
      <c r="U151" s="13"/>
      <c r="V151" s="13"/>
      <c r="W151" s="13"/>
      <c r="X151" s="13"/>
      <c r="Y151" s="13"/>
      <c r="Z151" s="13"/>
      <c r="AA151" s="13"/>
      <c r="AB151" s="13"/>
      <c r="AC151" s="13"/>
      <c r="AD151" s="13"/>
      <c r="AE151" s="13"/>
      <c r="AT151" s="257" t="s">
        <v>208</v>
      </c>
      <c r="AU151" s="257" t="s">
        <v>86</v>
      </c>
      <c r="AV151" s="13" t="s">
        <v>86</v>
      </c>
      <c r="AW151" s="13" t="s">
        <v>38</v>
      </c>
      <c r="AX151" s="13" t="s">
        <v>76</v>
      </c>
      <c r="AY151" s="257" t="s">
        <v>194</v>
      </c>
    </row>
    <row r="152" spans="1:51" s="13" customFormat="1" ht="12">
      <c r="A152" s="13"/>
      <c r="B152" s="247"/>
      <c r="C152" s="248"/>
      <c r="D152" s="242" t="s">
        <v>208</v>
      </c>
      <c r="E152" s="249" t="s">
        <v>21</v>
      </c>
      <c r="F152" s="250" t="s">
        <v>1309</v>
      </c>
      <c r="G152" s="248"/>
      <c r="H152" s="251">
        <v>5.1</v>
      </c>
      <c r="I152" s="252"/>
      <c r="J152" s="248"/>
      <c r="K152" s="248"/>
      <c r="L152" s="253"/>
      <c r="M152" s="254"/>
      <c r="N152" s="255"/>
      <c r="O152" s="255"/>
      <c r="P152" s="255"/>
      <c r="Q152" s="255"/>
      <c r="R152" s="255"/>
      <c r="S152" s="255"/>
      <c r="T152" s="256"/>
      <c r="U152" s="13"/>
      <c r="V152" s="13"/>
      <c r="W152" s="13"/>
      <c r="X152" s="13"/>
      <c r="Y152" s="13"/>
      <c r="Z152" s="13"/>
      <c r="AA152" s="13"/>
      <c r="AB152" s="13"/>
      <c r="AC152" s="13"/>
      <c r="AD152" s="13"/>
      <c r="AE152" s="13"/>
      <c r="AT152" s="257" t="s">
        <v>208</v>
      </c>
      <c r="AU152" s="257" t="s">
        <v>86</v>
      </c>
      <c r="AV152" s="13" t="s">
        <v>86</v>
      </c>
      <c r="AW152" s="13" t="s">
        <v>38</v>
      </c>
      <c r="AX152" s="13" t="s">
        <v>76</v>
      </c>
      <c r="AY152" s="257" t="s">
        <v>194</v>
      </c>
    </row>
    <row r="153" spans="1:51" s="13" customFormat="1" ht="12">
      <c r="A153" s="13"/>
      <c r="B153" s="247"/>
      <c r="C153" s="248"/>
      <c r="D153" s="242" t="s">
        <v>208</v>
      </c>
      <c r="E153" s="249" t="s">
        <v>21</v>
      </c>
      <c r="F153" s="250" t="s">
        <v>1310</v>
      </c>
      <c r="G153" s="248"/>
      <c r="H153" s="251">
        <v>9.3</v>
      </c>
      <c r="I153" s="252"/>
      <c r="J153" s="248"/>
      <c r="K153" s="248"/>
      <c r="L153" s="253"/>
      <c r="M153" s="254"/>
      <c r="N153" s="255"/>
      <c r="O153" s="255"/>
      <c r="P153" s="255"/>
      <c r="Q153" s="255"/>
      <c r="R153" s="255"/>
      <c r="S153" s="255"/>
      <c r="T153" s="256"/>
      <c r="U153" s="13"/>
      <c r="V153" s="13"/>
      <c r="W153" s="13"/>
      <c r="X153" s="13"/>
      <c r="Y153" s="13"/>
      <c r="Z153" s="13"/>
      <c r="AA153" s="13"/>
      <c r="AB153" s="13"/>
      <c r="AC153" s="13"/>
      <c r="AD153" s="13"/>
      <c r="AE153" s="13"/>
      <c r="AT153" s="257" t="s">
        <v>208</v>
      </c>
      <c r="AU153" s="257" t="s">
        <v>86</v>
      </c>
      <c r="AV153" s="13" t="s">
        <v>86</v>
      </c>
      <c r="AW153" s="13" t="s">
        <v>38</v>
      </c>
      <c r="AX153" s="13" t="s">
        <v>76</v>
      </c>
      <c r="AY153" s="257" t="s">
        <v>194</v>
      </c>
    </row>
    <row r="154" spans="1:51" s="13" customFormat="1" ht="12">
      <c r="A154" s="13"/>
      <c r="B154" s="247"/>
      <c r="C154" s="248"/>
      <c r="D154" s="242" t="s">
        <v>208</v>
      </c>
      <c r="E154" s="249" t="s">
        <v>21</v>
      </c>
      <c r="F154" s="250" t="s">
        <v>1311</v>
      </c>
      <c r="G154" s="248"/>
      <c r="H154" s="251">
        <v>6.2</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208</v>
      </c>
      <c r="AU154" s="257" t="s">
        <v>86</v>
      </c>
      <c r="AV154" s="13" t="s">
        <v>86</v>
      </c>
      <c r="AW154" s="13" t="s">
        <v>38</v>
      </c>
      <c r="AX154" s="13" t="s">
        <v>76</v>
      </c>
      <c r="AY154" s="257" t="s">
        <v>194</v>
      </c>
    </row>
    <row r="155" spans="1:51" s="13" customFormat="1" ht="12">
      <c r="A155" s="13"/>
      <c r="B155" s="247"/>
      <c r="C155" s="248"/>
      <c r="D155" s="242" t="s">
        <v>208</v>
      </c>
      <c r="E155" s="249" t="s">
        <v>21</v>
      </c>
      <c r="F155" s="250" t="s">
        <v>1312</v>
      </c>
      <c r="G155" s="248"/>
      <c r="H155" s="251">
        <v>4</v>
      </c>
      <c r="I155" s="252"/>
      <c r="J155" s="248"/>
      <c r="K155" s="248"/>
      <c r="L155" s="253"/>
      <c r="M155" s="254"/>
      <c r="N155" s="255"/>
      <c r="O155" s="255"/>
      <c r="P155" s="255"/>
      <c r="Q155" s="255"/>
      <c r="R155" s="255"/>
      <c r="S155" s="255"/>
      <c r="T155" s="256"/>
      <c r="U155" s="13"/>
      <c r="V155" s="13"/>
      <c r="W155" s="13"/>
      <c r="X155" s="13"/>
      <c r="Y155" s="13"/>
      <c r="Z155" s="13"/>
      <c r="AA155" s="13"/>
      <c r="AB155" s="13"/>
      <c r="AC155" s="13"/>
      <c r="AD155" s="13"/>
      <c r="AE155" s="13"/>
      <c r="AT155" s="257" t="s">
        <v>208</v>
      </c>
      <c r="AU155" s="257" t="s">
        <v>86</v>
      </c>
      <c r="AV155" s="13" t="s">
        <v>86</v>
      </c>
      <c r="AW155" s="13" t="s">
        <v>38</v>
      </c>
      <c r="AX155" s="13" t="s">
        <v>76</v>
      </c>
      <c r="AY155" s="257" t="s">
        <v>194</v>
      </c>
    </row>
    <row r="156" spans="1:51" s="13" customFormat="1" ht="12">
      <c r="A156" s="13"/>
      <c r="B156" s="247"/>
      <c r="C156" s="248"/>
      <c r="D156" s="242" t="s">
        <v>208</v>
      </c>
      <c r="E156" s="249" t="s">
        <v>21</v>
      </c>
      <c r="F156" s="250" t="s">
        <v>1313</v>
      </c>
      <c r="G156" s="248"/>
      <c r="H156" s="251">
        <v>46.1</v>
      </c>
      <c r="I156" s="252"/>
      <c r="J156" s="248"/>
      <c r="K156" s="248"/>
      <c r="L156" s="253"/>
      <c r="M156" s="254"/>
      <c r="N156" s="255"/>
      <c r="O156" s="255"/>
      <c r="P156" s="255"/>
      <c r="Q156" s="255"/>
      <c r="R156" s="255"/>
      <c r="S156" s="255"/>
      <c r="T156" s="256"/>
      <c r="U156" s="13"/>
      <c r="V156" s="13"/>
      <c r="W156" s="13"/>
      <c r="X156" s="13"/>
      <c r="Y156" s="13"/>
      <c r="Z156" s="13"/>
      <c r="AA156" s="13"/>
      <c r="AB156" s="13"/>
      <c r="AC156" s="13"/>
      <c r="AD156" s="13"/>
      <c r="AE156" s="13"/>
      <c r="AT156" s="257" t="s">
        <v>208</v>
      </c>
      <c r="AU156" s="257" t="s">
        <v>86</v>
      </c>
      <c r="AV156" s="13" t="s">
        <v>86</v>
      </c>
      <c r="AW156" s="13" t="s">
        <v>38</v>
      </c>
      <c r="AX156" s="13" t="s">
        <v>76</v>
      </c>
      <c r="AY156" s="257" t="s">
        <v>194</v>
      </c>
    </row>
    <row r="157" spans="1:51" s="14" customFormat="1" ht="12">
      <c r="A157" s="14"/>
      <c r="B157" s="258"/>
      <c r="C157" s="259"/>
      <c r="D157" s="242" t="s">
        <v>208</v>
      </c>
      <c r="E157" s="260" t="s">
        <v>21</v>
      </c>
      <c r="F157" s="261" t="s">
        <v>210</v>
      </c>
      <c r="G157" s="259"/>
      <c r="H157" s="262">
        <v>103.2</v>
      </c>
      <c r="I157" s="263"/>
      <c r="J157" s="259"/>
      <c r="K157" s="259"/>
      <c r="L157" s="264"/>
      <c r="M157" s="265"/>
      <c r="N157" s="266"/>
      <c r="O157" s="266"/>
      <c r="P157" s="266"/>
      <c r="Q157" s="266"/>
      <c r="R157" s="266"/>
      <c r="S157" s="266"/>
      <c r="T157" s="267"/>
      <c r="U157" s="14"/>
      <c r="V157" s="14"/>
      <c r="W157" s="14"/>
      <c r="X157" s="14"/>
      <c r="Y157" s="14"/>
      <c r="Z157" s="14"/>
      <c r="AA157" s="14"/>
      <c r="AB157" s="14"/>
      <c r="AC157" s="14"/>
      <c r="AD157" s="14"/>
      <c r="AE157" s="14"/>
      <c r="AT157" s="268" t="s">
        <v>208</v>
      </c>
      <c r="AU157" s="268" t="s">
        <v>86</v>
      </c>
      <c r="AV157" s="14" t="s">
        <v>202</v>
      </c>
      <c r="AW157" s="14" t="s">
        <v>38</v>
      </c>
      <c r="AX157" s="14" t="s">
        <v>84</v>
      </c>
      <c r="AY157" s="268" t="s">
        <v>194</v>
      </c>
    </row>
    <row r="158" spans="1:51" s="13" customFormat="1" ht="12">
      <c r="A158" s="13"/>
      <c r="B158" s="247"/>
      <c r="C158" s="248"/>
      <c r="D158" s="242" t="s">
        <v>208</v>
      </c>
      <c r="E158" s="248"/>
      <c r="F158" s="250" t="s">
        <v>1314</v>
      </c>
      <c r="G158" s="248"/>
      <c r="H158" s="251">
        <v>108.36</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208</v>
      </c>
      <c r="AU158" s="257" t="s">
        <v>86</v>
      </c>
      <c r="AV158" s="13" t="s">
        <v>86</v>
      </c>
      <c r="AW158" s="13" t="s">
        <v>4</v>
      </c>
      <c r="AX158" s="13" t="s">
        <v>84</v>
      </c>
      <c r="AY158" s="257" t="s">
        <v>194</v>
      </c>
    </row>
    <row r="159" spans="1:65" s="2" customFormat="1" ht="16.5" customHeight="1">
      <c r="A159" s="40"/>
      <c r="B159" s="41"/>
      <c r="C159" s="272" t="s">
        <v>195</v>
      </c>
      <c r="D159" s="272" t="s">
        <v>347</v>
      </c>
      <c r="E159" s="273" t="s">
        <v>1315</v>
      </c>
      <c r="F159" s="274" t="s">
        <v>1316</v>
      </c>
      <c r="G159" s="275" t="s">
        <v>481</v>
      </c>
      <c r="H159" s="276">
        <v>9.188</v>
      </c>
      <c r="I159" s="277"/>
      <c r="J159" s="278">
        <f>ROUND(I159*H159,2)</f>
        <v>0</v>
      </c>
      <c r="K159" s="274" t="s">
        <v>201</v>
      </c>
      <c r="L159" s="279"/>
      <c r="M159" s="280" t="s">
        <v>21</v>
      </c>
      <c r="N159" s="281" t="s">
        <v>47</v>
      </c>
      <c r="O159" s="86"/>
      <c r="P159" s="238">
        <f>O159*H159</f>
        <v>0</v>
      </c>
      <c r="Q159" s="238">
        <v>0.0005</v>
      </c>
      <c r="R159" s="238">
        <f>Q159*H159</f>
        <v>0.004594</v>
      </c>
      <c r="S159" s="238">
        <v>0</v>
      </c>
      <c r="T159" s="239">
        <f>S159*H159</f>
        <v>0</v>
      </c>
      <c r="U159" s="40"/>
      <c r="V159" s="40"/>
      <c r="W159" s="40"/>
      <c r="X159" s="40"/>
      <c r="Y159" s="40"/>
      <c r="Z159" s="40"/>
      <c r="AA159" s="40"/>
      <c r="AB159" s="40"/>
      <c r="AC159" s="40"/>
      <c r="AD159" s="40"/>
      <c r="AE159" s="40"/>
      <c r="AR159" s="240" t="s">
        <v>253</v>
      </c>
      <c r="AT159" s="240" t="s">
        <v>347</v>
      </c>
      <c r="AU159" s="240" t="s">
        <v>86</v>
      </c>
      <c r="AY159" s="19" t="s">
        <v>194</v>
      </c>
      <c r="BE159" s="241">
        <f>IF(N159="základní",J159,0)</f>
        <v>0</v>
      </c>
      <c r="BF159" s="241">
        <f>IF(N159="snížená",J159,0)</f>
        <v>0</v>
      </c>
      <c r="BG159" s="241">
        <f>IF(N159="zákl. přenesená",J159,0)</f>
        <v>0</v>
      </c>
      <c r="BH159" s="241">
        <f>IF(N159="sníž. přenesená",J159,0)</f>
        <v>0</v>
      </c>
      <c r="BI159" s="241">
        <f>IF(N159="nulová",J159,0)</f>
        <v>0</v>
      </c>
      <c r="BJ159" s="19" t="s">
        <v>84</v>
      </c>
      <c r="BK159" s="241">
        <f>ROUND(I159*H159,2)</f>
        <v>0</v>
      </c>
      <c r="BL159" s="19" t="s">
        <v>202</v>
      </c>
      <c r="BM159" s="240" t="s">
        <v>1317</v>
      </c>
    </row>
    <row r="160" spans="1:47" s="2" customFormat="1" ht="12">
      <c r="A160" s="40"/>
      <c r="B160" s="41"/>
      <c r="C160" s="42"/>
      <c r="D160" s="242" t="s">
        <v>204</v>
      </c>
      <c r="E160" s="42"/>
      <c r="F160" s="243" t="s">
        <v>1316</v>
      </c>
      <c r="G160" s="42"/>
      <c r="H160" s="42"/>
      <c r="I160" s="149"/>
      <c r="J160" s="42"/>
      <c r="K160" s="42"/>
      <c r="L160" s="46"/>
      <c r="M160" s="244"/>
      <c r="N160" s="245"/>
      <c r="O160" s="86"/>
      <c r="P160" s="86"/>
      <c r="Q160" s="86"/>
      <c r="R160" s="86"/>
      <c r="S160" s="86"/>
      <c r="T160" s="87"/>
      <c r="U160" s="40"/>
      <c r="V160" s="40"/>
      <c r="W160" s="40"/>
      <c r="X160" s="40"/>
      <c r="Y160" s="40"/>
      <c r="Z160" s="40"/>
      <c r="AA160" s="40"/>
      <c r="AB160" s="40"/>
      <c r="AC160" s="40"/>
      <c r="AD160" s="40"/>
      <c r="AE160" s="40"/>
      <c r="AT160" s="19" t="s">
        <v>204</v>
      </c>
      <c r="AU160" s="19" t="s">
        <v>86</v>
      </c>
    </row>
    <row r="161" spans="1:51" s="13" customFormat="1" ht="12">
      <c r="A161" s="13"/>
      <c r="B161" s="247"/>
      <c r="C161" s="248"/>
      <c r="D161" s="242" t="s">
        <v>208</v>
      </c>
      <c r="E161" s="249" t="s">
        <v>21</v>
      </c>
      <c r="F161" s="250" t="s">
        <v>1318</v>
      </c>
      <c r="G161" s="248"/>
      <c r="H161" s="251">
        <v>8.75</v>
      </c>
      <c r="I161" s="252"/>
      <c r="J161" s="248"/>
      <c r="K161" s="248"/>
      <c r="L161" s="253"/>
      <c r="M161" s="254"/>
      <c r="N161" s="255"/>
      <c r="O161" s="255"/>
      <c r="P161" s="255"/>
      <c r="Q161" s="255"/>
      <c r="R161" s="255"/>
      <c r="S161" s="255"/>
      <c r="T161" s="256"/>
      <c r="U161" s="13"/>
      <c r="V161" s="13"/>
      <c r="W161" s="13"/>
      <c r="X161" s="13"/>
      <c r="Y161" s="13"/>
      <c r="Z161" s="13"/>
      <c r="AA161" s="13"/>
      <c r="AB161" s="13"/>
      <c r="AC161" s="13"/>
      <c r="AD161" s="13"/>
      <c r="AE161" s="13"/>
      <c r="AT161" s="257" t="s">
        <v>208</v>
      </c>
      <c r="AU161" s="257" t="s">
        <v>86</v>
      </c>
      <c r="AV161" s="13" t="s">
        <v>86</v>
      </c>
      <c r="AW161" s="13" t="s">
        <v>38</v>
      </c>
      <c r="AX161" s="13" t="s">
        <v>76</v>
      </c>
      <c r="AY161" s="257" t="s">
        <v>194</v>
      </c>
    </row>
    <row r="162" spans="1:51" s="14" customFormat="1" ht="12">
      <c r="A162" s="14"/>
      <c r="B162" s="258"/>
      <c r="C162" s="259"/>
      <c r="D162" s="242" t="s">
        <v>208</v>
      </c>
      <c r="E162" s="260" t="s">
        <v>21</v>
      </c>
      <c r="F162" s="261" t="s">
        <v>210</v>
      </c>
      <c r="G162" s="259"/>
      <c r="H162" s="262">
        <v>8.75</v>
      </c>
      <c r="I162" s="263"/>
      <c r="J162" s="259"/>
      <c r="K162" s="259"/>
      <c r="L162" s="264"/>
      <c r="M162" s="265"/>
      <c r="N162" s="266"/>
      <c r="O162" s="266"/>
      <c r="P162" s="266"/>
      <c r="Q162" s="266"/>
      <c r="R162" s="266"/>
      <c r="S162" s="266"/>
      <c r="T162" s="267"/>
      <c r="U162" s="14"/>
      <c r="V162" s="14"/>
      <c r="W162" s="14"/>
      <c r="X162" s="14"/>
      <c r="Y162" s="14"/>
      <c r="Z162" s="14"/>
      <c r="AA162" s="14"/>
      <c r="AB162" s="14"/>
      <c r="AC162" s="14"/>
      <c r="AD162" s="14"/>
      <c r="AE162" s="14"/>
      <c r="AT162" s="268" t="s">
        <v>208</v>
      </c>
      <c r="AU162" s="268" t="s">
        <v>86</v>
      </c>
      <c r="AV162" s="14" t="s">
        <v>202</v>
      </c>
      <c r="AW162" s="14" t="s">
        <v>38</v>
      </c>
      <c r="AX162" s="14" t="s">
        <v>84</v>
      </c>
      <c r="AY162" s="268" t="s">
        <v>194</v>
      </c>
    </row>
    <row r="163" spans="1:51" s="13" customFormat="1" ht="12">
      <c r="A163" s="13"/>
      <c r="B163" s="247"/>
      <c r="C163" s="248"/>
      <c r="D163" s="242" t="s">
        <v>208</v>
      </c>
      <c r="E163" s="248"/>
      <c r="F163" s="250" t="s">
        <v>1319</v>
      </c>
      <c r="G163" s="248"/>
      <c r="H163" s="251">
        <v>9.188</v>
      </c>
      <c r="I163" s="252"/>
      <c r="J163" s="248"/>
      <c r="K163" s="248"/>
      <c r="L163" s="253"/>
      <c r="M163" s="254"/>
      <c r="N163" s="255"/>
      <c r="O163" s="255"/>
      <c r="P163" s="255"/>
      <c r="Q163" s="255"/>
      <c r="R163" s="255"/>
      <c r="S163" s="255"/>
      <c r="T163" s="256"/>
      <c r="U163" s="13"/>
      <c r="V163" s="13"/>
      <c r="W163" s="13"/>
      <c r="X163" s="13"/>
      <c r="Y163" s="13"/>
      <c r="Z163" s="13"/>
      <c r="AA163" s="13"/>
      <c r="AB163" s="13"/>
      <c r="AC163" s="13"/>
      <c r="AD163" s="13"/>
      <c r="AE163" s="13"/>
      <c r="AT163" s="257" t="s">
        <v>208</v>
      </c>
      <c r="AU163" s="257" t="s">
        <v>86</v>
      </c>
      <c r="AV163" s="13" t="s">
        <v>86</v>
      </c>
      <c r="AW163" s="13" t="s">
        <v>4</v>
      </c>
      <c r="AX163" s="13" t="s">
        <v>84</v>
      </c>
      <c r="AY163" s="257" t="s">
        <v>194</v>
      </c>
    </row>
    <row r="164" spans="1:65" s="2" customFormat="1" ht="16.5" customHeight="1">
      <c r="A164" s="40"/>
      <c r="B164" s="41"/>
      <c r="C164" s="272" t="s">
        <v>265</v>
      </c>
      <c r="D164" s="272" t="s">
        <v>347</v>
      </c>
      <c r="E164" s="273" t="s">
        <v>1320</v>
      </c>
      <c r="F164" s="274" t="s">
        <v>1321</v>
      </c>
      <c r="G164" s="275" t="s">
        <v>481</v>
      </c>
      <c r="H164" s="276">
        <v>19.95</v>
      </c>
      <c r="I164" s="277"/>
      <c r="J164" s="278">
        <f>ROUND(I164*H164,2)</f>
        <v>0</v>
      </c>
      <c r="K164" s="274" t="s">
        <v>201</v>
      </c>
      <c r="L164" s="279"/>
      <c r="M164" s="280" t="s">
        <v>21</v>
      </c>
      <c r="N164" s="281" t="s">
        <v>47</v>
      </c>
      <c r="O164" s="86"/>
      <c r="P164" s="238">
        <f>O164*H164</f>
        <v>0</v>
      </c>
      <c r="Q164" s="238">
        <v>0.0002</v>
      </c>
      <c r="R164" s="238">
        <f>Q164*H164</f>
        <v>0.00399</v>
      </c>
      <c r="S164" s="238">
        <v>0</v>
      </c>
      <c r="T164" s="239">
        <f>S164*H164</f>
        <v>0</v>
      </c>
      <c r="U164" s="40"/>
      <c r="V164" s="40"/>
      <c r="W164" s="40"/>
      <c r="X164" s="40"/>
      <c r="Y164" s="40"/>
      <c r="Z164" s="40"/>
      <c r="AA164" s="40"/>
      <c r="AB164" s="40"/>
      <c r="AC164" s="40"/>
      <c r="AD164" s="40"/>
      <c r="AE164" s="40"/>
      <c r="AR164" s="240" t="s">
        <v>253</v>
      </c>
      <c r="AT164" s="240" t="s">
        <v>347</v>
      </c>
      <c r="AU164" s="240" t="s">
        <v>86</v>
      </c>
      <c r="AY164" s="19" t="s">
        <v>194</v>
      </c>
      <c r="BE164" s="241">
        <f>IF(N164="základní",J164,0)</f>
        <v>0</v>
      </c>
      <c r="BF164" s="241">
        <f>IF(N164="snížená",J164,0)</f>
        <v>0</v>
      </c>
      <c r="BG164" s="241">
        <f>IF(N164="zákl. přenesená",J164,0)</f>
        <v>0</v>
      </c>
      <c r="BH164" s="241">
        <f>IF(N164="sníž. přenesená",J164,0)</f>
        <v>0</v>
      </c>
      <c r="BI164" s="241">
        <f>IF(N164="nulová",J164,0)</f>
        <v>0</v>
      </c>
      <c r="BJ164" s="19" t="s">
        <v>84</v>
      </c>
      <c r="BK164" s="241">
        <f>ROUND(I164*H164,2)</f>
        <v>0</v>
      </c>
      <c r="BL164" s="19" t="s">
        <v>202</v>
      </c>
      <c r="BM164" s="240" t="s">
        <v>1322</v>
      </c>
    </row>
    <row r="165" spans="1:47" s="2" customFormat="1" ht="12">
      <c r="A165" s="40"/>
      <c r="B165" s="41"/>
      <c r="C165" s="42"/>
      <c r="D165" s="242" t="s">
        <v>204</v>
      </c>
      <c r="E165" s="42"/>
      <c r="F165" s="243" t="s">
        <v>1321</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204</v>
      </c>
      <c r="AU165" s="19" t="s">
        <v>86</v>
      </c>
    </row>
    <row r="166" spans="1:51" s="13" customFormat="1" ht="12">
      <c r="A166" s="13"/>
      <c r="B166" s="247"/>
      <c r="C166" s="248"/>
      <c r="D166" s="242" t="s">
        <v>208</v>
      </c>
      <c r="E166" s="249" t="s">
        <v>21</v>
      </c>
      <c r="F166" s="250" t="s">
        <v>1323</v>
      </c>
      <c r="G166" s="248"/>
      <c r="H166" s="251">
        <v>6.15</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208</v>
      </c>
      <c r="AU166" s="257" t="s">
        <v>86</v>
      </c>
      <c r="AV166" s="13" t="s">
        <v>86</v>
      </c>
      <c r="AW166" s="13" t="s">
        <v>38</v>
      </c>
      <c r="AX166" s="13" t="s">
        <v>76</v>
      </c>
      <c r="AY166" s="257" t="s">
        <v>194</v>
      </c>
    </row>
    <row r="167" spans="1:51" s="13" customFormat="1" ht="12">
      <c r="A167" s="13"/>
      <c r="B167" s="247"/>
      <c r="C167" s="248"/>
      <c r="D167" s="242" t="s">
        <v>208</v>
      </c>
      <c r="E167" s="249" t="s">
        <v>21</v>
      </c>
      <c r="F167" s="250" t="s">
        <v>1324</v>
      </c>
      <c r="G167" s="248"/>
      <c r="H167" s="251">
        <v>1.9</v>
      </c>
      <c r="I167" s="252"/>
      <c r="J167" s="248"/>
      <c r="K167" s="248"/>
      <c r="L167" s="253"/>
      <c r="M167" s="254"/>
      <c r="N167" s="255"/>
      <c r="O167" s="255"/>
      <c r="P167" s="255"/>
      <c r="Q167" s="255"/>
      <c r="R167" s="255"/>
      <c r="S167" s="255"/>
      <c r="T167" s="256"/>
      <c r="U167" s="13"/>
      <c r="V167" s="13"/>
      <c r="W167" s="13"/>
      <c r="X167" s="13"/>
      <c r="Y167" s="13"/>
      <c r="Z167" s="13"/>
      <c r="AA167" s="13"/>
      <c r="AB167" s="13"/>
      <c r="AC167" s="13"/>
      <c r="AD167" s="13"/>
      <c r="AE167" s="13"/>
      <c r="AT167" s="257" t="s">
        <v>208</v>
      </c>
      <c r="AU167" s="257" t="s">
        <v>86</v>
      </c>
      <c r="AV167" s="13" t="s">
        <v>86</v>
      </c>
      <c r="AW167" s="13" t="s">
        <v>38</v>
      </c>
      <c r="AX167" s="13" t="s">
        <v>76</v>
      </c>
      <c r="AY167" s="257" t="s">
        <v>194</v>
      </c>
    </row>
    <row r="168" spans="1:51" s="13" customFormat="1" ht="12">
      <c r="A168" s="13"/>
      <c r="B168" s="247"/>
      <c r="C168" s="248"/>
      <c r="D168" s="242" t="s">
        <v>208</v>
      </c>
      <c r="E168" s="249" t="s">
        <v>21</v>
      </c>
      <c r="F168" s="250" t="s">
        <v>1325</v>
      </c>
      <c r="G168" s="248"/>
      <c r="H168" s="251">
        <v>3.45</v>
      </c>
      <c r="I168" s="252"/>
      <c r="J168" s="248"/>
      <c r="K168" s="248"/>
      <c r="L168" s="253"/>
      <c r="M168" s="254"/>
      <c r="N168" s="255"/>
      <c r="O168" s="255"/>
      <c r="P168" s="255"/>
      <c r="Q168" s="255"/>
      <c r="R168" s="255"/>
      <c r="S168" s="255"/>
      <c r="T168" s="256"/>
      <c r="U168" s="13"/>
      <c r="V168" s="13"/>
      <c r="W168" s="13"/>
      <c r="X168" s="13"/>
      <c r="Y168" s="13"/>
      <c r="Z168" s="13"/>
      <c r="AA168" s="13"/>
      <c r="AB168" s="13"/>
      <c r="AC168" s="13"/>
      <c r="AD168" s="13"/>
      <c r="AE168" s="13"/>
      <c r="AT168" s="257" t="s">
        <v>208</v>
      </c>
      <c r="AU168" s="257" t="s">
        <v>86</v>
      </c>
      <c r="AV168" s="13" t="s">
        <v>86</v>
      </c>
      <c r="AW168" s="13" t="s">
        <v>38</v>
      </c>
      <c r="AX168" s="13" t="s">
        <v>76</v>
      </c>
      <c r="AY168" s="257" t="s">
        <v>194</v>
      </c>
    </row>
    <row r="169" spans="1:51" s="13" customFormat="1" ht="12">
      <c r="A169" s="13"/>
      <c r="B169" s="247"/>
      <c r="C169" s="248"/>
      <c r="D169" s="242" t="s">
        <v>208</v>
      </c>
      <c r="E169" s="249" t="s">
        <v>21</v>
      </c>
      <c r="F169" s="250" t="s">
        <v>1326</v>
      </c>
      <c r="G169" s="248"/>
      <c r="H169" s="251">
        <v>4.1</v>
      </c>
      <c r="I169" s="252"/>
      <c r="J169" s="248"/>
      <c r="K169" s="248"/>
      <c r="L169" s="253"/>
      <c r="M169" s="254"/>
      <c r="N169" s="255"/>
      <c r="O169" s="255"/>
      <c r="P169" s="255"/>
      <c r="Q169" s="255"/>
      <c r="R169" s="255"/>
      <c r="S169" s="255"/>
      <c r="T169" s="256"/>
      <c r="U169" s="13"/>
      <c r="V169" s="13"/>
      <c r="W169" s="13"/>
      <c r="X169" s="13"/>
      <c r="Y169" s="13"/>
      <c r="Z169" s="13"/>
      <c r="AA169" s="13"/>
      <c r="AB169" s="13"/>
      <c r="AC169" s="13"/>
      <c r="AD169" s="13"/>
      <c r="AE169" s="13"/>
      <c r="AT169" s="257" t="s">
        <v>208</v>
      </c>
      <c r="AU169" s="257" t="s">
        <v>86</v>
      </c>
      <c r="AV169" s="13" t="s">
        <v>86</v>
      </c>
      <c r="AW169" s="13" t="s">
        <v>38</v>
      </c>
      <c r="AX169" s="13" t="s">
        <v>76</v>
      </c>
      <c r="AY169" s="257" t="s">
        <v>194</v>
      </c>
    </row>
    <row r="170" spans="1:51" s="13" customFormat="1" ht="12">
      <c r="A170" s="13"/>
      <c r="B170" s="247"/>
      <c r="C170" s="248"/>
      <c r="D170" s="242" t="s">
        <v>208</v>
      </c>
      <c r="E170" s="249" t="s">
        <v>21</v>
      </c>
      <c r="F170" s="250" t="s">
        <v>1327</v>
      </c>
      <c r="G170" s="248"/>
      <c r="H170" s="251">
        <v>3.4</v>
      </c>
      <c r="I170" s="252"/>
      <c r="J170" s="248"/>
      <c r="K170" s="248"/>
      <c r="L170" s="253"/>
      <c r="M170" s="254"/>
      <c r="N170" s="255"/>
      <c r="O170" s="255"/>
      <c r="P170" s="255"/>
      <c r="Q170" s="255"/>
      <c r="R170" s="255"/>
      <c r="S170" s="255"/>
      <c r="T170" s="256"/>
      <c r="U170" s="13"/>
      <c r="V170" s="13"/>
      <c r="W170" s="13"/>
      <c r="X170" s="13"/>
      <c r="Y170" s="13"/>
      <c r="Z170" s="13"/>
      <c r="AA170" s="13"/>
      <c r="AB170" s="13"/>
      <c r="AC170" s="13"/>
      <c r="AD170" s="13"/>
      <c r="AE170" s="13"/>
      <c r="AT170" s="257" t="s">
        <v>208</v>
      </c>
      <c r="AU170" s="257" t="s">
        <v>86</v>
      </c>
      <c r="AV170" s="13" t="s">
        <v>86</v>
      </c>
      <c r="AW170" s="13" t="s">
        <v>38</v>
      </c>
      <c r="AX170" s="13" t="s">
        <v>76</v>
      </c>
      <c r="AY170" s="257" t="s">
        <v>194</v>
      </c>
    </row>
    <row r="171" spans="1:51" s="14" customFormat="1" ht="12">
      <c r="A171" s="14"/>
      <c r="B171" s="258"/>
      <c r="C171" s="259"/>
      <c r="D171" s="242" t="s">
        <v>208</v>
      </c>
      <c r="E171" s="260" t="s">
        <v>21</v>
      </c>
      <c r="F171" s="261" t="s">
        <v>210</v>
      </c>
      <c r="G171" s="259"/>
      <c r="H171" s="262">
        <v>19</v>
      </c>
      <c r="I171" s="263"/>
      <c r="J171" s="259"/>
      <c r="K171" s="259"/>
      <c r="L171" s="264"/>
      <c r="M171" s="265"/>
      <c r="N171" s="266"/>
      <c r="O171" s="266"/>
      <c r="P171" s="266"/>
      <c r="Q171" s="266"/>
      <c r="R171" s="266"/>
      <c r="S171" s="266"/>
      <c r="T171" s="267"/>
      <c r="U171" s="14"/>
      <c r="V171" s="14"/>
      <c r="W171" s="14"/>
      <c r="X171" s="14"/>
      <c r="Y171" s="14"/>
      <c r="Z171" s="14"/>
      <c r="AA171" s="14"/>
      <c r="AB171" s="14"/>
      <c r="AC171" s="14"/>
      <c r="AD171" s="14"/>
      <c r="AE171" s="14"/>
      <c r="AT171" s="268" t="s">
        <v>208</v>
      </c>
      <c r="AU171" s="268" t="s">
        <v>86</v>
      </c>
      <c r="AV171" s="14" t="s">
        <v>202</v>
      </c>
      <c r="AW171" s="14" t="s">
        <v>38</v>
      </c>
      <c r="AX171" s="14" t="s">
        <v>84</v>
      </c>
      <c r="AY171" s="268" t="s">
        <v>194</v>
      </c>
    </row>
    <row r="172" spans="1:51" s="13" customFormat="1" ht="12">
      <c r="A172" s="13"/>
      <c r="B172" s="247"/>
      <c r="C172" s="248"/>
      <c r="D172" s="242" t="s">
        <v>208</v>
      </c>
      <c r="E172" s="248"/>
      <c r="F172" s="250" t="s">
        <v>1328</v>
      </c>
      <c r="G172" s="248"/>
      <c r="H172" s="251">
        <v>19.95</v>
      </c>
      <c r="I172" s="252"/>
      <c r="J172" s="248"/>
      <c r="K172" s="248"/>
      <c r="L172" s="253"/>
      <c r="M172" s="254"/>
      <c r="N172" s="255"/>
      <c r="O172" s="255"/>
      <c r="P172" s="255"/>
      <c r="Q172" s="255"/>
      <c r="R172" s="255"/>
      <c r="S172" s="255"/>
      <c r="T172" s="256"/>
      <c r="U172" s="13"/>
      <c r="V172" s="13"/>
      <c r="W172" s="13"/>
      <c r="X172" s="13"/>
      <c r="Y172" s="13"/>
      <c r="Z172" s="13"/>
      <c r="AA172" s="13"/>
      <c r="AB172" s="13"/>
      <c r="AC172" s="13"/>
      <c r="AD172" s="13"/>
      <c r="AE172" s="13"/>
      <c r="AT172" s="257" t="s">
        <v>208</v>
      </c>
      <c r="AU172" s="257" t="s">
        <v>86</v>
      </c>
      <c r="AV172" s="13" t="s">
        <v>86</v>
      </c>
      <c r="AW172" s="13" t="s">
        <v>4</v>
      </c>
      <c r="AX172" s="13" t="s">
        <v>84</v>
      </c>
      <c r="AY172" s="257" t="s">
        <v>194</v>
      </c>
    </row>
    <row r="173" spans="1:65" s="2" customFormat="1" ht="16.5" customHeight="1">
      <c r="A173" s="40"/>
      <c r="B173" s="41"/>
      <c r="C173" s="272" t="s">
        <v>274</v>
      </c>
      <c r="D173" s="272" t="s">
        <v>347</v>
      </c>
      <c r="E173" s="273" t="s">
        <v>1329</v>
      </c>
      <c r="F173" s="274" t="s">
        <v>1330</v>
      </c>
      <c r="G173" s="275" t="s">
        <v>481</v>
      </c>
      <c r="H173" s="276">
        <v>31.71</v>
      </c>
      <c r="I173" s="277"/>
      <c r="J173" s="278">
        <f>ROUND(I173*H173,2)</f>
        <v>0</v>
      </c>
      <c r="K173" s="274" t="s">
        <v>201</v>
      </c>
      <c r="L173" s="279"/>
      <c r="M173" s="280" t="s">
        <v>21</v>
      </c>
      <c r="N173" s="281" t="s">
        <v>47</v>
      </c>
      <c r="O173" s="86"/>
      <c r="P173" s="238">
        <f>O173*H173</f>
        <v>0</v>
      </c>
      <c r="Q173" s="238">
        <v>0.0003</v>
      </c>
      <c r="R173" s="238">
        <f>Q173*H173</f>
        <v>0.009512999999999999</v>
      </c>
      <c r="S173" s="238">
        <v>0</v>
      </c>
      <c r="T173" s="239">
        <f>S173*H173</f>
        <v>0</v>
      </c>
      <c r="U173" s="40"/>
      <c r="V173" s="40"/>
      <c r="W173" s="40"/>
      <c r="X173" s="40"/>
      <c r="Y173" s="40"/>
      <c r="Z173" s="40"/>
      <c r="AA173" s="40"/>
      <c r="AB173" s="40"/>
      <c r="AC173" s="40"/>
      <c r="AD173" s="40"/>
      <c r="AE173" s="40"/>
      <c r="AR173" s="240" t="s">
        <v>253</v>
      </c>
      <c r="AT173" s="240" t="s">
        <v>347</v>
      </c>
      <c r="AU173" s="240" t="s">
        <v>86</v>
      </c>
      <c r="AY173" s="19" t="s">
        <v>194</v>
      </c>
      <c r="BE173" s="241">
        <f>IF(N173="základní",J173,0)</f>
        <v>0</v>
      </c>
      <c r="BF173" s="241">
        <f>IF(N173="snížená",J173,0)</f>
        <v>0</v>
      </c>
      <c r="BG173" s="241">
        <f>IF(N173="zákl. přenesená",J173,0)</f>
        <v>0</v>
      </c>
      <c r="BH173" s="241">
        <f>IF(N173="sníž. přenesená",J173,0)</f>
        <v>0</v>
      </c>
      <c r="BI173" s="241">
        <f>IF(N173="nulová",J173,0)</f>
        <v>0</v>
      </c>
      <c r="BJ173" s="19" t="s">
        <v>84</v>
      </c>
      <c r="BK173" s="241">
        <f>ROUND(I173*H173,2)</f>
        <v>0</v>
      </c>
      <c r="BL173" s="19" t="s">
        <v>202</v>
      </c>
      <c r="BM173" s="240" t="s">
        <v>1331</v>
      </c>
    </row>
    <row r="174" spans="1:47" s="2" customFormat="1" ht="12">
      <c r="A174" s="40"/>
      <c r="B174" s="41"/>
      <c r="C174" s="42"/>
      <c r="D174" s="242" t="s">
        <v>204</v>
      </c>
      <c r="E174" s="42"/>
      <c r="F174" s="243" t="s">
        <v>1330</v>
      </c>
      <c r="G174" s="42"/>
      <c r="H174" s="42"/>
      <c r="I174" s="149"/>
      <c r="J174" s="42"/>
      <c r="K174" s="42"/>
      <c r="L174" s="46"/>
      <c r="M174" s="244"/>
      <c r="N174" s="245"/>
      <c r="O174" s="86"/>
      <c r="P174" s="86"/>
      <c r="Q174" s="86"/>
      <c r="R174" s="86"/>
      <c r="S174" s="86"/>
      <c r="T174" s="87"/>
      <c r="U174" s="40"/>
      <c r="V174" s="40"/>
      <c r="W174" s="40"/>
      <c r="X174" s="40"/>
      <c r="Y174" s="40"/>
      <c r="Z174" s="40"/>
      <c r="AA174" s="40"/>
      <c r="AB174" s="40"/>
      <c r="AC174" s="40"/>
      <c r="AD174" s="40"/>
      <c r="AE174" s="40"/>
      <c r="AT174" s="19" t="s">
        <v>204</v>
      </c>
      <c r="AU174" s="19" t="s">
        <v>86</v>
      </c>
    </row>
    <row r="175" spans="1:51" s="13" customFormat="1" ht="12">
      <c r="A175" s="13"/>
      <c r="B175" s="247"/>
      <c r="C175" s="248"/>
      <c r="D175" s="242" t="s">
        <v>208</v>
      </c>
      <c r="E175" s="249" t="s">
        <v>21</v>
      </c>
      <c r="F175" s="250" t="s">
        <v>1332</v>
      </c>
      <c r="G175" s="248"/>
      <c r="H175" s="251">
        <v>10.2</v>
      </c>
      <c r="I175" s="252"/>
      <c r="J175" s="248"/>
      <c r="K175" s="248"/>
      <c r="L175" s="253"/>
      <c r="M175" s="254"/>
      <c r="N175" s="255"/>
      <c r="O175" s="255"/>
      <c r="P175" s="255"/>
      <c r="Q175" s="255"/>
      <c r="R175" s="255"/>
      <c r="S175" s="255"/>
      <c r="T175" s="256"/>
      <c r="U175" s="13"/>
      <c r="V175" s="13"/>
      <c r="W175" s="13"/>
      <c r="X175" s="13"/>
      <c r="Y175" s="13"/>
      <c r="Z175" s="13"/>
      <c r="AA175" s="13"/>
      <c r="AB175" s="13"/>
      <c r="AC175" s="13"/>
      <c r="AD175" s="13"/>
      <c r="AE175" s="13"/>
      <c r="AT175" s="257" t="s">
        <v>208</v>
      </c>
      <c r="AU175" s="257" t="s">
        <v>86</v>
      </c>
      <c r="AV175" s="13" t="s">
        <v>86</v>
      </c>
      <c r="AW175" s="13" t="s">
        <v>38</v>
      </c>
      <c r="AX175" s="13" t="s">
        <v>76</v>
      </c>
      <c r="AY175" s="257" t="s">
        <v>194</v>
      </c>
    </row>
    <row r="176" spans="1:51" s="13" customFormat="1" ht="12">
      <c r="A176" s="13"/>
      <c r="B176" s="247"/>
      <c r="C176" s="248"/>
      <c r="D176" s="242" t="s">
        <v>208</v>
      </c>
      <c r="E176" s="249" t="s">
        <v>21</v>
      </c>
      <c r="F176" s="250" t="s">
        <v>1333</v>
      </c>
      <c r="G176" s="248"/>
      <c r="H176" s="251">
        <v>1</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208</v>
      </c>
      <c r="AU176" s="257" t="s">
        <v>86</v>
      </c>
      <c r="AV176" s="13" t="s">
        <v>86</v>
      </c>
      <c r="AW176" s="13" t="s">
        <v>38</v>
      </c>
      <c r="AX176" s="13" t="s">
        <v>76</v>
      </c>
      <c r="AY176" s="257" t="s">
        <v>194</v>
      </c>
    </row>
    <row r="177" spans="1:51" s="13" customFormat="1" ht="12">
      <c r="A177" s="13"/>
      <c r="B177" s="247"/>
      <c r="C177" s="248"/>
      <c r="D177" s="242" t="s">
        <v>208</v>
      </c>
      <c r="E177" s="249" t="s">
        <v>21</v>
      </c>
      <c r="F177" s="250" t="s">
        <v>1323</v>
      </c>
      <c r="G177" s="248"/>
      <c r="H177" s="251">
        <v>6.15</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208</v>
      </c>
      <c r="AU177" s="257" t="s">
        <v>86</v>
      </c>
      <c r="AV177" s="13" t="s">
        <v>86</v>
      </c>
      <c r="AW177" s="13" t="s">
        <v>38</v>
      </c>
      <c r="AX177" s="13" t="s">
        <v>76</v>
      </c>
      <c r="AY177" s="257" t="s">
        <v>194</v>
      </c>
    </row>
    <row r="178" spans="1:51" s="13" customFormat="1" ht="12">
      <c r="A178" s="13"/>
      <c r="B178" s="247"/>
      <c r="C178" s="248"/>
      <c r="D178" s="242" t="s">
        <v>208</v>
      </c>
      <c r="E178" s="249" t="s">
        <v>21</v>
      </c>
      <c r="F178" s="250" t="s">
        <v>1324</v>
      </c>
      <c r="G178" s="248"/>
      <c r="H178" s="251">
        <v>1.9</v>
      </c>
      <c r="I178" s="252"/>
      <c r="J178" s="248"/>
      <c r="K178" s="248"/>
      <c r="L178" s="253"/>
      <c r="M178" s="254"/>
      <c r="N178" s="255"/>
      <c r="O178" s="255"/>
      <c r="P178" s="255"/>
      <c r="Q178" s="255"/>
      <c r="R178" s="255"/>
      <c r="S178" s="255"/>
      <c r="T178" s="256"/>
      <c r="U178" s="13"/>
      <c r="V178" s="13"/>
      <c r="W178" s="13"/>
      <c r="X178" s="13"/>
      <c r="Y178" s="13"/>
      <c r="Z178" s="13"/>
      <c r="AA178" s="13"/>
      <c r="AB178" s="13"/>
      <c r="AC178" s="13"/>
      <c r="AD178" s="13"/>
      <c r="AE178" s="13"/>
      <c r="AT178" s="257" t="s">
        <v>208</v>
      </c>
      <c r="AU178" s="257" t="s">
        <v>86</v>
      </c>
      <c r="AV178" s="13" t="s">
        <v>86</v>
      </c>
      <c r="AW178" s="13" t="s">
        <v>38</v>
      </c>
      <c r="AX178" s="13" t="s">
        <v>76</v>
      </c>
      <c r="AY178" s="257" t="s">
        <v>194</v>
      </c>
    </row>
    <row r="179" spans="1:51" s="13" customFormat="1" ht="12">
      <c r="A179" s="13"/>
      <c r="B179" s="247"/>
      <c r="C179" s="248"/>
      <c r="D179" s="242" t="s">
        <v>208</v>
      </c>
      <c r="E179" s="249" t="s">
        <v>21</v>
      </c>
      <c r="F179" s="250" t="s">
        <v>1325</v>
      </c>
      <c r="G179" s="248"/>
      <c r="H179" s="251">
        <v>3.45</v>
      </c>
      <c r="I179" s="252"/>
      <c r="J179" s="248"/>
      <c r="K179" s="248"/>
      <c r="L179" s="253"/>
      <c r="M179" s="254"/>
      <c r="N179" s="255"/>
      <c r="O179" s="255"/>
      <c r="P179" s="255"/>
      <c r="Q179" s="255"/>
      <c r="R179" s="255"/>
      <c r="S179" s="255"/>
      <c r="T179" s="256"/>
      <c r="U179" s="13"/>
      <c r="V179" s="13"/>
      <c r="W179" s="13"/>
      <c r="X179" s="13"/>
      <c r="Y179" s="13"/>
      <c r="Z179" s="13"/>
      <c r="AA179" s="13"/>
      <c r="AB179" s="13"/>
      <c r="AC179" s="13"/>
      <c r="AD179" s="13"/>
      <c r="AE179" s="13"/>
      <c r="AT179" s="257" t="s">
        <v>208</v>
      </c>
      <c r="AU179" s="257" t="s">
        <v>86</v>
      </c>
      <c r="AV179" s="13" t="s">
        <v>86</v>
      </c>
      <c r="AW179" s="13" t="s">
        <v>38</v>
      </c>
      <c r="AX179" s="13" t="s">
        <v>76</v>
      </c>
      <c r="AY179" s="257" t="s">
        <v>194</v>
      </c>
    </row>
    <row r="180" spans="1:51" s="13" customFormat="1" ht="12">
      <c r="A180" s="13"/>
      <c r="B180" s="247"/>
      <c r="C180" s="248"/>
      <c r="D180" s="242" t="s">
        <v>208</v>
      </c>
      <c r="E180" s="249" t="s">
        <v>21</v>
      </c>
      <c r="F180" s="250" t="s">
        <v>1326</v>
      </c>
      <c r="G180" s="248"/>
      <c r="H180" s="251">
        <v>4.1</v>
      </c>
      <c r="I180" s="252"/>
      <c r="J180" s="248"/>
      <c r="K180" s="248"/>
      <c r="L180" s="253"/>
      <c r="M180" s="254"/>
      <c r="N180" s="255"/>
      <c r="O180" s="255"/>
      <c r="P180" s="255"/>
      <c r="Q180" s="255"/>
      <c r="R180" s="255"/>
      <c r="S180" s="255"/>
      <c r="T180" s="256"/>
      <c r="U180" s="13"/>
      <c r="V180" s="13"/>
      <c r="W180" s="13"/>
      <c r="X180" s="13"/>
      <c r="Y180" s="13"/>
      <c r="Z180" s="13"/>
      <c r="AA180" s="13"/>
      <c r="AB180" s="13"/>
      <c r="AC180" s="13"/>
      <c r="AD180" s="13"/>
      <c r="AE180" s="13"/>
      <c r="AT180" s="257" t="s">
        <v>208</v>
      </c>
      <c r="AU180" s="257" t="s">
        <v>86</v>
      </c>
      <c r="AV180" s="13" t="s">
        <v>86</v>
      </c>
      <c r="AW180" s="13" t="s">
        <v>38</v>
      </c>
      <c r="AX180" s="13" t="s">
        <v>76</v>
      </c>
      <c r="AY180" s="257" t="s">
        <v>194</v>
      </c>
    </row>
    <row r="181" spans="1:51" s="13" customFormat="1" ht="12">
      <c r="A181" s="13"/>
      <c r="B181" s="247"/>
      <c r="C181" s="248"/>
      <c r="D181" s="242" t="s">
        <v>208</v>
      </c>
      <c r="E181" s="249" t="s">
        <v>21</v>
      </c>
      <c r="F181" s="250" t="s">
        <v>1327</v>
      </c>
      <c r="G181" s="248"/>
      <c r="H181" s="251">
        <v>3.4</v>
      </c>
      <c r="I181" s="252"/>
      <c r="J181" s="248"/>
      <c r="K181" s="248"/>
      <c r="L181" s="253"/>
      <c r="M181" s="254"/>
      <c r="N181" s="255"/>
      <c r="O181" s="255"/>
      <c r="P181" s="255"/>
      <c r="Q181" s="255"/>
      <c r="R181" s="255"/>
      <c r="S181" s="255"/>
      <c r="T181" s="256"/>
      <c r="U181" s="13"/>
      <c r="V181" s="13"/>
      <c r="W181" s="13"/>
      <c r="X181" s="13"/>
      <c r="Y181" s="13"/>
      <c r="Z181" s="13"/>
      <c r="AA181" s="13"/>
      <c r="AB181" s="13"/>
      <c r="AC181" s="13"/>
      <c r="AD181" s="13"/>
      <c r="AE181" s="13"/>
      <c r="AT181" s="257" t="s">
        <v>208</v>
      </c>
      <c r="AU181" s="257" t="s">
        <v>86</v>
      </c>
      <c r="AV181" s="13" t="s">
        <v>86</v>
      </c>
      <c r="AW181" s="13" t="s">
        <v>38</v>
      </c>
      <c r="AX181" s="13" t="s">
        <v>76</v>
      </c>
      <c r="AY181" s="257" t="s">
        <v>194</v>
      </c>
    </row>
    <row r="182" spans="1:51" s="14" customFormat="1" ht="12">
      <c r="A182" s="14"/>
      <c r="B182" s="258"/>
      <c r="C182" s="259"/>
      <c r="D182" s="242" t="s">
        <v>208</v>
      </c>
      <c r="E182" s="260" t="s">
        <v>21</v>
      </c>
      <c r="F182" s="261" t="s">
        <v>210</v>
      </c>
      <c r="G182" s="259"/>
      <c r="H182" s="262">
        <v>30.2</v>
      </c>
      <c r="I182" s="263"/>
      <c r="J182" s="259"/>
      <c r="K182" s="259"/>
      <c r="L182" s="264"/>
      <c r="M182" s="265"/>
      <c r="N182" s="266"/>
      <c r="O182" s="266"/>
      <c r="P182" s="266"/>
      <c r="Q182" s="266"/>
      <c r="R182" s="266"/>
      <c r="S182" s="266"/>
      <c r="T182" s="267"/>
      <c r="U182" s="14"/>
      <c r="V182" s="14"/>
      <c r="W182" s="14"/>
      <c r="X182" s="14"/>
      <c r="Y182" s="14"/>
      <c r="Z182" s="14"/>
      <c r="AA182" s="14"/>
      <c r="AB182" s="14"/>
      <c r="AC182" s="14"/>
      <c r="AD182" s="14"/>
      <c r="AE182" s="14"/>
      <c r="AT182" s="268" t="s">
        <v>208</v>
      </c>
      <c r="AU182" s="268" t="s">
        <v>86</v>
      </c>
      <c r="AV182" s="14" t="s">
        <v>202</v>
      </c>
      <c r="AW182" s="14" t="s">
        <v>38</v>
      </c>
      <c r="AX182" s="14" t="s">
        <v>84</v>
      </c>
      <c r="AY182" s="268" t="s">
        <v>194</v>
      </c>
    </row>
    <row r="183" spans="1:51" s="13" customFormat="1" ht="12">
      <c r="A183" s="13"/>
      <c r="B183" s="247"/>
      <c r="C183" s="248"/>
      <c r="D183" s="242" t="s">
        <v>208</v>
      </c>
      <c r="E183" s="248"/>
      <c r="F183" s="250" t="s">
        <v>1334</v>
      </c>
      <c r="G183" s="248"/>
      <c r="H183" s="251">
        <v>31.71</v>
      </c>
      <c r="I183" s="252"/>
      <c r="J183" s="248"/>
      <c r="K183" s="248"/>
      <c r="L183" s="253"/>
      <c r="M183" s="254"/>
      <c r="N183" s="255"/>
      <c r="O183" s="255"/>
      <c r="P183" s="255"/>
      <c r="Q183" s="255"/>
      <c r="R183" s="255"/>
      <c r="S183" s="255"/>
      <c r="T183" s="256"/>
      <c r="U183" s="13"/>
      <c r="V183" s="13"/>
      <c r="W183" s="13"/>
      <c r="X183" s="13"/>
      <c r="Y183" s="13"/>
      <c r="Z183" s="13"/>
      <c r="AA183" s="13"/>
      <c r="AB183" s="13"/>
      <c r="AC183" s="13"/>
      <c r="AD183" s="13"/>
      <c r="AE183" s="13"/>
      <c r="AT183" s="257" t="s">
        <v>208</v>
      </c>
      <c r="AU183" s="257" t="s">
        <v>86</v>
      </c>
      <c r="AV183" s="13" t="s">
        <v>86</v>
      </c>
      <c r="AW183" s="13" t="s">
        <v>4</v>
      </c>
      <c r="AX183" s="13" t="s">
        <v>84</v>
      </c>
      <c r="AY183" s="257" t="s">
        <v>194</v>
      </c>
    </row>
    <row r="184" spans="1:65" s="2" customFormat="1" ht="16.5" customHeight="1">
      <c r="A184" s="40"/>
      <c r="B184" s="41"/>
      <c r="C184" s="229" t="s">
        <v>283</v>
      </c>
      <c r="D184" s="229" t="s">
        <v>197</v>
      </c>
      <c r="E184" s="230" t="s">
        <v>636</v>
      </c>
      <c r="F184" s="231" t="s">
        <v>637</v>
      </c>
      <c r="G184" s="232" t="s">
        <v>354</v>
      </c>
      <c r="H184" s="233">
        <v>424.47</v>
      </c>
      <c r="I184" s="234"/>
      <c r="J184" s="235">
        <f>ROUND(I184*H184,2)</f>
        <v>0</v>
      </c>
      <c r="K184" s="231" t="s">
        <v>201</v>
      </c>
      <c r="L184" s="46"/>
      <c r="M184" s="236" t="s">
        <v>21</v>
      </c>
      <c r="N184" s="237" t="s">
        <v>47</v>
      </c>
      <c r="O184" s="86"/>
      <c r="P184" s="238">
        <f>O184*H184</f>
        <v>0</v>
      </c>
      <c r="Q184" s="238">
        <v>0.00348</v>
      </c>
      <c r="R184" s="238">
        <f>Q184*H184</f>
        <v>1.4771556000000001</v>
      </c>
      <c r="S184" s="238">
        <v>0</v>
      </c>
      <c r="T184" s="239">
        <f>S184*H184</f>
        <v>0</v>
      </c>
      <c r="U184" s="40"/>
      <c r="V184" s="40"/>
      <c r="W184" s="40"/>
      <c r="X184" s="40"/>
      <c r="Y184" s="40"/>
      <c r="Z184" s="40"/>
      <c r="AA184" s="40"/>
      <c r="AB184" s="40"/>
      <c r="AC184" s="40"/>
      <c r="AD184" s="40"/>
      <c r="AE184" s="40"/>
      <c r="AR184" s="240" t="s">
        <v>202</v>
      </c>
      <c r="AT184" s="240" t="s">
        <v>197</v>
      </c>
      <c r="AU184" s="240" t="s">
        <v>86</v>
      </c>
      <c r="AY184" s="19" t="s">
        <v>194</v>
      </c>
      <c r="BE184" s="241">
        <f>IF(N184="základní",J184,0)</f>
        <v>0</v>
      </c>
      <c r="BF184" s="241">
        <f>IF(N184="snížená",J184,0)</f>
        <v>0</v>
      </c>
      <c r="BG184" s="241">
        <f>IF(N184="zákl. přenesená",J184,0)</f>
        <v>0</v>
      </c>
      <c r="BH184" s="241">
        <f>IF(N184="sníž. přenesená",J184,0)</f>
        <v>0</v>
      </c>
      <c r="BI184" s="241">
        <f>IF(N184="nulová",J184,0)</f>
        <v>0</v>
      </c>
      <c r="BJ184" s="19" t="s">
        <v>84</v>
      </c>
      <c r="BK184" s="241">
        <f>ROUND(I184*H184,2)</f>
        <v>0</v>
      </c>
      <c r="BL184" s="19" t="s">
        <v>202</v>
      </c>
      <c r="BM184" s="240" t="s">
        <v>1335</v>
      </c>
    </row>
    <row r="185" spans="1:47" s="2" customFormat="1" ht="12">
      <c r="A185" s="40"/>
      <c r="B185" s="41"/>
      <c r="C185" s="42"/>
      <c r="D185" s="242" t="s">
        <v>204</v>
      </c>
      <c r="E185" s="42"/>
      <c r="F185" s="243" t="s">
        <v>639</v>
      </c>
      <c r="G185" s="42"/>
      <c r="H185" s="42"/>
      <c r="I185" s="149"/>
      <c r="J185" s="42"/>
      <c r="K185" s="42"/>
      <c r="L185" s="46"/>
      <c r="M185" s="244"/>
      <c r="N185" s="245"/>
      <c r="O185" s="86"/>
      <c r="P185" s="86"/>
      <c r="Q185" s="86"/>
      <c r="R185" s="86"/>
      <c r="S185" s="86"/>
      <c r="T185" s="87"/>
      <c r="U185" s="40"/>
      <c r="V185" s="40"/>
      <c r="W185" s="40"/>
      <c r="X185" s="40"/>
      <c r="Y185" s="40"/>
      <c r="Z185" s="40"/>
      <c r="AA185" s="40"/>
      <c r="AB185" s="40"/>
      <c r="AC185" s="40"/>
      <c r="AD185" s="40"/>
      <c r="AE185" s="40"/>
      <c r="AT185" s="19" t="s">
        <v>204</v>
      </c>
      <c r="AU185" s="19" t="s">
        <v>86</v>
      </c>
    </row>
    <row r="186" spans="1:51" s="13" customFormat="1" ht="12">
      <c r="A186" s="13"/>
      <c r="B186" s="247"/>
      <c r="C186" s="248"/>
      <c r="D186" s="242" t="s">
        <v>208</v>
      </c>
      <c r="E186" s="249" t="s">
        <v>21</v>
      </c>
      <c r="F186" s="250" t="s">
        <v>1253</v>
      </c>
      <c r="G186" s="248"/>
      <c r="H186" s="251">
        <v>106.13</v>
      </c>
      <c r="I186" s="252"/>
      <c r="J186" s="248"/>
      <c r="K186" s="248"/>
      <c r="L186" s="253"/>
      <c r="M186" s="254"/>
      <c r="N186" s="255"/>
      <c r="O186" s="255"/>
      <c r="P186" s="255"/>
      <c r="Q186" s="255"/>
      <c r="R186" s="255"/>
      <c r="S186" s="255"/>
      <c r="T186" s="256"/>
      <c r="U186" s="13"/>
      <c r="V186" s="13"/>
      <c r="W186" s="13"/>
      <c r="X186" s="13"/>
      <c r="Y186" s="13"/>
      <c r="Z186" s="13"/>
      <c r="AA186" s="13"/>
      <c r="AB186" s="13"/>
      <c r="AC186" s="13"/>
      <c r="AD186" s="13"/>
      <c r="AE186" s="13"/>
      <c r="AT186" s="257" t="s">
        <v>208</v>
      </c>
      <c r="AU186" s="257" t="s">
        <v>86</v>
      </c>
      <c r="AV186" s="13" t="s">
        <v>86</v>
      </c>
      <c r="AW186" s="13" t="s">
        <v>38</v>
      </c>
      <c r="AX186" s="13" t="s">
        <v>76</v>
      </c>
      <c r="AY186" s="257" t="s">
        <v>194</v>
      </c>
    </row>
    <row r="187" spans="1:51" s="13" customFormat="1" ht="12">
      <c r="A187" s="13"/>
      <c r="B187" s="247"/>
      <c r="C187" s="248"/>
      <c r="D187" s="242" t="s">
        <v>208</v>
      </c>
      <c r="E187" s="249" t="s">
        <v>21</v>
      </c>
      <c r="F187" s="250" t="s">
        <v>1254</v>
      </c>
      <c r="G187" s="248"/>
      <c r="H187" s="251">
        <v>108.65</v>
      </c>
      <c r="I187" s="252"/>
      <c r="J187" s="248"/>
      <c r="K187" s="248"/>
      <c r="L187" s="253"/>
      <c r="M187" s="254"/>
      <c r="N187" s="255"/>
      <c r="O187" s="255"/>
      <c r="P187" s="255"/>
      <c r="Q187" s="255"/>
      <c r="R187" s="255"/>
      <c r="S187" s="255"/>
      <c r="T187" s="256"/>
      <c r="U187" s="13"/>
      <c r="V187" s="13"/>
      <c r="W187" s="13"/>
      <c r="X187" s="13"/>
      <c r="Y187" s="13"/>
      <c r="Z187" s="13"/>
      <c r="AA187" s="13"/>
      <c r="AB187" s="13"/>
      <c r="AC187" s="13"/>
      <c r="AD187" s="13"/>
      <c r="AE187" s="13"/>
      <c r="AT187" s="257" t="s">
        <v>208</v>
      </c>
      <c r="AU187" s="257" t="s">
        <v>86</v>
      </c>
      <c r="AV187" s="13" t="s">
        <v>86</v>
      </c>
      <c r="AW187" s="13" t="s">
        <v>38</v>
      </c>
      <c r="AX187" s="13" t="s">
        <v>76</v>
      </c>
      <c r="AY187" s="257" t="s">
        <v>194</v>
      </c>
    </row>
    <row r="188" spans="1:51" s="13" customFormat="1" ht="12">
      <c r="A188" s="13"/>
      <c r="B188" s="247"/>
      <c r="C188" s="248"/>
      <c r="D188" s="242" t="s">
        <v>208</v>
      </c>
      <c r="E188" s="249" t="s">
        <v>21</v>
      </c>
      <c r="F188" s="250" t="s">
        <v>1255</v>
      </c>
      <c r="G188" s="248"/>
      <c r="H188" s="251">
        <v>121.91</v>
      </c>
      <c r="I188" s="252"/>
      <c r="J188" s="248"/>
      <c r="K188" s="248"/>
      <c r="L188" s="253"/>
      <c r="M188" s="254"/>
      <c r="N188" s="255"/>
      <c r="O188" s="255"/>
      <c r="P188" s="255"/>
      <c r="Q188" s="255"/>
      <c r="R188" s="255"/>
      <c r="S188" s="255"/>
      <c r="T188" s="256"/>
      <c r="U188" s="13"/>
      <c r="V188" s="13"/>
      <c r="W188" s="13"/>
      <c r="X188" s="13"/>
      <c r="Y188" s="13"/>
      <c r="Z188" s="13"/>
      <c r="AA188" s="13"/>
      <c r="AB188" s="13"/>
      <c r="AC188" s="13"/>
      <c r="AD188" s="13"/>
      <c r="AE188" s="13"/>
      <c r="AT188" s="257" t="s">
        <v>208</v>
      </c>
      <c r="AU188" s="257" t="s">
        <v>86</v>
      </c>
      <c r="AV188" s="13" t="s">
        <v>86</v>
      </c>
      <c r="AW188" s="13" t="s">
        <v>38</v>
      </c>
      <c r="AX188" s="13" t="s">
        <v>76</v>
      </c>
      <c r="AY188" s="257" t="s">
        <v>194</v>
      </c>
    </row>
    <row r="189" spans="1:51" s="13" customFormat="1" ht="12">
      <c r="A189" s="13"/>
      <c r="B189" s="247"/>
      <c r="C189" s="248"/>
      <c r="D189" s="242" t="s">
        <v>208</v>
      </c>
      <c r="E189" s="249" t="s">
        <v>21</v>
      </c>
      <c r="F189" s="250" t="s">
        <v>1256</v>
      </c>
      <c r="G189" s="248"/>
      <c r="H189" s="251">
        <v>36.62</v>
      </c>
      <c r="I189" s="252"/>
      <c r="J189" s="248"/>
      <c r="K189" s="248"/>
      <c r="L189" s="253"/>
      <c r="M189" s="254"/>
      <c r="N189" s="255"/>
      <c r="O189" s="255"/>
      <c r="P189" s="255"/>
      <c r="Q189" s="255"/>
      <c r="R189" s="255"/>
      <c r="S189" s="255"/>
      <c r="T189" s="256"/>
      <c r="U189" s="13"/>
      <c r="V189" s="13"/>
      <c r="W189" s="13"/>
      <c r="X189" s="13"/>
      <c r="Y189" s="13"/>
      <c r="Z189" s="13"/>
      <c r="AA189" s="13"/>
      <c r="AB189" s="13"/>
      <c r="AC189" s="13"/>
      <c r="AD189" s="13"/>
      <c r="AE189" s="13"/>
      <c r="AT189" s="257" t="s">
        <v>208</v>
      </c>
      <c r="AU189" s="257" t="s">
        <v>86</v>
      </c>
      <c r="AV189" s="13" t="s">
        <v>86</v>
      </c>
      <c r="AW189" s="13" t="s">
        <v>38</v>
      </c>
      <c r="AX189" s="13" t="s">
        <v>76</v>
      </c>
      <c r="AY189" s="257" t="s">
        <v>194</v>
      </c>
    </row>
    <row r="190" spans="1:51" s="13" customFormat="1" ht="12">
      <c r="A190" s="13"/>
      <c r="B190" s="247"/>
      <c r="C190" s="248"/>
      <c r="D190" s="242" t="s">
        <v>208</v>
      </c>
      <c r="E190" s="249" t="s">
        <v>21</v>
      </c>
      <c r="F190" s="250" t="s">
        <v>1257</v>
      </c>
      <c r="G190" s="248"/>
      <c r="H190" s="251">
        <v>22.35</v>
      </c>
      <c r="I190" s="252"/>
      <c r="J190" s="248"/>
      <c r="K190" s="248"/>
      <c r="L190" s="253"/>
      <c r="M190" s="254"/>
      <c r="N190" s="255"/>
      <c r="O190" s="255"/>
      <c r="P190" s="255"/>
      <c r="Q190" s="255"/>
      <c r="R190" s="255"/>
      <c r="S190" s="255"/>
      <c r="T190" s="256"/>
      <c r="U190" s="13"/>
      <c r="V190" s="13"/>
      <c r="W190" s="13"/>
      <c r="X190" s="13"/>
      <c r="Y190" s="13"/>
      <c r="Z190" s="13"/>
      <c r="AA190" s="13"/>
      <c r="AB190" s="13"/>
      <c r="AC190" s="13"/>
      <c r="AD190" s="13"/>
      <c r="AE190" s="13"/>
      <c r="AT190" s="257" t="s">
        <v>208</v>
      </c>
      <c r="AU190" s="257" t="s">
        <v>86</v>
      </c>
      <c r="AV190" s="13" t="s">
        <v>86</v>
      </c>
      <c r="AW190" s="13" t="s">
        <v>38</v>
      </c>
      <c r="AX190" s="13" t="s">
        <v>76</v>
      </c>
      <c r="AY190" s="257" t="s">
        <v>194</v>
      </c>
    </row>
    <row r="191" spans="1:51" s="13" customFormat="1" ht="12">
      <c r="A191" s="13"/>
      <c r="B191" s="247"/>
      <c r="C191" s="248"/>
      <c r="D191" s="242" t="s">
        <v>208</v>
      </c>
      <c r="E191" s="249" t="s">
        <v>21</v>
      </c>
      <c r="F191" s="250" t="s">
        <v>1258</v>
      </c>
      <c r="G191" s="248"/>
      <c r="H191" s="251">
        <v>16.06</v>
      </c>
      <c r="I191" s="252"/>
      <c r="J191" s="248"/>
      <c r="K191" s="248"/>
      <c r="L191" s="253"/>
      <c r="M191" s="254"/>
      <c r="N191" s="255"/>
      <c r="O191" s="255"/>
      <c r="P191" s="255"/>
      <c r="Q191" s="255"/>
      <c r="R191" s="255"/>
      <c r="S191" s="255"/>
      <c r="T191" s="256"/>
      <c r="U191" s="13"/>
      <c r="V191" s="13"/>
      <c r="W191" s="13"/>
      <c r="X191" s="13"/>
      <c r="Y191" s="13"/>
      <c r="Z191" s="13"/>
      <c r="AA191" s="13"/>
      <c r="AB191" s="13"/>
      <c r="AC191" s="13"/>
      <c r="AD191" s="13"/>
      <c r="AE191" s="13"/>
      <c r="AT191" s="257" t="s">
        <v>208</v>
      </c>
      <c r="AU191" s="257" t="s">
        <v>86</v>
      </c>
      <c r="AV191" s="13" t="s">
        <v>86</v>
      </c>
      <c r="AW191" s="13" t="s">
        <v>38</v>
      </c>
      <c r="AX191" s="13" t="s">
        <v>76</v>
      </c>
      <c r="AY191" s="257" t="s">
        <v>194</v>
      </c>
    </row>
    <row r="192" spans="1:51" s="15" customFormat="1" ht="12">
      <c r="A192" s="15"/>
      <c r="B192" s="282"/>
      <c r="C192" s="283"/>
      <c r="D192" s="242" t="s">
        <v>208</v>
      </c>
      <c r="E192" s="284" t="s">
        <v>21</v>
      </c>
      <c r="F192" s="285" t="s">
        <v>430</v>
      </c>
      <c r="G192" s="283"/>
      <c r="H192" s="286">
        <v>411.72</v>
      </c>
      <c r="I192" s="287"/>
      <c r="J192" s="283"/>
      <c r="K192" s="283"/>
      <c r="L192" s="288"/>
      <c r="M192" s="289"/>
      <c r="N192" s="290"/>
      <c r="O192" s="290"/>
      <c r="P192" s="290"/>
      <c r="Q192" s="290"/>
      <c r="R192" s="290"/>
      <c r="S192" s="290"/>
      <c r="T192" s="291"/>
      <c r="U192" s="15"/>
      <c r="V192" s="15"/>
      <c r="W192" s="15"/>
      <c r="X192" s="15"/>
      <c r="Y192" s="15"/>
      <c r="Z192" s="15"/>
      <c r="AA192" s="15"/>
      <c r="AB192" s="15"/>
      <c r="AC192" s="15"/>
      <c r="AD192" s="15"/>
      <c r="AE192" s="15"/>
      <c r="AT192" s="292" t="s">
        <v>208</v>
      </c>
      <c r="AU192" s="292" t="s">
        <v>86</v>
      </c>
      <c r="AV192" s="15" t="s">
        <v>97</v>
      </c>
      <c r="AW192" s="15" t="s">
        <v>38</v>
      </c>
      <c r="AX192" s="15" t="s">
        <v>76</v>
      </c>
      <c r="AY192" s="292" t="s">
        <v>194</v>
      </c>
    </row>
    <row r="193" spans="1:51" s="13" customFormat="1" ht="12">
      <c r="A193" s="13"/>
      <c r="B193" s="247"/>
      <c r="C193" s="248"/>
      <c r="D193" s="242" t="s">
        <v>208</v>
      </c>
      <c r="E193" s="249" t="s">
        <v>21</v>
      </c>
      <c r="F193" s="250" t="s">
        <v>1336</v>
      </c>
      <c r="G193" s="248"/>
      <c r="H193" s="251">
        <v>1.29</v>
      </c>
      <c r="I193" s="252"/>
      <c r="J193" s="248"/>
      <c r="K193" s="248"/>
      <c r="L193" s="253"/>
      <c r="M193" s="254"/>
      <c r="N193" s="255"/>
      <c r="O193" s="255"/>
      <c r="P193" s="255"/>
      <c r="Q193" s="255"/>
      <c r="R193" s="255"/>
      <c r="S193" s="255"/>
      <c r="T193" s="256"/>
      <c r="U193" s="13"/>
      <c r="V193" s="13"/>
      <c r="W193" s="13"/>
      <c r="X193" s="13"/>
      <c r="Y193" s="13"/>
      <c r="Z193" s="13"/>
      <c r="AA193" s="13"/>
      <c r="AB193" s="13"/>
      <c r="AC193" s="13"/>
      <c r="AD193" s="13"/>
      <c r="AE193" s="13"/>
      <c r="AT193" s="257" t="s">
        <v>208</v>
      </c>
      <c r="AU193" s="257" t="s">
        <v>86</v>
      </c>
      <c r="AV193" s="13" t="s">
        <v>86</v>
      </c>
      <c r="AW193" s="13" t="s">
        <v>38</v>
      </c>
      <c r="AX193" s="13" t="s">
        <v>76</v>
      </c>
      <c r="AY193" s="257" t="s">
        <v>194</v>
      </c>
    </row>
    <row r="194" spans="1:51" s="13" customFormat="1" ht="12">
      <c r="A194" s="13"/>
      <c r="B194" s="247"/>
      <c r="C194" s="248"/>
      <c r="D194" s="242" t="s">
        <v>208</v>
      </c>
      <c r="E194" s="249" t="s">
        <v>21</v>
      </c>
      <c r="F194" s="250" t="s">
        <v>1337</v>
      </c>
      <c r="G194" s="248"/>
      <c r="H194" s="251">
        <v>1.29</v>
      </c>
      <c r="I194" s="252"/>
      <c r="J194" s="248"/>
      <c r="K194" s="248"/>
      <c r="L194" s="253"/>
      <c r="M194" s="254"/>
      <c r="N194" s="255"/>
      <c r="O194" s="255"/>
      <c r="P194" s="255"/>
      <c r="Q194" s="255"/>
      <c r="R194" s="255"/>
      <c r="S194" s="255"/>
      <c r="T194" s="256"/>
      <c r="U194" s="13"/>
      <c r="V194" s="13"/>
      <c r="W194" s="13"/>
      <c r="X194" s="13"/>
      <c r="Y194" s="13"/>
      <c r="Z194" s="13"/>
      <c r="AA194" s="13"/>
      <c r="AB194" s="13"/>
      <c r="AC194" s="13"/>
      <c r="AD194" s="13"/>
      <c r="AE194" s="13"/>
      <c r="AT194" s="257" t="s">
        <v>208</v>
      </c>
      <c r="AU194" s="257" t="s">
        <v>86</v>
      </c>
      <c r="AV194" s="13" t="s">
        <v>86</v>
      </c>
      <c r="AW194" s="13" t="s">
        <v>38</v>
      </c>
      <c r="AX194" s="13" t="s">
        <v>76</v>
      </c>
      <c r="AY194" s="257" t="s">
        <v>194</v>
      </c>
    </row>
    <row r="195" spans="1:51" s="13" customFormat="1" ht="12">
      <c r="A195" s="13"/>
      <c r="B195" s="247"/>
      <c r="C195" s="248"/>
      <c r="D195" s="242" t="s">
        <v>208</v>
      </c>
      <c r="E195" s="249" t="s">
        <v>21</v>
      </c>
      <c r="F195" s="250" t="s">
        <v>1338</v>
      </c>
      <c r="G195" s="248"/>
      <c r="H195" s="251">
        <v>2.79</v>
      </c>
      <c r="I195" s="252"/>
      <c r="J195" s="248"/>
      <c r="K195" s="248"/>
      <c r="L195" s="253"/>
      <c r="M195" s="254"/>
      <c r="N195" s="255"/>
      <c r="O195" s="255"/>
      <c r="P195" s="255"/>
      <c r="Q195" s="255"/>
      <c r="R195" s="255"/>
      <c r="S195" s="255"/>
      <c r="T195" s="256"/>
      <c r="U195" s="13"/>
      <c r="V195" s="13"/>
      <c r="W195" s="13"/>
      <c r="X195" s="13"/>
      <c r="Y195" s="13"/>
      <c r="Z195" s="13"/>
      <c r="AA195" s="13"/>
      <c r="AB195" s="13"/>
      <c r="AC195" s="13"/>
      <c r="AD195" s="13"/>
      <c r="AE195" s="13"/>
      <c r="AT195" s="257" t="s">
        <v>208</v>
      </c>
      <c r="AU195" s="257" t="s">
        <v>86</v>
      </c>
      <c r="AV195" s="13" t="s">
        <v>86</v>
      </c>
      <c r="AW195" s="13" t="s">
        <v>38</v>
      </c>
      <c r="AX195" s="13" t="s">
        <v>76</v>
      </c>
      <c r="AY195" s="257" t="s">
        <v>194</v>
      </c>
    </row>
    <row r="196" spans="1:51" s="13" customFormat="1" ht="12">
      <c r="A196" s="13"/>
      <c r="B196" s="247"/>
      <c r="C196" s="248"/>
      <c r="D196" s="242" t="s">
        <v>208</v>
      </c>
      <c r="E196" s="249" t="s">
        <v>21</v>
      </c>
      <c r="F196" s="250" t="s">
        <v>1339</v>
      </c>
      <c r="G196" s="248"/>
      <c r="H196" s="251">
        <v>1.53</v>
      </c>
      <c r="I196" s="252"/>
      <c r="J196" s="248"/>
      <c r="K196" s="248"/>
      <c r="L196" s="253"/>
      <c r="M196" s="254"/>
      <c r="N196" s="255"/>
      <c r="O196" s="255"/>
      <c r="P196" s="255"/>
      <c r="Q196" s="255"/>
      <c r="R196" s="255"/>
      <c r="S196" s="255"/>
      <c r="T196" s="256"/>
      <c r="U196" s="13"/>
      <c r="V196" s="13"/>
      <c r="W196" s="13"/>
      <c r="X196" s="13"/>
      <c r="Y196" s="13"/>
      <c r="Z196" s="13"/>
      <c r="AA196" s="13"/>
      <c r="AB196" s="13"/>
      <c r="AC196" s="13"/>
      <c r="AD196" s="13"/>
      <c r="AE196" s="13"/>
      <c r="AT196" s="257" t="s">
        <v>208</v>
      </c>
      <c r="AU196" s="257" t="s">
        <v>86</v>
      </c>
      <c r="AV196" s="13" t="s">
        <v>86</v>
      </c>
      <c r="AW196" s="13" t="s">
        <v>38</v>
      </c>
      <c r="AX196" s="13" t="s">
        <v>76</v>
      </c>
      <c r="AY196" s="257" t="s">
        <v>194</v>
      </c>
    </row>
    <row r="197" spans="1:51" s="13" customFormat="1" ht="12">
      <c r="A197" s="13"/>
      <c r="B197" s="247"/>
      <c r="C197" s="248"/>
      <c r="D197" s="242" t="s">
        <v>208</v>
      </c>
      <c r="E197" s="249" t="s">
        <v>21</v>
      </c>
      <c r="F197" s="250" t="s">
        <v>1340</v>
      </c>
      <c r="G197" s="248"/>
      <c r="H197" s="251">
        <v>2.79</v>
      </c>
      <c r="I197" s="252"/>
      <c r="J197" s="248"/>
      <c r="K197" s="248"/>
      <c r="L197" s="253"/>
      <c r="M197" s="254"/>
      <c r="N197" s="255"/>
      <c r="O197" s="255"/>
      <c r="P197" s="255"/>
      <c r="Q197" s="255"/>
      <c r="R197" s="255"/>
      <c r="S197" s="255"/>
      <c r="T197" s="256"/>
      <c r="U197" s="13"/>
      <c r="V197" s="13"/>
      <c r="W197" s="13"/>
      <c r="X197" s="13"/>
      <c r="Y197" s="13"/>
      <c r="Z197" s="13"/>
      <c r="AA197" s="13"/>
      <c r="AB197" s="13"/>
      <c r="AC197" s="13"/>
      <c r="AD197" s="13"/>
      <c r="AE197" s="13"/>
      <c r="AT197" s="257" t="s">
        <v>208</v>
      </c>
      <c r="AU197" s="257" t="s">
        <v>86</v>
      </c>
      <c r="AV197" s="13" t="s">
        <v>86</v>
      </c>
      <c r="AW197" s="13" t="s">
        <v>38</v>
      </c>
      <c r="AX197" s="13" t="s">
        <v>76</v>
      </c>
      <c r="AY197" s="257" t="s">
        <v>194</v>
      </c>
    </row>
    <row r="198" spans="1:51" s="13" customFormat="1" ht="12">
      <c r="A198" s="13"/>
      <c r="B198" s="247"/>
      <c r="C198" s="248"/>
      <c r="D198" s="242" t="s">
        <v>208</v>
      </c>
      <c r="E198" s="249" t="s">
        <v>21</v>
      </c>
      <c r="F198" s="250" t="s">
        <v>1341</v>
      </c>
      <c r="G198" s="248"/>
      <c r="H198" s="251">
        <v>1.86</v>
      </c>
      <c r="I198" s="252"/>
      <c r="J198" s="248"/>
      <c r="K198" s="248"/>
      <c r="L198" s="253"/>
      <c r="M198" s="254"/>
      <c r="N198" s="255"/>
      <c r="O198" s="255"/>
      <c r="P198" s="255"/>
      <c r="Q198" s="255"/>
      <c r="R198" s="255"/>
      <c r="S198" s="255"/>
      <c r="T198" s="256"/>
      <c r="U198" s="13"/>
      <c r="V198" s="13"/>
      <c r="W198" s="13"/>
      <c r="X198" s="13"/>
      <c r="Y198" s="13"/>
      <c r="Z198" s="13"/>
      <c r="AA198" s="13"/>
      <c r="AB198" s="13"/>
      <c r="AC198" s="13"/>
      <c r="AD198" s="13"/>
      <c r="AE198" s="13"/>
      <c r="AT198" s="257" t="s">
        <v>208</v>
      </c>
      <c r="AU198" s="257" t="s">
        <v>86</v>
      </c>
      <c r="AV198" s="13" t="s">
        <v>86</v>
      </c>
      <c r="AW198" s="13" t="s">
        <v>38</v>
      </c>
      <c r="AX198" s="13" t="s">
        <v>76</v>
      </c>
      <c r="AY198" s="257" t="s">
        <v>194</v>
      </c>
    </row>
    <row r="199" spans="1:51" s="13" customFormat="1" ht="12">
      <c r="A199" s="13"/>
      <c r="B199" s="247"/>
      <c r="C199" s="248"/>
      <c r="D199" s="242" t="s">
        <v>208</v>
      </c>
      <c r="E199" s="249" t="s">
        <v>21</v>
      </c>
      <c r="F199" s="250" t="s">
        <v>1342</v>
      </c>
      <c r="G199" s="248"/>
      <c r="H199" s="251">
        <v>1.2</v>
      </c>
      <c r="I199" s="252"/>
      <c r="J199" s="248"/>
      <c r="K199" s="248"/>
      <c r="L199" s="253"/>
      <c r="M199" s="254"/>
      <c r="N199" s="255"/>
      <c r="O199" s="255"/>
      <c r="P199" s="255"/>
      <c r="Q199" s="255"/>
      <c r="R199" s="255"/>
      <c r="S199" s="255"/>
      <c r="T199" s="256"/>
      <c r="U199" s="13"/>
      <c r="V199" s="13"/>
      <c r="W199" s="13"/>
      <c r="X199" s="13"/>
      <c r="Y199" s="13"/>
      <c r="Z199" s="13"/>
      <c r="AA199" s="13"/>
      <c r="AB199" s="13"/>
      <c r="AC199" s="13"/>
      <c r="AD199" s="13"/>
      <c r="AE199" s="13"/>
      <c r="AT199" s="257" t="s">
        <v>208</v>
      </c>
      <c r="AU199" s="257" t="s">
        <v>86</v>
      </c>
      <c r="AV199" s="13" t="s">
        <v>86</v>
      </c>
      <c r="AW199" s="13" t="s">
        <v>38</v>
      </c>
      <c r="AX199" s="13" t="s">
        <v>76</v>
      </c>
      <c r="AY199" s="257" t="s">
        <v>194</v>
      </c>
    </row>
    <row r="200" spans="1:51" s="14" customFormat="1" ht="12">
      <c r="A200" s="14"/>
      <c r="B200" s="258"/>
      <c r="C200" s="259"/>
      <c r="D200" s="242" t="s">
        <v>208</v>
      </c>
      <c r="E200" s="260" t="s">
        <v>21</v>
      </c>
      <c r="F200" s="261" t="s">
        <v>210</v>
      </c>
      <c r="G200" s="259"/>
      <c r="H200" s="262">
        <v>424.47</v>
      </c>
      <c r="I200" s="263"/>
      <c r="J200" s="259"/>
      <c r="K200" s="259"/>
      <c r="L200" s="264"/>
      <c r="M200" s="265"/>
      <c r="N200" s="266"/>
      <c r="O200" s="266"/>
      <c r="P200" s="266"/>
      <c r="Q200" s="266"/>
      <c r="R200" s="266"/>
      <c r="S200" s="266"/>
      <c r="T200" s="267"/>
      <c r="U200" s="14"/>
      <c r="V200" s="14"/>
      <c r="W200" s="14"/>
      <c r="X200" s="14"/>
      <c r="Y200" s="14"/>
      <c r="Z200" s="14"/>
      <c r="AA200" s="14"/>
      <c r="AB200" s="14"/>
      <c r="AC200" s="14"/>
      <c r="AD200" s="14"/>
      <c r="AE200" s="14"/>
      <c r="AT200" s="268" t="s">
        <v>208</v>
      </c>
      <c r="AU200" s="268" t="s">
        <v>86</v>
      </c>
      <c r="AV200" s="14" t="s">
        <v>202</v>
      </c>
      <c r="AW200" s="14" t="s">
        <v>38</v>
      </c>
      <c r="AX200" s="14" t="s">
        <v>84</v>
      </c>
      <c r="AY200" s="268" t="s">
        <v>194</v>
      </c>
    </row>
    <row r="201" spans="1:65" s="2" customFormat="1" ht="16.5" customHeight="1">
      <c r="A201" s="40"/>
      <c r="B201" s="41"/>
      <c r="C201" s="229" t="s">
        <v>385</v>
      </c>
      <c r="D201" s="229" t="s">
        <v>197</v>
      </c>
      <c r="E201" s="230" t="s">
        <v>1343</v>
      </c>
      <c r="F201" s="231" t="s">
        <v>1344</v>
      </c>
      <c r="G201" s="232" t="s">
        <v>354</v>
      </c>
      <c r="H201" s="233">
        <v>6.36</v>
      </c>
      <c r="I201" s="234"/>
      <c r="J201" s="235">
        <f>ROUND(I201*H201,2)</f>
        <v>0</v>
      </c>
      <c r="K201" s="231" t="s">
        <v>201</v>
      </c>
      <c r="L201" s="46"/>
      <c r="M201" s="236" t="s">
        <v>21</v>
      </c>
      <c r="N201" s="237" t="s">
        <v>47</v>
      </c>
      <c r="O201" s="86"/>
      <c r="P201" s="238">
        <f>O201*H201</f>
        <v>0</v>
      </c>
      <c r="Q201" s="238">
        <v>0.00348</v>
      </c>
      <c r="R201" s="238">
        <f>Q201*H201</f>
        <v>0.0221328</v>
      </c>
      <c r="S201" s="238">
        <v>0</v>
      </c>
      <c r="T201" s="239">
        <f>S201*H201</f>
        <v>0</v>
      </c>
      <c r="U201" s="40"/>
      <c r="V201" s="40"/>
      <c r="W201" s="40"/>
      <c r="X201" s="40"/>
      <c r="Y201" s="40"/>
      <c r="Z201" s="40"/>
      <c r="AA201" s="40"/>
      <c r="AB201" s="40"/>
      <c r="AC201" s="40"/>
      <c r="AD201" s="40"/>
      <c r="AE201" s="40"/>
      <c r="AR201" s="240" t="s">
        <v>202</v>
      </c>
      <c r="AT201" s="240" t="s">
        <v>197</v>
      </c>
      <c r="AU201" s="240" t="s">
        <v>86</v>
      </c>
      <c r="AY201" s="19" t="s">
        <v>194</v>
      </c>
      <c r="BE201" s="241">
        <f>IF(N201="základní",J201,0)</f>
        <v>0</v>
      </c>
      <c r="BF201" s="241">
        <f>IF(N201="snížená",J201,0)</f>
        <v>0</v>
      </c>
      <c r="BG201" s="241">
        <f>IF(N201="zákl. přenesená",J201,0)</f>
        <v>0</v>
      </c>
      <c r="BH201" s="241">
        <f>IF(N201="sníž. přenesená",J201,0)</f>
        <v>0</v>
      </c>
      <c r="BI201" s="241">
        <f>IF(N201="nulová",J201,0)</f>
        <v>0</v>
      </c>
      <c r="BJ201" s="19" t="s">
        <v>84</v>
      </c>
      <c r="BK201" s="241">
        <f>ROUND(I201*H201,2)</f>
        <v>0</v>
      </c>
      <c r="BL201" s="19" t="s">
        <v>202</v>
      </c>
      <c r="BM201" s="240" t="s">
        <v>1345</v>
      </c>
    </row>
    <row r="202" spans="1:47" s="2" customFormat="1" ht="12">
      <c r="A202" s="40"/>
      <c r="B202" s="41"/>
      <c r="C202" s="42"/>
      <c r="D202" s="242" t="s">
        <v>204</v>
      </c>
      <c r="E202" s="42"/>
      <c r="F202" s="243" t="s">
        <v>1346</v>
      </c>
      <c r="G202" s="42"/>
      <c r="H202" s="42"/>
      <c r="I202" s="149"/>
      <c r="J202" s="42"/>
      <c r="K202" s="42"/>
      <c r="L202" s="46"/>
      <c r="M202" s="244"/>
      <c r="N202" s="245"/>
      <c r="O202" s="86"/>
      <c r="P202" s="86"/>
      <c r="Q202" s="86"/>
      <c r="R202" s="86"/>
      <c r="S202" s="86"/>
      <c r="T202" s="87"/>
      <c r="U202" s="40"/>
      <c r="V202" s="40"/>
      <c r="W202" s="40"/>
      <c r="X202" s="40"/>
      <c r="Y202" s="40"/>
      <c r="Z202" s="40"/>
      <c r="AA202" s="40"/>
      <c r="AB202" s="40"/>
      <c r="AC202" s="40"/>
      <c r="AD202" s="40"/>
      <c r="AE202" s="40"/>
      <c r="AT202" s="19" t="s">
        <v>204</v>
      </c>
      <c r="AU202" s="19" t="s">
        <v>86</v>
      </c>
    </row>
    <row r="203" spans="1:51" s="13" customFormat="1" ht="12">
      <c r="A203" s="13"/>
      <c r="B203" s="247"/>
      <c r="C203" s="248"/>
      <c r="D203" s="242" t="s">
        <v>208</v>
      </c>
      <c r="E203" s="249" t="s">
        <v>21</v>
      </c>
      <c r="F203" s="250" t="s">
        <v>1347</v>
      </c>
      <c r="G203" s="248"/>
      <c r="H203" s="251">
        <v>2.205</v>
      </c>
      <c r="I203" s="252"/>
      <c r="J203" s="248"/>
      <c r="K203" s="248"/>
      <c r="L203" s="253"/>
      <c r="M203" s="254"/>
      <c r="N203" s="255"/>
      <c r="O203" s="255"/>
      <c r="P203" s="255"/>
      <c r="Q203" s="255"/>
      <c r="R203" s="255"/>
      <c r="S203" s="255"/>
      <c r="T203" s="256"/>
      <c r="U203" s="13"/>
      <c r="V203" s="13"/>
      <c r="W203" s="13"/>
      <c r="X203" s="13"/>
      <c r="Y203" s="13"/>
      <c r="Z203" s="13"/>
      <c r="AA203" s="13"/>
      <c r="AB203" s="13"/>
      <c r="AC203" s="13"/>
      <c r="AD203" s="13"/>
      <c r="AE203" s="13"/>
      <c r="AT203" s="257" t="s">
        <v>208</v>
      </c>
      <c r="AU203" s="257" t="s">
        <v>86</v>
      </c>
      <c r="AV203" s="13" t="s">
        <v>86</v>
      </c>
      <c r="AW203" s="13" t="s">
        <v>38</v>
      </c>
      <c r="AX203" s="13" t="s">
        <v>76</v>
      </c>
      <c r="AY203" s="257" t="s">
        <v>194</v>
      </c>
    </row>
    <row r="204" spans="1:51" s="13" customFormat="1" ht="12">
      <c r="A204" s="13"/>
      <c r="B204" s="247"/>
      <c r="C204" s="248"/>
      <c r="D204" s="242" t="s">
        <v>208</v>
      </c>
      <c r="E204" s="249" t="s">
        <v>21</v>
      </c>
      <c r="F204" s="250" t="s">
        <v>1348</v>
      </c>
      <c r="G204" s="248"/>
      <c r="H204" s="251">
        <v>0.87</v>
      </c>
      <c r="I204" s="252"/>
      <c r="J204" s="248"/>
      <c r="K204" s="248"/>
      <c r="L204" s="253"/>
      <c r="M204" s="254"/>
      <c r="N204" s="255"/>
      <c r="O204" s="255"/>
      <c r="P204" s="255"/>
      <c r="Q204" s="255"/>
      <c r="R204" s="255"/>
      <c r="S204" s="255"/>
      <c r="T204" s="256"/>
      <c r="U204" s="13"/>
      <c r="V204" s="13"/>
      <c r="W204" s="13"/>
      <c r="X204" s="13"/>
      <c r="Y204" s="13"/>
      <c r="Z204" s="13"/>
      <c r="AA204" s="13"/>
      <c r="AB204" s="13"/>
      <c r="AC204" s="13"/>
      <c r="AD204" s="13"/>
      <c r="AE204" s="13"/>
      <c r="AT204" s="257" t="s">
        <v>208</v>
      </c>
      <c r="AU204" s="257" t="s">
        <v>86</v>
      </c>
      <c r="AV204" s="13" t="s">
        <v>86</v>
      </c>
      <c r="AW204" s="13" t="s">
        <v>38</v>
      </c>
      <c r="AX204" s="13" t="s">
        <v>76</v>
      </c>
      <c r="AY204" s="257" t="s">
        <v>194</v>
      </c>
    </row>
    <row r="205" spans="1:51" s="13" customFormat="1" ht="12">
      <c r="A205" s="13"/>
      <c r="B205" s="247"/>
      <c r="C205" s="248"/>
      <c r="D205" s="242" t="s">
        <v>208</v>
      </c>
      <c r="E205" s="249" t="s">
        <v>21</v>
      </c>
      <c r="F205" s="250" t="s">
        <v>1349</v>
      </c>
      <c r="G205" s="248"/>
      <c r="H205" s="251">
        <v>1.035</v>
      </c>
      <c r="I205" s="252"/>
      <c r="J205" s="248"/>
      <c r="K205" s="248"/>
      <c r="L205" s="253"/>
      <c r="M205" s="254"/>
      <c r="N205" s="255"/>
      <c r="O205" s="255"/>
      <c r="P205" s="255"/>
      <c r="Q205" s="255"/>
      <c r="R205" s="255"/>
      <c r="S205" s="255"/>
      <c r="T205" s="256"/>
      <c r="U205" s="13"/>
      <c r="V205" s="13"/>
      <c r="W205" s="13"/>
      <c r="X205" s="13"/>
      <c r="Y205" s="13"/>
      <c r="Z205" s="13"/>
      <c r="AA205" s="13"/>
      <c r="AB205" s="13"/>
      <c r="AC205" s="13"/>
      <c r="AD205" s="13"/>
      <c r="AE205" s="13"/>
      <c r="AT205" s="257" t="s">
        <v>208</v>
      </c>
      <c r="AU205" s="257" t="s">
        <v>86</v>
      </c>
      <c r="AV205" s="13" t="s">
        <v>86</v>
      </c>
      <c r="AW205" s="13" t="s">
        <v>38</v>
      </c>
      <c r="AX205" s="13" t="s">
        <v>76</v>
      </c>
      <c r="AY205" s="257" t="s">
        <v>194</v>
      </c>
    </row>
    <row r="206" spans="1:51" s="13" customFormat="1" ht="12">
      <c r="A206" s="13"/>
      <c r="B206" s="247"/>
      <c r="C206" s="248"/>
      <c r="D206" s="242" t="s">
        <v>208</v>
      </c>
      <c r="E206" s="249" t="s">
        <v>21</v>
      </c>
      <c r="F206" s="250" t="s">
        <v>1350</v>
      </c>
      <c r="G206" s="248"/>
      <c r="H206" s="251">
        <v>1.23</v>
      </c>
      <c r="I206" s="252"/>
      <c r="J206" s="248"/>
      <c r="K206" s="248"/>
      <c r="L206" s="253"/>
      <c r="M206" s="254"/>
      <c r="N206" s="255"/>
      <c r="O206" s="255"/>
      <c r="P206" s="255"/>
      <c r="Q206" s="255"/>
      <c r="R206" s="255"/>
      <c r="S206" s="255"/>
      <c r="T206" s="256"/>
      <c r="U206" s="13"/>
      <c r="V206" s="13"/>
      <c r="W206" s="13"/>
      <c r="X206" s="13"/>
      <c r="Y206" s="13"/>
      <c r="Z206" s="13"/>
      <c r="AA206" s="13"/>
      <c r="AB206" s="13"/>
      <c r="AC206" s="13"/>
      <c r="AD206" s="13"/>
      <c r="AE206" s="13"/>
      <c r="AT206" s="257" t="s">
        <v>208</v>
      </c>
      <c r="AU206" s="257" t="s">
        <v>86</v>
      </c>
      <c r="AV206" s="13" t="s">
        <v>86</v>
      </c>
      <c r="AW206" s="13" t="s">
        <v>38</v>
      </c>
      <c r="AX206" s="13" t="s">
        <v>76</v>
      </c>
      <c r="AY206" s="257" t="s">
        <v>194</v>
      </c>
    </row>
    <row r="207" spans="1:51" s="13" customFormat="1" ht="12">
      <c r="A207" s="13"/>
      <c r="B207" s="247"/>
      <c r="C207" s="248"/>
      <c r="D207" s="242" t="s">
        <v>208</v>
      </c>
      <c r="E207" s="249" t="s">
        <v>21</v>
      </c>
      <c r="F207" s="250" t="s">
        <v>1351</v>
      </c>
      <c r="G207" s="248"/>
      <c r="H207" s="251">
        <v>1.02</v>
      </c>
      <c r="I207" s="252"/>
      <c r="J207" s="248"/>
      <c r="K207" s="248"/>
      <c r="L207" s="253"/>
      <c r="M207" s="254"/>
      <c r="N207" s="255"/>
      <c r="O207" s="255"/>
      <c r="P207" s="255"/>
      <c r="Q207" s="255"/>
      <c r="R207" s="255"/>
      <c r="S207" s="255"/>
      <c r="T207" s="256"/>
      <c r="U207" s="13"/>
      <c r="V207" s="13"/>
      <c r="W207" s="13"/>
      <c r="X207" s="13"/>
      <c r="Y207" s="13"/>
      <c r="Z207" s="13"/>
      <c r="AA207" s="13"/>
      <c r="AB207" s="13"/>
      <c r="AC207" s="13"/>
      <c r="AD207" s="13"/>
      <c r="AE207" s="13"/>
      <c r="AT207" s="257" t="s">
        <v>208</v>
      </c>
      <c r="AU207" s="257" t="s">
        <v>86</v>
      </c>
      <c r="AV207" s="13" t="s">
        <v>86</v>
      </c>
      <c r="AW207" s="13" t="s">
        <v>38</v>
      </c>
      <c r="AX207" s="13" t="s">
        <v>76</v>
      </c>
      <c r="AY207" s="257" t="s">
        <v>194</v>
      </c>
    </row>
    <row r="208" spans="1:51" s="14" customFormat="1" ht="12">
      <c r="A208" s="14"/>
      <c r="B208" s="258"/>
      <c r="C208" s="259"/>
      <c r="D208" s="242" t="s">
        <v>208</v>
      </c>
      <c r="E208" s="260" t="s">
        <v>21</v>
      </c>
      <c r="F208" s="261" t="s">
        <v>210</v>
      </c>
      <c r="G208" s="259"/>
      <c r="H208" s="262">
        <v>6.36</v>
      </c>
      <c r="I208" s="263"/>
      <c r="J208" s="259"/>
      <c r="K208" s="259"/>
      <c r="L208" s="264"/>
      <c r="M208" s="265"/>
      <c r="N208" s="266"/>
      <c r="O208" s="266"/>
      <c r="P208" s="266"/>
      <c r="Q208" s="266"/>
      <c r="R208" s="266"/>
      <c r="S208" s="266"/>
      <c r="T208" s="267"/>
      <c r="U208" s="14"/>
      <c r="V208" s="14"/>
      <c r="W208" s="14"/>
      <c r="X208" s="14"/>
      <c r="Y208" s="14"/>
      <c r="Z208" s="14"/>
      <c r="AA208" s="14"/>
      <c r="AB208" s="14"/>
      <c r="AC208" s="14"/>
      <c r="AD208" s="14"/>
      <c r="AE208" s="14"/>
      <c r="AT208" s="268" t="s">
        <v>208</v>
      </c>
      <c r="AU208" s="268" t="s">
        <v>86</v>
      </c>
      <c r="AV208" s="14" t="s">
        <v>202</v>
      </c>
      <c r="AW208" s="14" t="s">
        <v>38</v>
      </c>
      <c r="AX208" s="14" t="s">
        <v>84</v>
      </c>
      <c r="AY208" s="268" t="s">
        <v>194</v>
      </c>
    </row>
    <row r="209" spans="1:63" s="12" customFormat="1" ht="22.8" customHeight="1">
      <c r="A209" s="12"/>
      <c r="B209" s="213"/>
      <c r="C209" s="214"/>
      <c r="D209" s="215" t="s">
        <v>75</v>
      </c>
      <c r="E209" s="227" t="s">
        <v>195</v>
      </c>
      <c r="F209" s="227" t="s">
        <v>196</v>
      </c>
      <c r="G209" s="214"/>
      <c r="H209" s="214"/>
      <c r="I209" s="217"/>
      <c r="J209" s="228">
        <f>BK209</f>
        <v>0</v>
      </c>
      <c r="K209" s="214"/>
      <c r="L209" s="219"/>
      <c r="M209" s="220"/>
      <c r="N209" s="221"/>
      <c r="O209" s="221"/>
      <c r="P209" s="222">
        <f>SUM(P210:P231)</f>
        <v>0</v>
      </c>
      <c r="Q209" s="221"/>
      <c r="R209" s="222">
        <f>SUM(R210:R231)</f>
        <v>0</v>
      </c>
      <c r="S209" s="221"/>
      <c r="T209" s="223">
        <f>SUM(T210:T231)</f>
        <v>0</v>
      </c>
      <c r="U209" s="12"/>
      <c r="V209" s="12"/>
      <c r="W209" s="12"/>
      <c r="X209" s="12"/>
      <c r="Y209" s="12"/>
      <c r="Z209" s="12"/>
      <c r="AA209" s="12"/>
      <c r="AB209" s="12"/>
      <c r="AC209" s="12"/>
      <c r="AD209" s="12"/>
      <c r="AE209" s="12"/>
      <c r="AR209" s="224" t="s">
        <v>84</v>
      </c>
      <c r="AT209" s="225" t="s">
        <v>75</v>
      </c>
      <c r="AU209" s="225" t="s">
        <v>84</v>
      </c>
      <c r="AY209" s="224" t="s">
        <v>194</v>
      </c>
      <c r="BK209" s="226">
        <f>SUM(BK210:BK231)</f>
        <v>0</v>
      </c>
    </row>
    <row r="210" spans="1:65" s="2" customFormat="1" ht="16.5" customHeight="1">
      <c r="A210" s="40"/>
      <c r="B210" s="41"/>
      <c r="C210" s="229" t="s">
        <v>393</v>
      </c>
      <c r="D210" s="229" t="s">
        <v>197</v>
      </c>
      <c r="E210" s="230" t="s">
        <v>675</v>
      </c>
      <c r="F210" s="231" t="s">
        <v>676</v>
      </c>
      <c r="G210" s="232" t="s">
        <v>354</v>
      </c>
      <c r="H210" s="233">
        <v>411.72</v>
      </c>
      <c r="I210" s="234"/>
      <c r="J210" s="235">
        <f>ROUND(I210*H210,2)</f>
        <v>0</v>
      </c>
      <c r="K210" s="231" t="s">
        <v>201</v>
      </c>
      <c r="L210" s="46"/>
      <c r="M210" s="236" t="s">
        <v>21</v>
      </c>
      <c r="N210" s="237" t="s">
        <v>47</v>
      </c>
      <c r="O210" s="86"/>
      <c r="P210" s="238">
        <f>O210*H210</f>
        <v>0</v>
      </c>
      <c r="Q210" s="238">
        <v>0</v>
      </c>
      <c r="R210" s="238">
        <f>Q210*H210</f>
        <v>0</v>
      </c>
      <c r="S210" s="238">
        <v>0</v>
      </c>
      <c r="T210" s="239">
        <f>S210*H210</f>
        <v>0</v>
      </c>
      <c r="U210" s="40"/>
      <c r="V210" s="40"/>
      <c r="W210" s="40"/>
      <c r="X210" s="40"/>
      <c r="Y210" s="40"/>
      <c r="Z210" s="40"/>
      <c r="AA210" s="40"/>
      <c r="AB210" s="40"/>
      <c r="AC210" s="40"/>
      <c r="AD210" s="40"/>
      <c r="AE210" s="40"/>
      <c r="AR210" s="240" t="s">
        <v>202</v>
      </c>
      <c r="AT210" s="240" t="s">
        <v>197</v>
      </c>
      <c r="AU210" s="240" t="s">
        <v>86</v>
      </c>
      <c r="AY210" s="19" t="s">
        <v>194</v>
      </c>
      <c r="BE210" s="241">
        <f>IF(N210="základní",J210,0)</f>
        <v>0</v>
      </c>
      <c r="BF210" s="241">
        <f>IF(N210="snížená",J210,0)</f>
        <v>0</v>
      </c>
      <c r="BG210" s="241">
        <f>IF(N210="zákl. přenesená",J210,0)</f>
        <v>0</v>
      </c>
      <c r="BH210" s="241">
        <f>IF(N210="sníž. přenesená",J210,0)</f>
        <v>0</v>
      </c>
      <c r="BI210" s="241">
        <f>IF(N210="nulová",J210,0)</f>
        <v>0</v>
      </c>
      <c r="BJ210" s="19" t="s">
        <v>84</v>
      </c>
      <c r="BK210" s="241">
        <f>ROUND(I210*H210,2)</f>
        <v>0</v>
      </c>
      <c r="BL210" s="19" t="s">
        <v>202</v>
      </c>
      <c r="BM210" s="240" t="s">
        <v>1352</v>
      </c>
    </row>
    <row r="211" spans="1:47" s="2" customFormat="1" ht="12">
      <c r="A211" s="40"/>
      <c r="B211" s="41"/>
      <c r="C211" s="42"/>
      <c r="D211" s="242" t="s">
        <v>204</v>
      </c>
      <c r="E211" s="42"/>
      <c r="F211" s="243" t="s">
        <v>678</v>
      </c>
      <c r="G211" s="42"/>
      <c r="H211" s="42"/>
      <c r="I211" s="149"/>
      <c r="J211" s="42"/>
      <c r="K211" s="42"/>
      <c r="L211" s="46"/>
      <c r="M211" s="244"/>
      <c r="N211" s="245"/>
      <c r="O211" s="86"/>
      <c r="P211" s="86"/>
      <c r="Q211" s="86"/>
      <c r="R211" s="86"/>
      <c r="S211" s="86"/>
      <c r="T211" s="87"/>
      <c r="U211" s="40"/>
      <c r="V211" s="40"/>
      <c r="W211" s="40"/>
      <c r="X211" s="40"/>
      <c r="Y211" s="40"/>
      <c r="Z211" s="40"/>
      <c r="AA211" s="40"/>
      <c r="AB211" s="40"/>
      <c r="AC211" s="40"/>
      <c r="AD211" s="40"/>
      <c r="AE211" s="40"/>
      <c r="AT211" s="19" t="s">
        <v>204</v>
      </c>
      <c r="AU211" s="19" t="s">
        <v>86</v>
      </c>
    </row>
    <row r="212" spans="1:47" s="2" customFormat="1" ht="12">
      <c r="A212" s="40"/>
      <c r="B212" s="41"/>
      <c r="C212" s="42"/>
      <c r="D212" s="242" t="s">
        <v>206</v>
      </c>
      <c r="E212" s="42"/>
      <c r="F212" s="246" t="s">
        <v>679</v>
      </c>
      <c r="G212" s="42"/>
      <c r="H212" s="42"/>
      <c r="I212" s="149"/>
      <c r="J212" s="42"/>
      <c r="K212" s="42"/>
      <c r="L212" s="46"/>
      <c r="M212" s="244"/>
      <c r="N212" s="245"/>
      <c r="O212" s="86"/>
      <c r="P212" s="86"/>
      <c r="Q212" s="86"/>
      <c r="R212" s="86"/>
      <c r="S212" s="86"/>
      <c r="T212" s="87"/>
      <c r="U212" s="40"/>
      <c r="V212" s="40"/>
      <c r="W212" s="40"/>
      <c r="X212" s="40"/>
      <c r="Y212" s="40"/>
      <c r="Z212" s="40"/>
      <c r="AA212" s="40"/>
      <c r="AB212" s="40"/>
      <c r="AC212" s="40"/>
      <c r="AD212" s="40"/>
      <c r="AE212" s="40"/>
      <c r="AT212" s="19" t="s">
        <v>206</v>
      </c>
      <c r="AU212" s="19" t="s">
        <v>86</v>
      </c>
    </row>
    <row r="213" spans="1:51" s="13" customFormat="1" ht="12">
      <c r="A213" s="13"/>
      <c r="B213" s="247"/>
      <c r="C213" s="248"/>
      <c r="D213" s="242" t="s">
        <v>208</v>
      </c>
      <c r="E213" s="249" t="s">
        <v>21</v>
      </c>
      <c r="F213" s="250" t="s">
        <v>1253</v>
      </c>
      <c r="G213" s="248"/>
      <c r="H213" s="251">
        <v>106.13</v>
      </c>
      <c r="I213" s="252"/>
      <c r="J213" s="248"/>
      <c r="K213" s="248"/>
      <c r="L213" s="253"/>
      <c r="M213" s="254"/>
      <c r="N213" s="255"/>
      <c r="O213" s="255"/>
      <c r="P213" s="255"/>
      <c r="Q213" s="255"/>
      <c r="R213" s="255"/>
      <c r="S213" s="255"/>
      <c r="T213" s="256"/>
      <c r="U213" s="13"/>
      <c r="V213" s="13"/>
      <c r="W213" s="13"/>
      <c r="X213" s="13"/>
      <c r="Y213" s="13"/>
      <c r="Z213" s="13"/>
      <c r="AA213" s="13"/>
      <c r="AB213" s="13"/>
      <c r="AC213" s="13"/>
      <c r="AD213" s="13"/>
      <c r="AE213" s="13"/>
      <c r="AT213" s="257" t="s">
        <v>208</v>
      </c>
      <c r="AU213" s="257" t="s">
        <v>86</v>
      </c>
      <c r="AV213" s="13" t="s">
        <v>86</v>
      </c>
      <c r="AW213" s="13" t="s">
        <v>38</v>
      </c>
      <c r="AX213" s="13" t="s">
        <v>76</v>
      </c>
      <c r="AY213" s="257" t="s">
        <v>194</v>
      </c>
    </row>
    <row r="214" spans="1:51" s="13" customFormat="1" ht="12">
      <c r="A214" s="13"/>
      <c r="B214" s="247"/>
      <c r="C214" s="248"/>
      <c r="D214" s="242" t="s">
        <v>208</v>
      </c>
      <c r="E214" s="249" t="s">
        <v>21</v>
      </c>
      <c r="F214" s="250" t="s">
        <v>1254</v>
      </c>
      <c r="G214" s="248"/>
      <c r="H214" s="251">
        <v>108.65</v>
      </c>
      <c r="I214" s="252"/>
      <c r="J214" s="248"/>
      <c r="K214" s="248"/>
      <c r="L214" s="253"/>
      <c r="M214" s="254"/>
      <c r="N214" s="255"/>
      <c r="O214" s="255"/>
      <c r="P214" s="255"/>
      <c r="Q214" s="255"/>
      <c r="R214" s="255"/>
      <c r="S214" s="255"/>
      <c r="T214" s="256"/>
      <c r="U214" s="13"/>
      <c r="V214" s="13"/>
      <c r="W214" s="13"/>
      <c r="X214" s="13"/>
      <c r="Y214" s="13"/>
      <c r="Z214" s="13"/>
      <c r="AA214" s="13"/>
      <c r="AB214" s="13"/>
      <c r="AC214" s="13"/>
      <c r="AD214" s="13"/>
      <c r="AE214" s="13"/>
      <c r="AT214" s="257" t="s">
        <v>208</v>
      </c>
      <c r="AU214" s="257" t="s">
        <v>86</v>
      </c>
      <c r="AV214" s="13" t="s">
        <v>86</v>
      </c>
      <c r="AW214" s="13" t="s">
        <v>38</v>
      </c>
      <c r="AX214" s="13" t="s">
        <v>76</v>
      </c>
      <c r="AY214" s="257" t="s">
        <v>194</v>
      </c>
    </row>
    <row r="215" spans="1:51" s="13" customFormat="1" ht="12">
      <c r="A215" s="13"/>
      <c r="B215" s="247"/>
      <c r="C215" s="248"/>
      <c r="D215" s="242" t="s">
        <v>208</v>
      </c>
      <c r="E215" s="249" t="s">
        <v>21</v>
      </c>
      <c r="F215" s="250" t="s">
        <v>1255</v>
      </c>
      <c r="G215" s="248"/>
      <c r="H215" s="251">
        <v>121.91</v>
      </c>
      <c r="I215" s="252"/>
      <c r="J215" s="248"/>
      <c r="K215" s="248"/>
      <c r="L215" s="253"/>
      <c r="M215" s="254"/>
      <c r="N215" s="255"/>
      <c r="O215" s="255"/>
      <c r="P215" s="255"/>
      <c r="Q215" s="255"/>
      <c r="R215" s="255"/>
      <c r="S215" s="255"/>
      <c r="T215" s="256"/>
      <c r="U215" s="13"/>
      <c r="V215" s="13"/>
      <c r="W215" s="13"/>
      <c r="X215" s="13"/>
      <c r="Y215" s="13"/>
      <c r="Z215" s="13"/>
      <c r="AA215" s="13"/>
      <c r="AB215" s="13"/>
      <c r="AC215" s="13"/>
      <c r="AD215" s="13"/>
      <c r="AE215" s="13"/>
      <c r="AT215" s="257" t="s">
        <v>208</v>
      </c>
      <c r="AU215" s="257" t="s">
        <v>86</v>
      </c>
      <c r="AV215" s="13" t="s">
        <v>86</v>
      </c>
      <c r="AW215" s="13" t="s">
        <v>38</v>
      </c>
      <c r="AX215" s="13" t="s">
        <v>76</v>
      </c>
      <c r="AY215" s="257" t="s">
        <v>194</v>
      </c>
    </row>
    <row r="216" spans="1:51" s="13" customFormat="1" ht="12">
      <c r="A216" s="13"/>
      <c r="B216" s="247"/>
      <c r="C216" s="248"/>
      <c r="D216" s="242" t="s">
        <v>208</v>
      </c>
      <c r="E216" s="249" t="s">
        <v>21</v>
      </c>
      <c r="F216" s="250" t="s">
        <v>1256</v>
      </c>
      <c r="G216" s="248"/>
      <c r="H216" s="251">
        <v>36.62</v>
      </c>
      <c r="I216" s="252"/>
      <c r="J216" s="248"/>
      <c r="K216" s="248"/>
      <c r="L216" s="253"/>
      <c r="M216" s="254"/>
      <c r="N216" s="255"/>
      <c r="O216" s="255"/>
      <c r="P216" s="255"/>
      <c r="Q216" s="255"/>
      <c r="R216" s="255"/>
      <c r="S216" s="255"/>
      <c r="T216" s="256"/>
      <c r="U216" s="13"/>
      <c r="V216" s="13"/>
      <c r="W216" s="13"/>
      <c r="X216" s="13"/>
      <c r="Y216" s="13"/>
      <c r="Z216" s="13"/>
      <c r="AA216" s="13"/>
      <c r="AB216" s="13"/>
      <c r="AC216" s="13"/>
      <c r="AD216" s="13"/>
      <c r="AE216" s="13"/>
      <c r="AT216" s="257" t="s">
        <v>208</v>
      </c>
      <c r="AU216" s="257" t="s">
        <v>86</v>
      </c>
      <c r="AV216" s="13" t="s">
        <v>86</v>
      </c>
      <c r="AW216" s="13" t="s">
        <v>38</v>
      </c>
      <c r="AX216" s="13" t="s">
        <v>76</v>
      </c>
      <c r="AY216" s="257" t="s">
        <v>194</v>
      </c>
    </row>
    <row r="217" spans="1:51" s="13" customFormat="1" ht="12">
      <c r="A217" s="13"/>
      <c r="B217" s="247"/>
      <c r="C217" s="248"/>
      <c r="D217" s="242" t="s">
        <v>208</v>
      </c>
      <c r="E217" s="249" t="s">
        <v>21</v>
      </c>
      <c r="F217" s="250" t="s">
        <v>1257</v>
      </c>
      <c r="G217" s="248"/>
      <c r="H217" s="251">
        <v>22.35</v>
      </c>
      <c r="I217" s="252"/>
      <c r="J217" s="248"/>
      <c r="K217" s="248"/>
      <c r="L217" s="253"/>
      <c r="M217" s="254"/>
      <c r="N217" s="255"/>
      <c r="O217" s="255"/>
      <c r="P217" s="255"/>
      <c r="Q217" s="255"/>
      <c r="R217" s="255"/>
      <c r="S217" s="255"/>
      <c r="T217" s="256"/>
      <c r="U217" s="13"/>
      <c r="V217" s="13"/>
      <c r="W217" s="13"/>
      <c r="X217" s="13"/>
      <c r="Y217" s="13"/>
      <c r="Z217" s="13"/>
      <c r="AA217" s="13"/>
      <c r="AB217" s="13"/>
      <c r="AC217" s="13"/>
      <c r="AD217" s="13"/>
      <c r="AE217" s="13"/>
      <c r="AT217" s="257" t="s">
        <v>208</v>
      </c>
      <c r="AU217" s="257" t="s">
        <v>86</v>
      </c>
      <c r="AV217" s="13" t="s">
        <v>86</v>
      </c>
      <c r="AW217" s="13" t="s">
        <v>38</v>
      </c>
      <c r="AX217" s="13" t="s">
        <v>76</v>
      </c>
      <c r="AY217" s="257" t="s">
        <v>194</v>
      </c>
    </row>
    <row r="218" spans="1:51" s="13" customFormat="1" ht="12">
      <c r="A218" s="13"/>
      <c r="B218" s="247"/>
      <c r="C218" s="248"/>
      <c r="D218" s="242" t="s">
        <v>208</v>
      </c>
      <c r="E218" s="249" t="s">
        <v>21</v>
      </c>
      <c r="F218" s="250" t="s">
        <v>1258</v>
      </c>
      <c r="G218" s="248"/>
      <c r="H218" s="251">
        <v>16.06</v>
      </c>
      <c r="I218" s="252"/>
      <c r="J218" s="248"/>
      <c r="K218" s="248"/>
      <c r="L218" s="253"/>
      <c r="M218" s="254"/>
      <c r="N218" s="255"/>
      <c r="O218" s="255"/>
      <c r="P218" s="255"/>
      <c r="Q218" s="255"/>
      <c r="R218" s="255"/>
      <c r="S218" s="255"/>
      <c r="T218" s="256"/>
      <c r="U218" s="13"/>
      <c r="V218" s="13"/>
      <c r="W218" s="13"/>
      <c r="X218" s="13"/>
      <c r="Y218" s="13"/>
      <c r="Z218" s="13"/>
      <c r="AA218" s="13"/>
      <c r="AB218" s="13"/>
      <c r="AC218" s="13"/>
      <c r="AD218" s="13"/>
      <c r="AE218" s="13"/>
      <c r="AT218" s="257" t="s">
        <v>208</v>
      </c>
      <c r="AU218" s="257" t="s">
        <v>86</v>
      </c>
      <c r="AV218" s="13" t="s">
        <v>86</v>
      </c>
      <c r="AW218" s="13" t="s">
        <v>38</v>
      </c>
      <c r="AX218" s="13" t="s">
        <v>76</v>
      </c>
      <c r="AY218" s="257" t="s">
        <v>194</v>
      </c>
    </row>
    <row r="219" spans="1:51" s="14" customFormat="1" ht="12">
      <c r="A219" s="14"/>
      <c r="B219" s="258"/>
      <c r="C219" s="259"/>
      <c r="D219" s="242" t="s">
        <v>208</v>
      </c>
      <c r="E219" s="260" t="s">
        <v>21</v>
      </c>
      <c r="F219" s="261" t="s">
        <v>210</v>
      </c>
      <c r="G219" s="259"/>
      <c r="H219" s="262">
        <v>411.72</v>
      </c>
      <c r="I219" s="263"/>
      <c r="J219" s="259"/>
      <c r="K219" s="259"/>
      <c r="L219" s="264"/>
      <c r="M219" s="265"/>
      <c r="N219" s="266"/>
      <c r="O219" s="266"/>
      <c r="P219" s="266"/>
      <c r="Q219" s="266"/>
      <c r="R219" s="266"/>
      <c r="S219" s="266"/>
      <c r="T219" s="267"/>
      <c r="U219" s="14"/>
      <c r="V219" s="14"/>
      <c r="W219" s="14"/>
      <c r="X219" s="14"/>
      <c r="Y219" s="14"/>
      <c r="Z219" s="14"/>
      <c r="AA219" s="14"/>
      <c r="AB219" s="14"/>
      <c r="AC219" s="14"/>
      <c r="AD219" s="14"/>
      <c r="AE219" s="14"/>
      <c r="AT219" s="268" t="s">
        <v>208</v>
      </c>
      <c r="AU219" s="268" t="s">
        <v>86</v>
      </c>
      <c r="AV219" s="14" t="s">
        <v>202</v>
      </c>
      <c r="AW219" s="14" t="s">
        <v>38</v>
      </c>
      <c r="AX219" s="14" t="s">
        <v>84</v>
      </c>
      <c r="AY219" s="268" t="s">
        <v>194</v>
      </c>
    </row>
    <row r="220" spans="1:65" s="2" customFormat="1" ht="16.5" customHeight="1">
      <c r="A220" s="40"/>
      <c r="B220" s="41"/>
      <c r="C220" s="229" t="s">
        <v>8</v>
      </c>
      <c r="D220" s="229" t="s">
        <v>197</v>
      </c>
      <c r="E220" s="230" t="s">
        <v>684</v>
      </c>
      <c r="F220" s="231" t="s">
        <v>685</v>
      </c>
      <c r="G220" s="232" t="s">
        <v>354</v>
      </c>
      <c r="H220" s="233">
        <v>12351.6</v>
      </c>
      <c r="I220" s="234"/>
      <c r="J220" s="235">
        <f>ROUND(I220*H220,2)</f>
        <v>0</v>
      </c>
      <c r="K220" s="231" t="s">
        <v>201</v>
      </c>
      <c r="L220" s="46"/>
      <c r="M220" s="236" t="s">
        <v>21</v>
      </c>
      <c r="N220" s="237" t="s">
        <v>47</v>
      </c>
      <c r="O220" s="86"/>
      <c r="P220" s="238">
        <f>O220*H220</f>
        <v>0</v>
      </c>
      <c r="Q220" s="238">
        <v>0</v>
      </c>
      <c r="R220" s="238">
        <f>Q220*H220</f>
        <v>0</v>
      </c>
      <c r="S220" s="238">
        <v>0</v>
      </c>
      <c r="T220" s="239">
        <f>S220*H220</f>
        <v>0</v>
      </c>
      <c r="U220" s="40"/>
      <c r="V220" s="40"/>
      <c r="W220" s="40"/>
      <c r="X220" s="40"/>
      <c r="Y220" s="40"/>
      <c r="Z220" s="40"/>
      <c r="AA220" s="40"/>
      <c r="AB220" s="40"/>
      <c r="AC220" s="40"/>
      <c r="AD220" s="40"/>
      <c r="AE220" s="40"/>
      <c r="AR220" s="240" t="s">
        <v>202</v>
      </c>
      <c r="AT220" s="240" t="s">
        <v>197</v>
      </c>
      <c r="AU220" s="240" t="s">
        <v>86</v>
      </c>
      <c r="AY220" s="19" t="s">
        <v>194</v>
      </c>
      <c r="BE220" s="241">
        <f>IF(N220="základní",J220,0)</f>
        <v>0</v>
      </c>
      <c r="BF220" s="241">
        <f>IF(N220="snížená",J220,0)</f>
        <v>0</v>
      </c>
      <c r="BG220" s="241">
        <f>IF(N220="zákl. přenesená",J220,0)</f>
        <v>0</v>
      </c>
      <c r="BH220" s="241">
        <f>IF(N220="sníž. přenesená",J220,0)</f>
        <v>0</v>
      </c>
      <c r="BI220" s="241">
        <f>IF(N220="nulová",J220,0)</f>
        <v>0</v>
      </c>
      <c r="BJ220" s="19" t="s">
        <v>84</v>
      </c>
      <c r="BK220" s="241">
        <f>ROUND(I220*H220,2)</f>
        <v>0</v>
      </c>
      <c r="BL220" s="19" t="s">
        <v>202</v>
      </c>
      <c r="BM220" s="240" t="s">
        <v>1353</v>
      </c>
    </row>
    <row r="221" spans="1:47" s="2" customFormat="1" ht="12">
      <c r="A221" s="40"/>
      <c r="B221" s="41"/>
      <c r="C221" s="42"/>
      <c r="D221" s="242" t="s">
        <v>204</v>
      </c>
      <c r="E221" s="42"/>
      <c r="F221" s="243" t="s">
        <v>687</v>
      </c>
      <c r="G221" s="42"/>
      <c r="H221" s="42"/>
      <c r="I221" s="149"/>
      <c r="J221" s="42"/>
      <c r="K221" s="42"/>
      <c r="L221" s="46"/>
      <c r="M221" s="244"/>
      <c r="N221" s="245"/>
      <c r="O221" s="86"/>
      <c r="P221" s="86"/>
      <c r="Q221" s="86"/>
      <c r="R221" s="86"/>
      <c r="S221" s="86"/>
      <c r="T221" s="87"/>
      <c r="U221" s="40"/>
      <c r="V221" s="40"/>
      <c r="W221" s="40"/>
      <c r="X221" s="40"/>
      <c r="Y221" s="40"/>
      <c r="Z221" s="40"/>
      <c r="AA221" s="40"/>
      <c r="AB221" s="40"/>
      <c r="AC221" s="40"/>
      <c r="AD221" s="40"/>
      <c r="AE221" s="40"/>
      <c r="AT221" s="19" t="s">
        <v>204</v>
      </c>
      <c r="AU221" s="19" t="s">
        <v>86</v>
      </c>
    </row>
    <row r="222" spans="1:47" s="2" customFormat="1" ht="12">
      <c r="A222" s="40"/>
      <c r="B222" s="41"/>
      <c r="C222" s="42"/>
      <c r="D222" s="242" t="s">
        <v>206</v>
      </c>
      <c r="E222" s="42"/>
      <c r="F222" s="246" t="s">
        <v>679</v>
      </c>
      <c r="G222" s="42"/>
      <c r="H222" s="42"/>
      <c r="I222" s="149"/>
      <c r="J222" s="42"/>
      <c r="K222" s="42"/>
      <c r="L222" s="46"/>
      <c r="M222" s="244"/>
      <c r="N222" s="245"/>
      <c r="O222" s="86"/>
      <c r="P222" s="86"/>
      <c r="Q222" s="86"/>
      <c r="R222" s="86"/>
      <c r="S222" s="86"/>
      <c r="T222" s="87"/>
      <c r="U222" s="40"/>
      <c r="V222" s="40"/>
      <c r="W222" s="40"/>
      <c r="X222" s="40"/>
      <c r="Y222" s="40"/>
      <c r="Z222" s="40"/>
      <c r="AA222" s="40"/>
      <c r="AB222" s="40"/>
      <c r="AC222" s="40"/>
      <c r="AD222" s="40"/>
      <c r="AE222" s="40"/>
      <c r="AT222" s="19" t="s">
        <v>206</v>
      </c>
      <c r="AU222" s="19" t="s">
        <v>86</v>
      </c>
    </row>
    <row r="223" spans="1:51" s="13" customFormat="1" ht="12">
      <c r="A223" s="13"/>
      <c r="B223" s="247"/>
      <c r="C223" s="248"/>
      <c r="D223" s="242" t="s">
        <v>208</v>
      </c>
      <c r="E223" s="248"/>
      <c r="F223" s="250" t="s">
        <v>1354</v>
      </c>
      <c r="G223" s="248"/>
      <c r="H223" s="251">
        <v>12351.6</v>
      </c>
      <c r="I223" s="252"/>
      <c r="J223" s="248"/>
      <c r="K223" s="248"/>
      <c r="L223" s="253"/>
      <c r="M223" s="254"/>
      <c r="N223" s="255"/>
      <c r="O223" s="255"/>
      <c r="P223" s="255"/>
      <c r="Q223" s="255"/>
      <c r="R223" s="255"/>
      <c r="S223" s="255"/>
      <c r="T223" s="256"/>
      <c r="U223" s="13"/>
      <c r="V223" s="13"/>
      <c r="W223" s="13"/>
      <c r="X223" s="13"/>
      <c r="Y223" s="13"/>
      <c r="Z223" s="13"/>
      <c r="AA223" s="13"/>
      <c r="AB223" s="13"/>
      <c r="AC223" s="13"/>
      <c r="AD223" s="13"/>
      <c r="AE223" s="13"/>
      <c r="AT223" s="257" t="s">
        <v>208</v>
      </c>
      <c r="AU223" s="257" t="s">
        <v>86</v>
      </c>
      <c r="AV223" s="13" t="s">
        <v>86</v>
      </c>
      <c r="AW223" s="13" t="s">
        <v>4</v>
      </c>
      <c r="AX223" s="13" t="s">
        <v>84</v>
      </c>
      <c r="AY223" s="257" t="s">
        <v>194</v>
      </c>
    </row>
    <row r="224" spans="1:65" s="2" customFormat="1" ht="16.5" customHeight="1">
      <c r="A224" s="40"/>
      <c r="B224" s="41"/>
      <c r="C224" s="229" t="s">
        <v>245</v>
      </c>
      <c r="D224" s="229" t="s">
        <v>197</v>
      </c>
      <c r="E224" s="230" t="s">
        <v>690</v>
      </c>
      <c r="F224" s="231" t="s">
        <v>691</v>
      </c>
      <c r="G224" s="232" t="s">
        <v>354</v>
      </c>
      <c r="H224" s="233">
        <v>411.72</v>
      </c>
      <c r="I224" s="234"/>
      <c r="J224" s="235">
        <f>ROUND(I224*H224,2)</f>
        <v>0</v>
      </c>
      <c r="K224" s="231" t="s">
        <v>201</v>
      </c>
      <c r="L224" s="46"/>
      <c r="M224" s="236" t="s">
        <v>21</v>
      </c>
      <c r="N224" s="237" t="s">
        <v>47</v>
      </c>
      <c r="O224" s="86"/>
      <c r="P224" s="238">
        <f>O224*H224</f>
        <v>0</v>
      </c>
      <c r="Q224" s="238">
        <v>0</v>
      </c>
      <c r="R224" s="238">
        <f>Q224*H224</f>
        <v>0</v>
      </c>
      <c r="S224" s="238">
        <v>0</v>
      </c>
      <c r="T224" s="239">
        <f>S224*H224</f>
        <v>0</v>
      </c>
      <c r="U224" s="40"/>
      <c r="V224" s="40"/>
      <c r="W224" s="40"/>
      <c r="X224" s="40"/>
      <c r="Y224" s="40"/>
      <c r="Z224" s="40"/>
      <c r="AA224" s="40"/>
      <c r="AB224" s="40"/>
      <c r="AC224" s="40"/>
      <c r="AD224" s="40"/>
      <c r="AE224" s="40"/>
      <c r="AR224" s="240" t="s">
        <v>202</v>
      </c>
      <c r="AT224" s="240" t="s">
        <v>197</v>
      </c>
      <c r="AU224" s="240" t="s">
        <v>86</v>
      </c>
      <c r="AY224" s="19" t="s">
        <v>194</v>
      </c>
      <c r="BE224" s="241">
        <f>IF(N224="základní",J224,0)</f>
        <v>0</v>
      </c>
      <c r="BF224" s="241">
        <f>IF(N224="snížená",J224,0)</f>
        <v>0</v>
      </c>
      <c r="BG224" s="241">
        <f>IF(N224="zákl. přenesená",J224,0)</f>
        <v>0</v>
      </c>
      <c r="BH224" s="241">
        <f>IF(N224="sníž. přenesená",J224,0)</f>
        <v>0</v>
      </c>
      <c r="BI224" s="241">
        <f>IF(N224="nulová",J224,0)</f>
        <v>0</v>
      </c>
      <c r="BJ224" s="19" t="s">
        <v>84</v>
      </c>
      <c r="BK224" s="241">
        <f>ROUND(I224*H224,2)</f>
        <v>0</v>
      </c>
      <c r="BL224" s="19" t="s">
        <v>202</v>
      </c>
      <c r="BM224" s="240" t="s">
        <v>1355</v>
      </c>
    </row>
    <row r="225" spans="1:47" s="2" customFormat="1" ht="12">
      <c r="A225" s="40"/>
      <c r="B225" s="41"/>
      <c r="C225" s="42"/>
      <c r="D225" s="242" t="s">
        <v>204</v>
      </c>
      <c r="E225" s="42"/>
      <c r="F225" s="243" t="s">
        <v>693</v>
      </c>
      <c r="G225" s="42"/>
      <c r="H225" s="42"/>
      <c r="I225" s="149"/>
      <c r="J225" s="42"/>
      <c r="K225" s="42"/>
      <c r="L225" s="46"/>
      <c r="M225" s="244"/>
      <c r="N225" s="245"/>
      <c r="O225" s="86"/>
      <c r="P225" s="86"/>
      <c r="Q225" s="86"/>
      <c r="R225" s="86"/>
      <c r="S225" s="86"/>
      <c r="T225" s="87"/>
      <c r="U225" s="40"/>
      <c r="V225" s="40"/>
      <c r="W225" s="40"/>
      <c r="X225" s="40"/>
      <c r="Y225" s="40"/>
      <c r="Z225" s="40"/>
      <c r="AA225" s="40"/>
      <c r="AB225" s="40"/>
      <c r="AC225" s="40"/>
      <c r="AD225" s="40"/>
      <c r="AE225" s="40"/>
      <c r="AT225" s="19" t="s">
        <v>204</v>
      </c>
      <c r="AU225" s="19" t="s">
        <v>86</v>
      </c>
    </row>
    <row r="226" spans="1:47" s="2" customFormat="1" ht="12">
      <c r="A226" s="40"/>
      <c r="B226" s="41"/>
      <c r="C226" s="42"/>
      <c r="D226" s="242" t="s">
        <v>206</v>
      </c>
      <c r="E226" s="42"/>
      <c r="F226" s="246" t="s">
        <v>694</v>
      </c>
      <c r="G226" s="42"/>
      <c r="H226" s="42"/>
      <c r="I226" s="149"/>
      <c r="J226" s="42"/>
      <c r="K226" s="42"/>
      <c r="L226" s="46"/>
      <c r="M226" s="244"/>
      <c r="N226" s="245"/>
      <c r="O226" s="86"/>
      <c r="P226" s="86"/>
      <c r="Q226" s="86"/>
      <c r="R226" s="86"/>
      <c r="S226" s="86"/>
      <c r="T226" s="87"/>
      <c r="U226" s="40"/>
      <c r="V226" s="40"/>
      <c r="W226" s="40"/>
      <c r="X226" s="40"/>
      <c r="Y226" s="40"/>
      <c r="Z226" s="40"/>
      <c r="AA226" s="40"/>
      <c r="AB226" s="40"/>
      <c r="AC226" s="40"/>
      <c r="AD226" s="40"/>
      <c r="AE226" s="40"/>
      <c r="AT226" s="19" t="s">
        <v>206</v>
      </c>
      <c r="AU226" s="19" t="s">
        <v>86</v>
      </c>
    </row>
    <row r="227" spans="1:65" s="2" customFormat="1" ht="16.5" customHeight="1">
      <c r="A227" s="40"/>
      <c r="B227" s="41"/>
      <c r="C227" s="229" t="s">
        <v>418</v>
      </c>
      <c r="D227" s="229" t="s">
        <v>197</v>
      </c>
      <c r="E227" s="230" t="s">
        <v>1356</v>
      </c>
      <c r="F227" s="231" t="s">
        <v>1357</v>
      </c>
      <c r="G227" s="232" t="s">
        <v>354</v>
      </c>
      <c r="H227" s="233">
        <v>411.72</v>
      </c>
      <c r="I227" s="234"/>
      <c r="J227" s="235">
        <f>ROUND(I227*H227,2)</f>
        <v>0</v>
      </c>
      <c r="K227" s="231" t="s">
        <v>201</v>
      </c>
      <c r="L227" s="46"/>
      <c r="M227" s="236" t="s">
        <v>21</v>
      </c>
      <c r="N227" s="237" t="s">
        <v>47</v>
      </c>
      <c r="O227" s="86"/>
      <c r="P227" s="238">
        <f>O227*H227</f>
        <v>0</v>
      </c>
      <c r="Q227" s="238">
        <v>0</v>
      </c>
      <c r="R227" s="238">
        <f>Q227*H227</f>
        <v>0</v>
      </c>
      <c r="S227" s="238">
        <v>0</v>
      </c>
      <c r="T227" s="239">
        <f>S227*H227</f>
        <v>0</v>
      </c>
      <c r="U227" s="40"/>
      <c r="V227" s="40"/>
      <c r="W227" s="40"/>
      <c r="X227" s="40"/>
      <c r="Y227" s="40"/>
      <c r="Z227" s="40"/>
      <c r="AA227" s="40"/>
      <c r="AB227" s="40"/>
      <c r="AC227" s="40"/>
      <c r="AD227" s="40"/>
      <c r="AE227" s="40"/>
      <c r="AR227" s="240" t="s">
        <v>202</v>
      </c>
      <c r="AT227" s="240" t="s">
        <v>197</v>
      </c>
      <c r="AU227" s="240" t="s">
        <v>86</v>
      </c>
      <c r="AY227" s="19" t="s">
        <v>194</v>
      </c>
      <c r="BE227" s="241">
        <f>IF(N227="základní",J227,0)</f>
        <v>0</v>
      </c>
      <c r="BF227" s="241">
        <f>IF(N227="snížená",J227,0)</f>
        <v>0</v>
      </c>
      <c r="BG227" s="241">
        <f>IF(N227="zákl. přenesená",J227,0)</f>
        <v>0</v>
      </c>
      <c r="BH227" s="241">
        <f>IF(N227="sníž. přenesená",J227,0)</f>
        <v>0</v>
      </c>
      <c r="BI227" s="241">
        <f>IF(N227="nulová",J227,0)</f>
        <v>0</v>
      </c>
      <c r="BJ227" s="19" t="s">
        <v>84</v>
      </c>
      <c r="BK227" s="241">
        <f>ROUND(I227*H227,2)</f>
        <v>0</v>
      </c>
      <c r="BL227" s="19" t="s">
        <v>202</v>
      </c>
      <c r="BM227" s="240" t="s">
        <v>1358</v>
      </c>
    </row>
    <row r="228" spans="1:47" s="2" customFormat="1" ht="12">
      <c r="A228" s="40"/>
      <c r="B228" s="41"/>
      <c r="C228" s="42"/>
      <c r="D228" s="242" t="s">
        <v>204</v>
      </c>
      <c r="E228" s="42"/>
      <c r="F228" s="243" t="s">
        <v>1359</v>
      </c>
      <c r="G228" s="42"/>
      <c r="H228" s="42"/>
      <c r="I228" s="149"/>
      <c r="J228" s="42"/>
      <c r="K228" s="42"/>
      <c r="L228" s="46"/>
      <c r="M228" s="244"/>
      <c r="N228" s="245"/>
      <c r="O228" s="86"/>
      <c r="P228" s="86"/>
      <c r="Q228" s="86"/>
      <c r="R228" s="86"/>
      <c r="S228" s="86"/>
      <c r="T228" s="87"/>
      <c r="U228" s="40"/>
      <c r="V228" s="40"/>
      <c r="W228" s="40"/>
      <c r="X228" s="40"/>
      <c r="Y228" s="40"/>
      <c r="Z228" s="40"/>
      <c r="AA228" s="40"/>
      <c r="AB228" s="40"/>
      <c r="AC228" s="40"/>
      <c r="AD228" s="40"/>
      <c r="AE228" s="40"/>
      <c r="AT228" s="19" t="s">
        <v>204</v>
      </c>
      <c r="AU228" s="19" t="s">
        <v>86</v>
      </c>
    </row>
    <row r="229" spans="1:47" s="2" customFormat="1" ht="12">
      <c r="A229" s="40"/>
      <c r="B229" s="41"/>
      <c r="C229" s="42"/>
      <c r="D229" s="242" t="s">
        <v>206</v>
      </c>
      <c r="E229" s="42"/>
      <c r="F229" s="246" t="s">
        <v>1360</v>
      </c>
      <c r="G229" s="42"/>
      <c r="H229" s="42"/>
      <c r="I229" s="149"/>
      <c r="J229" s="42"/>
      <c r="K229" s="42"/>
      <c r="L229" s="46"/>
      <c r="M229" s="244"/>
      <c r="N229" s="245"/>
      <c r="O229" s="86"/>
      <c r="P229" s="86"/>
      <c r="Q229" s="86"/>
      <c r="R229" s="86"/>
      <c r="S229" s="86"/>
      <c r="T229" s="87"/>
      <c r="U229" s="40"/>
      <c r="V229" s="40"/>
      <c r="W229" s="40"/>
      <c r="X229" s="40"/>
      <c r="Y229" s="40"/>
      <c r="Z229" s="40"/>
      <c r="AA229" s="40"/>
      <c r="AB229" s="40"/>
      <c r="AC229" s="40"/>
      <c r="AD229" s="40"/>
      <c r="AE229" s="40"/>
      <c r="AT229" s="19" t="s">
        <v>206</v>
      </c>
      <c r="AU229" s="19" t="s">
        <v>86</v>
      </c>
    </row>
    <row r="230" spans="1:65" s="2" customFormat="1" ht="16.5" customHeight="1">
      <c r="A230" s="40"/>
      <c r="B230" s="41"/>
      <c r="C230" s="229" t="s">
        <v>436</v>
      </c>
      <c r="D230" s="229" t="s">
        <v>197</v>
      </c>
      <c r="E230" s="230" t="s">
        <v>1361</v>
      </c>
      <c r="F230" s="231" t="s">
        <v>1362</v>
      </c>
      <c r="G230" s="232" t="s">
        <v>354</v>
      </c>
      <c r="H230" s="233">
        <v>411.72</v>
      </c>
      <c r="I230" s="234"/>
      <c r="J230" s="235">
        <f>ROUND(I230*H230,2)</f>
        <v>0</v>
      </c>
      <c r="K230" s="231" t="s">
        <v>201</v>
      </c>
      <c r="L230" s="46"/>
      <c r="M230" s="236" t="s">
        <v>21</v>
      </c>
      <c r="N230" s="237" t="s">
        <v>47</v>
      </c>
      <c r="O230" s="86"/>
      <c r="P230" s="238">
        <f>O230*H230</f>
        <v>0</v>
      </c>
      <c r="Q230" s="238">
        <v>0</v>
      </c>
      <c r="R230" s="238">
        <f>Q230*H230</f>
        <v>0</v>
      </c>
      <c r="S230" s="238">
        <v>0</v>
      </c>
      <c r="T230" s="239">
        <f>S230*H230</f>
        <v>0</v>
      </c>
      <c r="U230" s="40"/>
      <c r="V230" s="40"/>
      <c r="W230" s="40"/>
      <c r="X230" s="40"/>
      <c r="Y230" s="40"/>
      <c r="Z230" s="40"/>
      <c r="AA230" s="40"/>
      <c r="AB230" s="40"/>
      <c r="AC230" s="40"/>
      <c r="AD230" s="40"/>
      <c r="AE230" s="40"/>
      <c r="AR230" s="240" t="s">
        <v>202</v>
      </c>
      <c r="AT230" s="240" t="s">
        <v>197</v>
      </c>
      <c r="AU230" s="240" t="s">
        <v>86</v>
      </c>
      <c r="AY230" s="19" t="s">
        <v>194</v>
      </c>
      <c r="BE230" s="241">
        <f>IF(N230="základní",J230,0)</f>
        <v>0</v>
      </c>
      <c r="BF230" s="241">
        <f>IF(N230="snížená",J230,0)</f>
        <v>0</v>
      </c>
      <c r="BG230" s="241">
        <f>IF(N230="zákl. přenesená",J230,0)</f>
        <v>0</v>
      </c>
      <c r="BH230" s="241">
        <f>IF(N230="sníž. přenesená",J230,0)</f>
        <v>0</v>
      </c>
      <c r="BI230" s="241">
        <f>IF(N230="nulová",J230,0)</f>
        <v>0</v>
      </c>
      <c r="BJ230" s="19" t="s">
        <v>84</v>
      </c>
      <c r="BK230" s="241">
        <f>ROUND(I230*H230,2)</f>
        <v>0</v>
      </c>
      <c r="BL230" s="19" t="s">
        <v>202</v>
      </c>
      <c r="BM230" s="240" t="s">
        <v>1363</v>
      </c>
    </row>
    <row r="231" spans="1:47" s="2" customFormat="1" ht="12">
      <c r="A231" s="40"/>
      <c r="B231" s="41"/>
      <c r="C231" s="42"/>
      <c r="D231" s="242" t="s">
        <v>204</v>
      </c>
      <c r="E231" s="42"/>
      <c r="F231" s="243" t="s">
        <v>1364</v>
      </c>
      <c r="G231" s="42"/>
      <c r="H231" s="42"/>
      <c r="I231" s="149"/>
      <c r="J231" s="42"/>
      <c r="K231" s="42"/>
      <c r="L231" s="46"/>
      <c r="M231" s="244"/>
      <c r="N231" s="245"/>
      <c r="O231" s="86"/>
      <c r="P231" s="86"/>
      <c r="Q231" s="86"/>
      <c r="R231" s="86"/>
      <c r="S231" s="86"/>
      <c r="T231" s="87"/>
      <c r="U231" s="40"/>
      <c r="V231" s="40"/>
      <c r="W231" s="40"/>
      <c r="X231" s="40"/>
      <c r="Y231" s="40"/>
      <c r="Z231" s="40"/>
      <c r="AA231" s="40"/>
      <c r="AB231" s="40"/>
      <c r="AC231" s="40"/>
      <c r="AD231" s="40"/>
      <c r="AE231" s="40"/>
      <c r="AT231" s="19" t="s">
        <v>204</v>
      </c>
      <c r="AU231" s="19" t="s">
        <v>86</v>
      </c>
    </row>
    <row r="232" spans="1:63" s="12" customFormat="1" ht="25.9" customHeight="1">
      <c r="A232" s="12"/>
      <c r="B232" s="213"/>
      <c r="C232" s="214"/>
      <c r="D232" s="215" t="s">
        <v>75</v>
      </c>
      <c r="E232" s="216" t="s">
        <v>237</v>
      </c>
      <c r="F232" s="216" t="s">
        <v>238</v>
      </c>
      <c r="G232" s="214"/>
      <c r="H232" s="214"/>
      <c r="I232" s="217"/>
      <c r="J232" s="218">
        <f>BK232</f>
        <v>0</v>
      </c>
      <c r="K232" s="214"/>
      <c r="L232" s="219"/>
      <c r="M232" s="220"/>
      <c r="N232" s="221"/>
      <c r="O232" s="221"/>
      <c r="P232" s="222">
        <f>P233+P247+P259+P298+P309</f>
        <v>0</v>
      </c>
      <c r="Q232" s="221"/>
      <c r="R232" s="222">
        <f>R233+R247+R259+R298+R309</f>
        <v>0.599874</v>
      </c>
      <c r="S232" s="221"/>
      <c r="T232" s="223">
        <f>T233+T247+T259+T298+T309</f>
        <v>0.09549200000000001</v>
      </c>
      <c r="U232" s="12"/>
      <c r="V232" s="12"/>
      <c r="W232" s="12"/>
      <c r="X232" s="12"/>
      <c r="Y232" s="12"/>
      <c r="Z232" s="12"/>
      <c r="AA232" s="12"/>
      <c r="AB232" s="12"/>
      <c r="AC232" s="12"/>
      <c r="AD232" s="12"/>
      <c r="AE232" s="12"/>
      <c r="AR232" s="224" t="s">
        <v>86</v>
      </c>
      <c r="AT232" s="225" t="s">
        <v>75</v>
      </c>
      <c r="AU232" s="225" t="s">
        <v>76</v>
      </c>
      <c r="AY232" s="224" t="s">
        <v>194</v>
      </c>
      <c r="BK232" s="226">
        <f>BK233+BK247+BK259+BK298+BK309</f>
        <v>0</v>
      </c>
    </row>
    <row r="233" spans="1:63" s="12" customFormat="1" ht="22.8" customHeight="1">
      <c r="A233" s="12"/>
      <c r="B233" s="213"/>
      <c r="C233" s="214"/>
      <c r="D233" s="215" t="s">
        <v>75</v>
      </c>
      <c r="E233" s="227" t="s">
        <v>1365</v>
      </c>
      <c r="F233" s="227" t="s">
        <v>1366</v>
      </c>
      <c r="G233" s="214"/>
      <c r="H233" s="214"/>
      <c r="I233" s="217"/>
      <c r="J233" s="228">
        <f>BK233</f>
        <v>0</v>
      </c>
      <c r="K233" s="214"/>
      <c r="L233" s="219"/>
      <c r="M233" s="220"/>
      <c r="N233" s="221"/>
      <c r="O233" s="221"/>
      <c r="P233" s="222">
        <f>SUM(P234:P246)</f>
        <v>0</v>
      </c>
      <c r="Q233" s="221"/>
      <c r="R233" s="222">
        <f>SUM(R234:R246)</f>
        <v>0.0128</v>
      </c>
      <c r="S233" s="221"/>
      <c r="T233" s="223">
        <f>SUM(T234:T246)</f>
        <v>0.0064</v>
      </c>
      <c r="U233" s="12"/>
      <c r="V233" s="12"/>
      <c r="W233" s="12"/>
      <c r="X233" s="12"/>
      <c r="Y233" s="12"/>
      <c r="Z233" s="12"/>
      <c r="AA233" s="12"/>
      <c r="AB233" s="12"/>
      <c r="AC233" s="12"/>
      <c r="AD233" s="12"/>
      <c r="AE233" s="12"/>
      <c r="AR233" s="224" t="s">
        <v>86</v>
      </c>
      <c r="AT233" s="225" t="s">
        <v>75</v>
      </c>
      <c r="AU233" s="225" t="s">
        <v>84</v>
      </c>
      <c r="AY233" s="224" t="s">
        <v>194</v>
      </c>
      <c r="BK233" s="226">
        <f>SUM(BK234:BK246)</f>
        <v>0</v>
      </c>
    </row>
    <row r="234" spans="1:65" s="2" customFormat="1" ht="16.5" customHeight="1">
      <c r="A234" s="40"/>
      <c r="B234" s="41"/>
      <c r="C234" s="229" t="s">
        <v>443</v>
      </c>
      <c r="D234" s="229" t="s">
        <v>197</v>
      </c>
      <c r="E234" s="230" t="s">
        <v>1367</v>
      </c>
      <c r="F234" s="231" t="s">
        <v>1368</v>
      </c>
      <c r="G234" s="232" t="s">
        <v>481</v>
      </c>
      <c r="H234" s="233">
        <v>16</v>
      </c>
      <c r="I234" s="234"/>
      <c r="J234" s="235">
        <f>ROUND(I234*H234,2)</f>
        <v>0</v>
      </c>
      <c r="K234" s="231" t="s">
        <v>201</v>
      </c>
      <c r="L234" s="46"/>
      <c r="M234" s="236" t="s">
        <v>21</v>
      </c>
      <c r="N234" s="237" t="s">
        <v>47</v>
      </c>
      <c r="O234" s="86"/>
      <c r="P234" s="238">
        <f>O234*H234</f>
        <v>0</v>
      </c>
      <c r="Q234" s="238">
        <v>0</v>
      </c>
      <c r="R234" s="238">
        <f>Q234*H234</f>
        <v>0</v>
      </c>
      <c r="S234" s="238">
        <v>0.0004</v>
      </c>
      <c r="T234" s="239">
        <f>S234*H234</f>
        <v>0.0064</v>
      </c>
      <c r="U234" s="40"/>
      <c r="V234" s="40"/>
      <c r="W234" s="40"/>
      <c r="X234" s="40"/>
      <c r="Y234" s="40"/>
      <c r="Z234" s="40"/>
      <c r="AA234" s="40"/>
      <c r="AB234" s="40"/>
      <c r="AC234" s="40"/>
      <c r="AD234" s="40"/>
      <c r="AE234" s="40"/>
      <c r="AR234" s="240" t="s">
        <v>245</v>
      </c>
      <c r="AT234" s="240" t="s">
        <v>197</v>
      </c>
      <c r="AU234" s="240" t="s">
        <v>86</v>
      </c>
      <c r="AY234" s="19" t="s">
        <v>194</v>
      </c>
      <c r="BE234" s="241">
        <f>IF(N234="základní",J234,0)</f>
        <v>0</v>
      </c>
      <c r="BF234" s="241">
        <f>IF(N234="snížená",J234,0)</f>
        <v>0</v>
      </c>
      <c r="BG234" s="241">
        <f>IF(N234="zákl. přenesená",J234,0)</f>
        <v>0</v>
      </c>
      <c r="BH234" s="241">
        <f>IF(N234="sníž. přenesená",J234,0)</f>
        <v>0</v>
      </c>
      <c r="BI234" s="241">
        <f>IF(N234="nulová",J234,0)</f>
        <v>0</v>
      </c>
      <c r="BJ234" s="19" t="s">
        <v>84</v>
      </c>
      <c r="BK234" s="241">
        <f>ROUND(I234*H234,2)</f>
        <v>0</v>
      </c>
      <c r="BL234" s="19" t="s">
        <v>245</v>
      </c>
      <c r="BM234" s="240" t="s">
        <v>1369</v>
      </c>
    </row>
    <row r="235" spans="1:47" s="2" customFormat="1" ht="12">
      <c r="A235" s="40"/>
      <c r="B235" s="41"/>
      <c r="C235" s="42"/>
      <c r="D235" s="242" t="s">
        <v>204</v>
      </c>
      <c r="E235" s="42"/>
      <c r="F235" s="243" t="s">
        <v>1370</v>
      </c>
      <c r="G235" s="42"/>
      <c r="H235" s="42"/>
      <c r="I235" s="149"/>
      <c r="J235" s="42"/>
      <c r="K235" s="42"/>
      <c r="L235" s="46"/>
      <c r="M235" s="244"/>
      <c r="N235" s="245"/>
      <c r="O235" s="86"/>
      <c r="P235" s="86"/>
      <c r="Q235" s="86"/>
      <c r="R235" s="86"/>
      <c r="S235" s="86"/>
      <c r="T235" s="87"/>
      <c r="U235" s="40"/>
      <c r="V235" s="40"/>
      <c r="W235" s="40"/>
      <c r="X235" s="40"/>
      <c r="Y235" s="40"/>
      <c r="Z235" s="40"/>
      <c r="AA235" s="40"/>
      <c r="AB235" s="40"/>
      <c r="AC235" s="40"/>
      <c r="AD235" s="40"/>
      <c r="AE235" s="40"/>
      <c r="AT235" s="19" t="s">
        <v>204</v>
      </c>
      <c r="AU235" s="19" t="s">
        <v>86</v>
      </c>
    </row>
    <row r="236" spans="1:51" s="13" customFormat="1" ht="12">
      <c r="A236" s="13"/>
      <c r="B236" s="247"/>
      <c r="C236" s="248"/>
      <c r="D236" s="242" t="s">
        <v>208</v>
      </c>
      <c r="E236" s="249" t="s">
        <v>21</v>
      </c>
      <c r="F236" s="250" t="s">
        <v>1371</v>
      </c>
      <c r="G236" s="248"/>
      <c r="H236" s="251">
        <v>16</v>
      </c>
      <c r="I236" s="252"/>
      <c r="J236" s="248"/>
      <c r="K236" s="248"/>
      <c r="L236" s="253"/>
      <c r="M236" s="254"/>
      <c r="N236" s="255"/>
      <c r="O236" s="255"/>
      <c r="P236" s="255"/>
      <c r="Q236" s="255"/>
      <c r="R236" s="255"/>
      <c r="S236" s="255"/>
      <c r="T236" s="256"/>
      <c r="U236" s="13"/>
      <c r="V236" s="13"/>
      <c r="W236" s="13"/>
      <c r="X236" s="13"/>
      <c r="Y236" s="13"/>
      <c r="Z236" s="13"/>
      <c r="AA236" s="13"/>
      <c r="AB236" s="13"/>
      <c r="AC236" s="13"/>
      <c r="AD236" s="13"/>
      <c r="AE236" s="13"/>
      <c r="AT236" s="257" t="s">
        <v>208</v>
      </c>
      <c r="AU236" s="257" t="s">
        <v>86</v>
      </c>
      <c r="AV236" s="13" t="s">
        <v>86</v>
      </c>
      <c r="AW236" s="13" t="s">
        <v>38</v>
      </c>
      <c r="AX236" s="13" t="s">
        <v>76</v>
      </c>
      <c r="AY236" s="257" t="s">
        <v>194</v>
      </c>
    </row>
    <row r="237" spans="1:51" s="14" customFormat="1" ht="12">
      <c r="A237" s="14"/>
      <c r="B237" s="258"/>
      <c r="C237" s="259"/>
      <c r="D237" s="242" t="s">
        <v>208</v>
      </c>
      <c r="E237" s="260" t="s">
        <v>21</v>
      </c>
      <c r="F237" s="261" t="s">
        <v>210</v>
      </c>
      <c r="G237" s="259"/>
      <c r="H237" s="262">
        <v>16</v>
      </c>
      <c r="I237" s="263"/>
      <c r="J237" s="259"/>
      <c r="K237" s="259"/>
      <c r="L237" s="264"/>
      <c r="M237" s="265"/>
      <c r="N237" s="266"/>
      <c r="O237" s="266"/>
      <c r="P237" s="266"/>
      <c r="Q237" s="266"/>
      <c r="R237" s="266"/>
      <c r="S237" s="266"/>
      <c r="T237" s="267"/>
      <c r="U237" s="14"/>
      <c r="V237" s="14"/>
      <c r="W237" s="14"/>
      <c r="X237" s="14"/>
      <c r="Y237" s="14"/>
      <c r="Z237" s="14"/>
      <c r="AA237" s="14"/>
      <c r="AB237" s="14"/>
      <c r="AC237" s="14"/>
      <c r="AD237" s="14"/>
      <c r="AE237" s="14"/>
      <c r="AT237" s="268" t="s">
        <v>208</v>
      </c>
      <c r="AU237" s="268" t="s">
        <v>86</v>
      </c>
      <c r="AV237" s="14" t="s">
        <v>202</v>
      </c>
      <c r="AW237" s="14" t="s">
        <v>38</v>
      </c>
      <c r="AX237" s="14" t="s">
        <v>84</v>
      </c>
      <c r="AY237" s="268" t="s">
        <v>194</v>
      </c>
    </row>
    <row r="238" spans="1:65" s="2" customFormat="1" ht="16.5" customHeight="1">
      <c r="A238" s="40"/>
      <c r="B238" s="41"/>
      <c r="C238" s="229" t="s">
        <v>450</v>
      </c>
      <c r="D238" s="229" t="s">
        <v>197</v>
      </c>
      <c r="E238" s="230" t="s">
        <v>1372</v>
      </c>
      <c r="F238" s="231" t="s">
        <v>1373</v>
      </c>
      <c r="G238" s="232" t="s">
        <v>481</v>
      </c>
      <c r="H238" s="233">
        <v>16</v>
      </c>
      <c r="I238" s="234"/>
      <c r="J238" s="235">
        <f>ROUND(I238*H238,2)</f>
        <v>0</v>
      </c>
      <c r="K238" s="231" t="s">
        <v>201</v>
      </c>
      <c r="L238" s="46"/>
      <c r="M238" s="236" t="s">
        <v>21</v>
      </c>
      <c r="N238" s="237" t="s">
        <v>47</v>
      </c>
      <c r="O238" s="86"/>
      <c r="P238" s="238">
        <f>O238*H238</f>
        <v>0</v>
      </c>
      <c r="Q238" s="238">
        <v>0</v>
      </c>
      <c r="R238" s="238">
        <f>Q238*H238</f>
        <v>0</v>
      </c>
      <c r="S238" s="238">
        <v>0</v>
      </c>
      <c r="T238" s="239">
        <f>S238*H238</f>
        <v>0</v>
      </c>
      <c r="U238" s="40"/>
      <c r="V238" s="40"/>
      <c r="W238" s="40"/>
      <c r="X238" s="40"/>
      <c r="Y238" s="40"/>
      <c r="Z238" s="40"/>
      <c r="AA238" s="40"/>
      <c r="AB238" s="40"/>
      <c r="AC238" s="40"/>
      <c r="AD238" s="40"/>
      <c r="AE238" s="40"/>
      <c r="AR238" s="240" t="s">
        <v>245</v>
      </c>
      <c r="AT238" s="240" t="s">
        <v>197</v>
      </c>
      <c r="AU238" s="240" t="s">
        <v>86</v>
      </c>
      <c r="AY238" s="19" t="s">
        <v>194</v>
      </c>
      <c r="BE238" s="241">
        <f>IF(N238="základní",J238,0)</f>
        <v>0</v>
      </c>
      <c r="BF238" s="241">
        <f>IF(N238="snížená",J238,0)</f>
        <v>0</v>
      </c>
      <c r="BG238" s="241">
        <f>IF(N238="zákl. přenesená",J238,0)</f>
        <v>0</v>
      </c>
      <c r="BH238" s="241">
        <f>IF(N238="sníž. přenesená",J238,0)</f>
        <v>0</v>
      </c>
      <c r="BI238" s="241">
        <f>IF(N238="nulová",J238,0)</f>
        <v>0</v>
      </c>
      <c r="BJ238" s="19" t="s">
        <v>84</v>
      </c>
      <c r="BK238" s="241">
        <f>ROUND(I238*H238,2)</f>
        <v>0</v>
      </c>
      <c r="BL238" s="19" t="s">
        <v>245</v>
      </c>
      <c r="BM238" s="240" t="s">
        <v>1374</v>
      </c>
    </row>
    <row r="239" spans="1:47" s="2" customFormat="1" ht="12">
      <c r="A239" s="40"/>
      <c r="B239" s="41"/>
      <c r="C239" s="42"/>
      <c r="D239" s="242" t="s">
        <v>204</v>
      </c>
      <c r="E239" s="42"/>
      <c r="F239" s="243" t="s">
        <v>1375</v>
      </c>
      <c r="G239" s="42"/>
      <c r="H239" s="42"/>
      <c r="I239" s="149"/>
      <c r="J239" s="42"/>
      <c r="K239" s="42"/>
      <c r="L239" s="46"/>
      <c r="M239" s="244"/>
      <c r="N239" s="245"/>
      <c r="O239" s="86"/>
      <c r="P239" s="86"/>
      <c r="Q239" s="86"/>
      <c r="R239" s="86"/>
      <c r="S239" s="86"/>
      <c r="T239" s="87"/>
      <c r="U239" s="40"/>
      <c r="V239" s="40"/>
      <c r="W239" s="40"/>
      <c r="X239" s="40"/>
      <c r="Y239" s="40"/>
      <c r="Z239" s="40"/>
      <c r="AA239" s="40"/>
      <c r="AB239" s="40"/>
      <c r="AC239" s="40"/>
      <c r="AD239" s="40"/>
      <c r="AE239" s="40"/>
      <c r="AT239" s="19" t="s">
        <v>204</v>
      </c>
      <c r="AU239" s="19" t="s">
        <v>86</v>
      </c>
    </row>
    <row r="240" spans="1:47" s="2" customFormat="1" ht="12">
      <c r="A240" s="40"/>
      <c r="B240" s="41"/>
      <c r="C240" s="42"/>
      <c r="D240" s="242" t="s">
        <v>206</v>
      </c>
      <c r="E240" s="42"/>
      <c r="F240" s="246" t="s">
        <v>1376</v>
      </c>
      <c r="G240" s="42"/>
      <c r="H240" s="42"/>
      <c r="I240" s="149"/>
      <c r="J240" s="42"/>
      <c r="K240" s="42"/>
      <c r="L240" s="46"/>
      <c r="M240" s="244"/>
      <c r="N240" s="245"/>
      <c r="O240" s="86"/>
      <c r="P240" s="86"/>
      <c r="Q240" s="86"/>
      <c r="R240" s="86"/>
      <c r="S240" s="86"/>
      <c r="T240" s="87"/>
      <c r="U240" s="40"/>
      <c r="V240" s="40"/>
      <c r="W240" s="40"/>
      <c r="X240" s="40"/>
      <c r="Y240" s="40"/>
      <c r="Z240" s="40"/>
      <c r="AA240" s="40"/>
      <c r="AB240" s="40"/>
      <c r="AC240" s="40"/>
      <c r="AD240" s="40"/>
      <c r="AE240" s="40"/>
      <c r="AT240" s="19" t="s">
        <v>206</v>
      </c>
      <c r="AU240" s="19" t="s">
        <v>86</v>
      </c>
    </row>
    <row r="241" spans="1:51" s="13" customFormat="1" ht="12">
      <c r="A241" s="13"/>
      <c r="B241" s="247"/>
      <c r="C241" s="248"/>
      <c r="D241" s="242" t="s">
        <v>208</v>
      </c>
      <c r="E241" s="249" t="s">
        <v>21</v>
      </c>
      <c r="F241" s="250" t="s">
        <v>1371</v>
      </c>
      <c r="G241" s="248"/>
      <c r="H241" s="251">
        <v>16</v>
      </c>
      <c r="I241" s="252"/>
      <c r="J241" s="248"/>
      <c r="K241" s="248"/>
      <c r="L241" s="253"/>
      <c r="M241" s="254"/>
      <c r="N241" s="255"/>
      <c r="O241" s="255"/>
      <c r="P241" s="255"/>
      <c r="Q241" s="255"/>
      <c r="R241" s="255"/>
      <c r="S241" s="255"/>
      <c r="T241" s="256"/>
      <c r="U241" s="13"/>
      <c r="V241" s="13"/>
      <c r="W241" s="13"/>
      <c r="X241" s="13"/>
      <c r="Y241" s="13"/>
      <c r="Z241" s="13"/>
      <c r="AA241" s="13"/>
      <c r="AB241" s="13"/>
      <c r="AC241" s="13"/>
      <c r="AD241" s="13"/>
      <c r="AE241" s="13"/>
      <c r="AT241" s="257" t="s">
        <v>208</v>
      </c>
      <c r="AU241" s="257" t="s">
        <v>86</v>
      </c>
      <c r="AV241" s="13" t="s">
        <v>86</v>
      </c>
      <c r="AW241" s="13" t="s">
        <v>38</v>
      </c>
      <c r="AX241" s="13" t="s">
        <v>76</v>
      </c>
      <c r="AY241" s="257" t="s">
        <v>194</v>
      </c>
    </row>
    <row r="242" spans="1:51" s="14" customFormat="1" ht="12">
      <c r="A242" s="14"/>
      <c r="B242" s="258"/>
      <c r="C242" s="259"/>
      <c r="D242" s="242" t="s">
        <v>208</v>
      </c>
      <c r="E242" s="260" t="s">
        <v>21</v>
      </c>
      <c r="F242" s="261" t="s">
        <v>210</v>
      </c>
      <c r="G242" s="259"/>
      <c r="H242" s="262">
        <v>16</v>
      </c>
      <c r="I242" s="263"/>
      <c r="J242" s="259"/>
      <c r="K242" s="259"/>
      <c r="L242" s="264"/>
      <c r="M242" s="265"/>
      <c r="N242" s="266"/>
      <c r="O242" s="266"/>
      <c r="P242" s="266"/>
      <c r="Q242" s="266"/>
      <c r="R242" s="266"/>
      <c r="S242" s="266"/>
      <c r="T242" s="267"/>
      <c r="U242" s="14"/>
      <c r="V242" s="14"/>
      <c r="W242" s="14"/>
      <c r="X242" s="14"/>
      <c r="Y242" s="14"/>
      <c r="Z242" s="14"/>
      <c r="AA242" s="14"/>
      <c r="AB242" s="14"/>
      <c r="AC242" s="14"/>
      <c r="AD242" s="14"/>
      <c r="AE242" s="14"/>
      <c r="AT242" s="268" t="s">
        <v>208</v>
      </c>
      <c r="AU242" s="268" t="s">
        <v>86</v>
      </c>
      <c r="AV242" s="14" t="s">
        <v>202</v>
      </c>
      <c r="AW242" s="14" t="s">
        <v>38</v>
      </c>
      <c r="AX242" s="14" t="s">
        <v>84</v>
      </c>
      <c r="AY242" s="268" t="s">
        <v>194</v>
      </c>
    </row>
    <row r="243" spans="1:65" s="2" customFormat="1" ht="16.5" customHeight="1">
      <c r="A243" s="40"/>
      <c r="B243" s="41"/>
      <c r="C243" s="272" t="s">
        <v>7</v>
      </c>
      <c r="D243" s="272" t="s">
        <v>347</v>
      </c>
      <c r="E243" s="273" t="s">
        <v>1377</v>
      </c>
      <c r="F243" s="274" t="s">
        <v>1378</v>
      </c>
      <c r="G243" s="275" t="s">
        <v>1379</v>
      </c>
      <c r="H243" s="276">
        <v>12.8</v>
      </c>
      <c r="I243" s="277"/>
      <c r="J243" s="278">
        <f>ROUND(I243*H243,2)</f>
        <v>0</v>
      </c>
      <c r="K243" s="274" t="s">
        <v>201</v>
      </c>
      <c r="L243" s="279"/>
      <c r="M243" s="280" t="s">
        <v>21</v>
      </c>
      <c r="N243" s="281" t="s">
        <v>47</v>
      </c>
      <c r="O243" s="86"/>
      <c r="P243" s="238">
        <f>O243*H243</f>
        <v>0</v>
      </c>
      <c r="Q243" s="238">
        <v>0.001</v>
      </c>
      <c r="R243" s="238">
        <f>Q243*H243</f>
        <v>0.0128</v>
      </c>
      <c r="S243" s="238">
        <v>0</v>
      </c>
      <c r="T243" s="239">
        <f>S243*H243</f>
        <v>0</v>
      </c>
      <c r="U243" s="40"/>
      <c r="V243" s="40"/>
      <c r="W243" s="40"/>
      <c r="X243" s="40"/>
      <c r="Y243" s="40"/>
      <c r="Z243" s="40"/>
      <c r="AA243" s="40"/>
      <c r="AB243" s="40"/>
      <c r="AC243" s="40"/>
      <c r="AD243" s="40"/>
      <c r="AE243" s="40"/>
      <c r="AR243" s="240" t="s">
        <v>525</v>
      </c>
      <c r="AT243" s="240" t="s">
        <v>347</v>
      </c>
      <c r="AU243" s="240" t="s">
        <v>86</v>
      </c>
      <c r="AY243" s="19" t="s">
        <v>194</v>
      </c>
      <c r="BE243" s="241">
        <f>IF(N243="základní",J243,0)</f>
        <v>0</v>
      </c>
      <c r="BF243" s="241">
        <f>IF(N243="snížená",J243,0)</f>
        <v>0</v>
      </c>
      <c r="BG243" s="241">
        <f>IF(N243="zákl. přenesená",J243,0)</f>
        <v>0</v>
      </c>
      <c r="BH243" s="241">
        <f>IF(N243="sníž. přenesená",J243,0)</f>
        <v>0</v>
      </c>
      <c r="BI243" s="241">
        <f>IF(N243="nulová",J243,0)</f>
        <v>0</v>
      </c>
      <c r="BJ243" s="19" t="s">
        <v>84</v>
      </c>
      <c r="BK243" s="241">
        <f>ROUND(I243*H243,2)</f>
        <v>0</v>
      </c>
      <c r="BL243" s="19" t="s">
        <v>245</v>
      </c>
      <c r="BM243" s="240" t="s">
        <v>1380</v>
      </c>
    </row>
    <row r="244" spans="1:47" s="2" customFormat="1" ht="12">
      <c r="A244" s="40"/>
      <c r="B244" s="41"/>
      <c r="C244" s="42"/>
      <c r="D244" s="242" t="s">
        <v>204</v>
      </c>
      <c r="E244" s="42"/>
      <c r="F244" s="243" t="s">
        <v>1378</v>
      </c>
      <c r="G244" s="42"/>
      <c r="H244" s="42"/>
      <c r="I244" s="149"/>
      <c r="J244" s="42"/>
      <c r="K244" s="42"/>
      <c r="L244" s="46"/>
      <c r="M244" s="244"/>
      <c r="N244" s="245"/>
      <c r="O244" s="86"/>
      <c r="P244" s="86"/>
      <c r="Q244" s="86"/>
      <c r="R244" s="86"/>
      <c r="S244" s="86"/>
      <c r="T244" s="87"/>
      <c r="U244" s="40"/>
      <c r="V244" s="40"/>
      <c r="W244" s="40"/>
      <c r="X244" s="40"/>
      <c r="Y244" s="40"/>
      <c r="Z244" s="40"/>
      <c r="AA244" s="40"/>
      <c r="AB244" s="40"/>
      <c r="AC244" s="40"/>
      <c r="AD244" s="40"/>
      <c r="AE244" s="40"/>
      <c r="AT244" s="19" t="s">
        <v>204</v>
      </c>
      <c r="AU244" s="19" t="s">
        <v>86</v>
      </c>
    </row>
    <row r="245" spans="1:51" s="13" customFormat="1" ht="12">
      <c r="A245" s="13"/>
      <c r="B245" s="247"/>
      <c r="C245" s="248"/>
      <c r="D245" s="242" t="s">
        <v>208</v>
      </c>
      <c r="E245" s="249" t="s">
        <v>21</v>
      </c>
      <c r="F245" s="250" t="s">
        <v>1381</v>
      </c>
      <c r="G245" s="248"/>
      <c r="H245" s="251">
        <v>12.8</v>
      </c>
      <c r="I245" s="252"/>
      <c r="J245" s="248"/>
      <c r="K245" s="248"/>
      <c r="L245" s="253"/>
      <c r="M245" s="254"/>
      <c r="N245" s="255"/>
      <c r="O245" s="255"/>
      <c r="P245" s="255"/>
      <c r="Q245" s="255"/>
      <c r="R245" s="255"/>
      <c r="S245" s="255"/>
      <c r="T245" s="256"/>
      <c r="U245" s="13"/>
      <c r="V245" s="13"/>
      <c r="W245" s="13"/>
      <c r="X245" s="13"/>
      <c r="Y245" s="13"/>
      <c r="Z245" s="13"/>
      <c r="AA245" s="13"/>
      <c r="AB245" s="13"/>
      <c r="AC245" s="13"/>
      <c r="AD245" s="13"/>
      <c r="AE245" s="13"/>
      <c r="AT245" s="257" t="s">
        <v>208</v>
      </c>
      <c r="AU245" s="257" t="s">
        <v>86</v>
      </c>
      <c r="AV245" s="13" t="s">
        <v>86</v>
      </c>
      <c r="AW245" s="13" t="s">
        <v>38</v>
      </c>
      <c r="AX245" s="13" t="s">
        <v>76</v>
      </c>
      <c r="AY245" s="257" t="s">
        <v>194</v>
      </c>
    </row>
    <row r="246" spans="1:51" s="14" customFormat="1" ht="12">
      <c r="A246" s="14"/>
      <c r="B246" s="258"/>
      <c r="C246" s="259"/>
      <c r="D246" s="242" t="s">
        <v>208</v>
      </c>
      <c r="E246" s="260" t="s">
        <v>21</v>
      </c>
      <c r="F246" s="261" t="s">
        <v>210</v>
      </c>
      <c r="G246" s="259"/>
      <c r="H246" s="262">
        <v>12.8</v>
      </c>
      <c r="I246" s="263"/>
      <c r="J246" s="259"/>
      <c r="K246" s="259"/>
      <c r="L246" s="264"/>
      <c r="M246" s="265"/>
      <c r="N246" s="266"/>
      <c r="O246" s="266"/>
      <c r="P246" s="266"/>
      <c r="Q246" s="266"/>
      <c r="R246" s="266"/>
      <c r="S246" s="266"/>
      <c r="T246" s="267"/>
      <c r="U246" s="14"/>
      <c r="V246" s="14"/>
      <c r="W246" s="14"/>
      <c r="X246" s="14"/>
      <c r="Y246" s="14"/>
      <c r="Z246" s="14"/>
      <c r="AA246" s="14"/>
      <c r="AB246" s="14"/>
      <c r="AC246" s="14"/>
      <c r="AD246" s="14"/>
      <c r="AE246" s="14"/>
      <c r="AT246" s="268" t="s">
        <v>208</v>
      </c>
      <c r="AU246" s="268" t="s">
        <v>86</v>
      </c>
      <c r="AV246" s="14" t="s">
        <v>202</v>
      </c>
      <c r="AW246" s="14" t="s">
        <v>38</v>
      </c>
      <c r="AX246" s="14" t="s">
        <v>84</v>
      </c>
      <c r="AY246" s="268" t="s">
        <v>194</v>
      </c>
    </row>
    <row r="247" spans="1:63" s="12" customFormat="1" ht="22.8" customHeight="1">
      <c r="A247" s="12"/>
      <c r="B247" s="213"/>
      <c r="C247" s="214"/>
      <c r="D247" s="215" t="s">
        <v>75</v>
      </c>
      <c r="E247" s="227" t="s">
        <v>833</v>
      </c>
      <c r="F247" s="227" t="s">
        <v>834</v>
      </c>
      <c r="G247" s="214"/>
      <c r="H247" s="214"/>
      <c r="I247" s="217"/>
      <c r="J247" s="228">
        <f>BK247</f>
        <v>0</v>
      </c>
      <c r="K247" s="214"/>
      <c r="L247" s="219"/>
      <c r="M247" s="220"/>
      <c r="N247" s="221"/>
      <c r="O247" s="221"/>
      <c r="P247" s="222">
        <f>SUM(P248:P258)</f>
        <v>0</v>
      </c>
      <c r="Q247" s="221"/>
      <c r="R247" s="222">
        <f>SUM(R248:R258)</f>
        <v>0.08518400000000001</v>
      </c>
      <c r="S247" s="221"/>
      <c r="T247" s="223">
        <f>SUM(T248:T258)</f>
        <v>0</v>
      </c>
      <c r="U247" s="12"/>
      <c r="V247" s="12"/>
      <c r="W247" s="12"/>
      <c r="X247" s="12"/>
      <c r="Y247" s="12"/>
      <c r="Z247" s="12"/>
      <c r="AA247" s="12"/>
      <c r="AB247" s="12"/>
      <c r="AC247" s="12"/>
      <c r="AD247" s="12"/>
      <c r="AE247" s="12"/>
      <c r="AR247" s="224" t="s">
        <v>86</v>
      </c>
      <c r="AT247" s="225" t="s">
        <v>75</v>
      </c>
      <c r="AU247" s="225" t="s">
        <v>84</v>
      </c>
      <c r="AY247" s="224" t="s">
        <v>194</v>
      </c>
      <c r="BK247" s="226">
        <f>SUM(BK248:BK258)</f>
        <v>0</v>
      </c>
    </row>
    <row r="248" spans="1:65" s="2" customFormat="1" ht="16.5" customHeight="1">
      <c r="A248" s="40"/>
      <c r="B248" s="41"/>
      <c r="C248" s="229" t="s">
        <v>461</v>
      </c>
      <c r="D248" s="229" t="s">
        <v>197</v>
      </c>
      <c r="E248" s="230" t="s">
        <v>1382</v>
      </c>
      <c r="F248" s="231" t="s">
        <v>1383</v>
      </c>
      <c r="G248" s="232" t="s">
        <v>354</v>
      </c>
      <c r="H248" s="233">
        <v>8.8</v>
      </c>
      <c r="I248" s="234"/>
      <c r="J248" s="235">
        <f>ROUND(I248*H248,2)</f>
        <v>0</v>
      </c>
      <c r="K248" s="231" t="s">
        <v>201</v>
      </c>
      <c r="L248" s="46"/>
      <c r="M248" s="236" t="s">
        <v>21</v>
      </c>
      <c r="N248" s="237" t="s">
        <v>47</v>
      </c>
      <c r="O248" s="86"/>
      <c r="P248" s="238">
        <f>O248*H248</f>
        <v>0</v>
      </c>
      <c r="Q248" s="238">
        <v>0.00948</v>
      </c>
      <c r="R248" s="238">
        <f>Q248*H248</f>
        <v>0.08342400000000001</v>
      </c>
      <c r="S248" s="238">
        <v>0</v>
      </c>
      <c r="T248" s="239">
        <f>S248*H248</f>
        <v>0</v>
      </c>
      <c r="U248" s="40"/>
      <c r="V248" s="40"/>
      <c r="W248" s="40"/>
      <c r="X248" s="40"/>
      <c r="Y248" s="40"/>
      <c r="Z248" s="40"/>
      <c r="AA248" s="40"/>
      <c r="AB248" s="40"/>
      <c r="AC248" s="40"/>
      <c r="AD248" s="40"/>
      <c r="AE248" s="40"/>
      <c r="AR248" s="240" t="s">
        <v>245</v>
      </c>
      <c r="AT248" s="240" t="s">
        <v>197</v>
      </c>
      <c r="AU248" s="240" t="s">
        <v>86</v>
      </c>
      <c r="AY248" s="19" t="s">
        <v>194</v>
      </c>
      <c r="BE248" s="241">
        <f>IF(N248="základní",J248,0)</f>
        <v>0</v>
      </c>
      <c r="BF248" s="241">
        <f>IF(N248="snížená",J248,0)</f>
        <v>0</v>
      </c>
      <c r="BG248" s="241">
        <f>IF(N248="zákl. přenesená",J248,0)</f>
        <v>0</v>
      </c>
      <c r="BH248" s="241">
        <f>IF(N248="sníž. přenesená",J248,0)</f>
        <v>0</v>
      </c>
      <c r="BI248" s="241">
        <f>IF(N248="nulová",J248,0)</f>
        <v>0</v>
      </c>
      <c r="BJ248" s="19" t="s">
        <v>84</v>
      </c>
      <c r="BK248" s="241">
        <f>ROUND(I248*H248,2)</f>
        <v>0</v>
      </c>
      <c r="BL248" s="19" t="s">
        <v>245</v>
      </c>
      <c r="BM248" s="240" t="s">
        <v>1384</v>
      </c>
    </row>
    <row r="249" spans="1:47" s="2" customFormat="1" ht="12">
      <c r="A249" s="40"/>
      <c r="B249" s="41"/>
      <c r="C249" s="42"/>
      <c r="D249" s="242" t="s">
        <v>204</v>
      </c>
      <c r="E249" s="42"/>
      <c r="F249" s="243" t="s">
        <v>1385</v>
      </c>
      <c r="G249" s="42"/>
      <c r="H249" s="42"/>
      <c r="I249" s="149"/>
      <c r="J249" s="42"/>
      <c r="K249" s="42"/>
      <c r="L249" s="46"/>
      <c r="M249" s="244"/>
      <c r="N249" s="245"/>
      <c r="O249" s="86"/>
      <c r="P249" s="86"/>
      <c r="Q249" s="86"/>
      <c r="R249" s="86"/>
      <c r="S249" s="86"/>
      <c r="T249" s="87"/>
      <c r="U249" s="40"/>
      <c r="V249" s="40"/>
      <c r="W249" s="40"/>
      <c r="X249" s="40"/>
      <c r="Y249" s="40"/>
      <c r="Z249" s="40"/>
      <c r="AA249" s="40"/>
      <c r="AB249" s="40"/>
      <c r="AC249" s="40"/>
      <c r="AD249" s="40"/>
      <c r="AE249" s="40"/>
      <c r="AT249" s="19" t="s">
        <v>204</v>
      </c>
      <c r="AU249" s="19" t="s">
        <v>86</v>
      </c>
    </row>
    <row r="250" spans="1:47" s="2" customFormat="1" ht="12">
      <c r="A250" s="40"/>
      <c r="B250" s="41"/>
      <c r="C250" s="42"/>
      <c r="D250" s="242" t="s">
        <v>206</v>
      </c>
      <c r="E250" s="42"/>
      <c r="F250" s="246" t="s">
        <v>1386</v>
      </c>
      <c r="G250" s="42"/>
      <c r="H250" s="42"/>
      <c r="I250" s="149"/>
      <c r="J250" s="42"/>
      <c r="K250" s="42"/>
      <c r="L250" s="46"/>
      <c r="M250" s="244"/>
      <c r="N250" s="245"/>
      <c r="O250" s="86"/>
      <c r="P250" s="86"/>
      <c r="Q250" s="86"/>
      <c r="R250" s="86"/>
      <c r="S250" s="86"/>
      <c r="T250" s="87"/>
      <c r="U250" s="40"/>
      <c r="V250" s="40"/>
      <c r="W250" s="40"/>
      <c r="X250" s="40"/>
      <c r="Y250" s="40"/>
      <c r="Z250" s="40"/>
      <c r="AA250" s="40"/>
      <c r="AB250" s="40"/>
      <c r="AC250" s="40"/>
      <c r="AD250" s="40"/>
      <c r="AE250" s="40"/>
      <c r="AT250" s="19" t="s">
        <v>206</v>
      </c>
      <c r="AU250" s="19" t="s">
        <v>86</v>
      </c>
    </row>
    <row r="251" spans="1:51" s="13" customFormat="1" ht="12">
      <c r="A251" s="13"/>
      <c r="B251" s="247"/>
      <c r="C251" s="248"/>
      <c r="D251" s="242" t="s">
        <v>208</v>
      </c>
      <c r="E251" s="249" t="s">
        <v>21</v>
      </c>
      <c r="F251" s="250" t="s">
        <v>1387</v>
      </c>
      <c r="G251" s="248"/>
      <c r="H251" s="251">
        <v>8.8</v>
      </c>
      <c r="I251" s="252"/>
      <c r="J251" s="248"/>
      <c r="K251" s="248"/>
      <c r="L251" s="253"/>
      <c r="M251" s="254"/>
      <c r="N251" s="255"/>
      <c r="O251" s="255"/>
      <c r="P251" s="255"/>
      <c r="Q251" s="255"/>
      <c r="R251" s="255"/>
      <c r="S251" s="255"/>
      <c r="T251" s="256"/>
      <c r="U251" s="13"/>
      <c r="V251" s="13"/>
      <c r="W251" s="13"/>
      <c r="X251" s="13"/>
      <c r="Y251" s="13"/>
      <c r="Z251" s="13"/>
      <c r="AA251" s="13"/>
      <c r="AB251" s="13"/>
      <c r="AC251" s="13"/>
      <c r="AD251" s="13"/>
      <c r="AE251" s="13"/>
      <c r="AT251" s="257" t="s">
        <v>208</v>
      </c>
      <c r="AU251" s="257" t="s">
        <v>86</v>
      </c>
      <c r="AV251" s="13" t="s">
        <v>86</v>
      </c>
      <c r="AW251" s="13" t="s">
        <v>38</v>
      </c>
      <c r="AX251" s="13" t="s">
        <v>76</v>
      </c>
      <c r="AY251" s="257" t="s">
        <v>194</v>
      </c>
    </row>
    <row r="252" spans="1:51" s="14" customFormat="1" ht="12">
      <c r="A252" s="14"/>
      <c r="B252" s="258"/>
      <c r="C252" s="259"/>
      <c r="D252" s="242" t="s">
        <v>208</v>
      </c>
      <c r="E252" s="260" t="s">
        <v>21</v>
      </c>
      <c r="F252" s="261" t="s">
        <v>210</v>
      </c>
      <c r="G252" s="259"/>
      <c r="H252" s="262">
        <v>8.8</v>
      </c>
      <c r="I252" s="263"/>
      <c r="J252" s="259"/>
      <c r="K252" s="259"/>
      <c r="L252" s="264"/>
      <c r="M252" s="265"/>
      <c r="N252" s="266"/>
      <c r="O252" s="266"/>
      <c r="P252" s="266"/>
      <c r="Q252" s="266"/>
      <c r="R252" s="266"/>
      <c r="S252" s="266"/>
      <c r="T252" s="267"/>
      <c r="U252" s="14"/>
      <c r="V252" s="14"/>
      <c r="W252" s="14"/>
      <c r="X252" s="14"/>
      <c r="Y252" s="14"/>
      <c r="Z252" s="14"/>
      <c r="AA252" s="14"/>
      <c r="AB252" s="14"/>
      <c r="AC252" s="14"/>
      <c r="AD252" s="14"/>
      <c r="AE252" s="14"/>
      <c r="AT252" s="268" t="s">
        <v>208</v>
      </c>
      <c r="AU252" s="268" t="s">
        <v>86</v>
      </c>
      <c r="AV252" s="14" t="s">
        <v>202</v>
      </c>
      <c r="AW252" s="14" t="s">
        <v>38</v>
      </c>
      <c r="AX252" s="14" t="s">
        <v>84</v>
      </c>
      <c r="AY252" s="268" t="s">
        <v>194</v>
      </c>
    </row>
    <row r="253" spans="1:65" s="2" customFormat="1" ht="16.5" customHeight="1">
      <c r="A253" s="40"/>
      <c r="B253" s="41"/>
      <c r="C253" s="229" t="s">
        <v>467</v>
      </c>
      <c r="D253" s="229" t="s">
        <v>197</v>
      </c>
      <c r="E253" s="230" t="s">
        <v>883</v>
      </c>
      <c r="F253" s="231" t="s">
        <v>884</v>
      </c>
      <c r="G253" s="232" t="s">
        <v>354</v>
      </c>
      <c r="H253" s="233">
        <v>8.8</v>
      </c>
      <c r="I253" s="234"/>
      <c r="J253" s="235">
        <f>ROUND(I253*H253,2)</f>
        <v>0</v>
      </c>
      <c r="K253" s="231" t="s">
        <v>201</v>
      </c>
      <c r="L253" s="46"/>
      <c r="M253" s="236" t="s">
        <v>21</v>
      </c>
      <c r="N253" s="237" t="s">
        <v>47</v>
      </c>
      <c r="O253" s="86"/>
      <c r="P253" s="238">
        <f>O253*H253</f>
        <v>0</v>
      </c>
      <c r="Q253" s="238">
        <v>0.0002</v>
      </c>
      <c r="R253" s="238">
        <f>Q253*H253</f>
        <v>0.0017600000000000003</v>
      </c>
      <c r="S253" s="238">
        <v>0</v>
      </c>
      <c r="T253" s="239">
        <f>S253*H253</f>
        <v>0</v>
      </c>
      <c r="U253" s="40"/>
      <c r="V253" s="40"/>
      <c r="W253" s="40"/>
      <c r="X253" s="40"/>
      <c r="Y253" s="40"/>
      <c r="Z253" s="40"/>
      <c r="AA253" s="40"/>
      <c r="AB253" s="40"/>
      <c r="AC253" s="40"/>
      <c r="AD253" s="40"/>
      <c r="AE253" s="40"/>
      <c r="AR253" s="240" t="s">
        <v>245</v>
      </c>
      <c r="AT253" s="240" t="s">
        <v>197</v>
      </c>
      <c r="AU253" s="240" t="s">
        <v>86</v>
      </c>
      <c r="AY253" s="19" t="s">
        <v>194</v>
      </c>
      <c r="BE253" s="241">
        <f>IF(N253="základní",J253,0)</f>
        <v>0</v>
      </c>
      <c r="BF253" s="241">
        <f>IF(N253="snížená",J253,0)</f>
        <v>0</v>
      </c>
      <c r="BG253" s="241">
        <f>IF(N253="zákl. přenesená",J253,0)</f>
        <v>0</v>
      </c>
      <c r="BH253" s="241">
        <f>IF(N253="sníž. přenesená",J253,0)</f>
        <v>0</v>
      </c>
      <c r="BI253" s="241">
        <f>IF(N253="nulová",J253,0)</f>
        <v>0</v>
      </c>
      <c r="BJ253" s="19" t="s">
        <v>84</v>
      </c>
      <c r="BK253" s="241">
        <f>ROUND(I253*H253,2)</f>
        <v>0</v>
      </c>
      <c r="BL253" s="19" t="s">
        <v>245</v>
      </c>
      <c r="BM253" s="240" t="s">
        <v>1388</v>
      </c>
    </row>
    <row r="254" spans="1:47" s="2" customFormat="1" ht="12">
      <c r="A254" s="40"/>
      <c r="B254" s="41"/>
      <c r="C254" s="42"/>
      <c r="D254" s="242" t="s">
        <v>204</v>
      </c>
      <c r="E254" s="42"/>
      <c r="F254" s="243" t="s">
        <v>886</v>
      </c>
      <c r="G254" s="42"/>
      <c r="H254" s="42"/>
      <c r="I254" s="149"/>
      <c r="J254" s="42"/>
      <c r="K254" s="42"/>
      <c r="L254" s="46"/>
      <c r="M254" s="244"/>
      <c r="N254" s="245"/>
      <c r="O254" s="86"/>
      <c r="P254" s="86"/>
      <c r="Q254" s="86"/>
      <c r="R254" s="86"/>
      <c r="S254" s="86"/>
      <c r="T254" s="87"/>
      <c r="U254" s="40"/>
      <c r="V254" s="40"/>
      <c r="W254" s="40"/>
      <c r="X254" s="40"/>
      <c r="Y254" s="40"/>
      <c r="Z254" s="40"/>
      <c r="AA254" s="40"/>
      <c r="AB254" s="40"/>
      <c r="AC254" s="40"/>
      <c r="AD254" s="40"/>
      <c r="AE254" s="40"/>
      <c r="AT254" s="19" t="s">
        <v>204</v>
      </c>
      <c r="AU254" s="19" t="s">
        <v>86</v>
      </c>
    </row>
    <row r="255" spans="1:47" s="2" customFormat="1" ht="12">
      <c r="A255" s="40"/>
      <c r="B255" s="41"/>
      <c r="C255" s="42"/>
      <c r="D255" s="242" t="s">
        <v>206</v>
      </c>
      <c r="E255" s="42"/>
      <c r="F255" s="246" t="s">
        <v>887</v>
      </c>
      <c r="G255" s="42"/>
      <c r="H255" s="42"/>
      <c r="I255" s="149"/>
      <c r="J255" s="42"/>
      <c r="K255" s="42"/>
      <c r="L255" s="46"/>
      <c r="M255" s="244"/>
      <c r="N255" s="245"/>
      <c r="O255" s="86"/>
      <c r="P255" s="86"/>
      <c r="Q255" s="86"/>
      <c r="R255" s="86"/>
      <c r="S255" s="86"/>
      <c r="T255" s="87"/>
      <c r="U255" s="40"/>
      <c r="V255" s="40"/>
      <c r="W255" s="40"/>
      <c r="X255" s="40"/>
      <c r="Y255" s="40"/>
      <c r="Z255" s="40"/>
      <c r="AA255" s="40"/>
      <c r="AB255" s="40"/>
      <c r="AC255" s="40"/>
      <c r="AD255" s="40"/>
      <c r="AE255" s="40"/>
      <c r="AT255" s="19" t="s">
        <v>206</v>
      </c>
      <c r="AU255" s="19" t="s">
        <v>86</v>
      </c>
    </row>
    <row r="256" spans="1:65" s="2" customFormat="1" ht="16.5" customHeight="1">
      <c r="A256" s="40"/>
      <c r="B256" s="41"/>
      <c r="C256" s="229" t="s">
        <v>474</v>
      </c>
      <c r="D256" s="229" t="s">
        <v>197</v>
      </c>
      <c r="E256" s="230" t="s">
        <v>1389</v>
      </c>
      <c r="F256" s="231" t="s">
        <v>1390</v>
      </c>
      <c r="G256" s="232" t="s">
        <v>215</v>
      </c>
      <c r="H256" s="233">
        <v>0.085</v>
      </c>
      <c r="I256" s="234"/>
      <c r="J256" s="235">
        <f>ROUND(I256*H256,2)</f>
        <v>0</v>
      </c>
      <c r="K256" s="231" t="s">
        <v>201</v>
      </c>
      <c r="L256" s="46"/>
      <c r="M256" s="236" t="s">
        <v>21</v>
      </c>
      <c r="N256" s="237" t="s">
        <v>47</v>
      </c>
      <c r="O256" s="86"/>
      <c r="P256" s="238">
        <f>O256*H256</f>
        <v>0</v>
      </c>
      <c r="Q256" s="238">
        <v>0</v>
      </c>
      <c r="R256" s="238">
        <f>Q256*H256</f>
        <v>0</v>
      </c>
      <c r="S256" s="238">
        <v>0</v>
      </c>
      <c r="T256" s="239">
        <f>S256*H256</f>
        <v>0</v>
      </c>
      <c r="U256" s="40"/>
      <c r="V256" s="40"/>
      <c r="W256" s="40"/>
      <c r="X256" s="40"/>
      <c r="Y256" s="40"/>
      <c r="Z256" s="40"/>
      <c r="AA256" s="40"/>
      <c r="AB256" s="40"/>
      <c r="AC256" s="40"/>
      <c r="AD256" s="40"/>
      <c r="AE256" s="40"/>
      <c r="AR256" s="240" t="s">
        <v>245</v>
      </c>
      <c r="AT256" s="240" t="s">
        <v>197</v>
      </c>
      <c r="AU256" s="240" t="s">
        <v>86</v>
      </c>
      <c r="AY256" s="19" t="s">
        <v>194</v>
      </c>
      <c r="BE256" s="241">
        <f>IF(N256="základní",J256,0)</f>
        <v>0</v>
      </c>
      <c r="BF256" s="241">
        <f>IF(N256="snížená",J256,0)</f>
        <v>0</v>
      </c>
      <c r="BG256" s="241">
        <f>IF(N256="zákl. přenesená",J256,0)</f>
        <v>0</v>
      </c>
      <c r="BH256" s="241">
        <f>IF(N256="sníž. přenesená",J256,0)</f>
        <v>0</v>
      </c>
      <c r="BI256" s="241">
        <f>IF(N256="nulová",J256,0)</f>
        <v>0</v>
      </c>
      <c r="BJ256" s="19" t="s">
        <v>84</v>
      </c>
      <c r="BK256" s="241">
        <f>ROUND(I256*H256,2)</f>
        <v>0</v>
      </c>
      <c r="BL256" s="19" t="s">
        <v>245</v>
      </c>
      <c r="BM256" s="240" t="s">
        <v>1391</v>
      </c>
    </row>
    <row r="257" spans="1:47" s="2" customFormat="1" ht="12">
      <c r="A257" s="40"/>
      <c r="B257" s="41"/>
      <c r="C257" s="42"/>
      <c r="D257" s="242" t="s">
        <v>204</v>
      </c>
      <c r="E257" s="42"/>
      <c r="F257" s="243" t="s">
        <v>1392</v>
      </c>
      <c r="G257" s="42"/>
      <c r="H257" s="42"/>
      <c r="I257" s="149"/>
      <c r="J257" s="42"/>
      <c r="K257" s="42"/>
      <c r="L257" s="46"/>
      <c r="M257" s="244"/>
      <c r="N257" s="245"/>
      <c r="O257" s="86"/>
      <c r="P257" s="86"/>
      <c r="Q257" s="86"/>
      <c r="R257" s="86"/>
      <c r="S257" s="86"/>
      <c r="T257" s="87"/>
      <c r="U257" s="40"/>
      <c r="V257" s="40"/>
      <c r="W257" s="40"/>
      <c r="X257" s="40"/>
      <c r="Y257" s="40"/>
      <c r="Z257" s="40"/>
      <c r="AA257" s="40"/>
      <c r="AB257" s="40"/>
      <c r="AC257" s="40"/>
      <c r="AD257" s="40"/>
      <c r="AE257" s="40"/>
      <c r="AT257" s="19" t="s">
        <v>204</v>
      </c>
      <c r="AU257" s="19" t="s">
        <v>86</v>
      </c>
    </row>
    <row r="258" spans="1:47" s="2" customFormat="1" ht="12">
      <c r="A258" s="40"/>
      <c r="B258" s="41"/>
      <c r="C258" s="42"/>
      <c r="D258" s="242" t="s">
        <v>206</v>
      </c>
      <c r="E258" s="42"/>
      <c r="F258" s="246" t="s">
        <v>899</v>
      </c>
      <c r="G258" s="42"/>
      <c r="H258" s="42"/>
      <c r="I258" s="149"/>
      <c r="J258" s="42"/>
      <c r="K258" s="42"/>
      <c r="L258" s="46"/>
      <c r="M258" s="244"/>
      <c r="N258" s="245"/>
      <c r="O258" s="86"/>
      <c r="P258" s="86"/>
      <c r="Q258" s="86"/>
      <c r="R258" s="86"/>
      <c r="S258" s="86"/>
      <c r="T258" s="87"/>
      <c r="U258" s="40"/>
      <c r="V258" s="40"/>
      <c r="W258" s="40"/>
      <c r="X258" s="40"/>
      <c r="Y258" s="40"/>
      <c r="Z258" s="40"/>
      <c r="AA258" s="40"/>
      <c r="AB258" s="40"/>
      <c r="AC258" s="40"/>
      <c r="AD258" s="40"/>
      <c r="AE258" s="40"/>
      <c r="AT258" s="19" t="s">
        <v>206</v>
      </c>
      <c r="AU258" s="19" t="s">
        <v>86</v>
      </c>
    </row>
    <row r="259" spans="1:63" s="12" customFormat="1" ht="22.8" customHeight="1">
      <c r="A259" s="12"/>
      <c r="B259" s="213"/>
      <c r="C259" s="214"/>
      <c r="D259" s="215" t="s">
        <v>75</v>
      </c>
      <c r="E259" s="227" t="s">
        <v>924</v>
      </c>
      <c r="F259" s="227" t="s">
        <v>925</v>
      </c>
      <c r="G259" s="214"/>
      <c r="H259" s="214"/>
      <c r="I259" s="217"/>
      <c r="J259" s="228">
        <f>BK259</f>
        <v>0</v>
      </c>
      <c r="K259" s="214"/>
      <c r="L259" s="219"/>
      <c r="M259" s="220"/>
      <c r="N259" s="221"/>
      <c r="O259" s="221"/>
      <c r="P259" s="222">
        <f>SUM(P260:P297)</f>
        <v>0</v>
      </c>
      <c r="Q259" s="221"/>
      <c r="R259" s="222">
        <f>SUM(R260:R297)</f>
        <v>0.142716</v>
      </c>
      <c r="S259" s="221"/>
      <c r="T259" s="223">
        <f>SUM(T260:T297)</f>
        <v>0.089092</v>
      </c>
      <c r="U259" s="12"/>
      <c r="V259" s="12"/>
      <c r="W259" s="12"/>
      <c r="X259" s="12"/>
      <c r="Y259" s="12"/>
      <c r="Z259" s="12"/>
      <c r="AA259" s="12"/>
      <c r="AB259" s="12"/>
      <c r="AC259" s="12"/>
      <c r="AD259" s="12"/>
      <c r="AE259" s="12"/>
      <c r="AR259" s="224" t="s">
        <v>86</v>
      </c>
      <c r="AT259" s="225" t="s">
        <v>75</v>
      </c>
      <c r="AU259" s="225" t="s">
        <v>84</v>
      </c>
      <c r="AY259" s="224" t="s">
        <v>194</v>
      </c>
      <c r="BK259" s="226">
        <f>SUM(BK260:BK297)</f>
        <v>0</v>
      </c>
    </row>
    <row r="260" spans="1:65" s="2" customFormat="1" ht="16.5" customHeight="1">
      <c r="A260" s="40"/>
      <c r="B260" s="41"/>
      <c r="C260" s="229" t="s">
        <v>478</v>
      </c>
      <c r="D260" s="229" t="s">
        <v>197</v>
      </c>
      <c r="E260" s="230" t="s">
        <v>1393</v>
      </c>
      <c r="F260" s="231" t="s">
        <v>1394</v>
      </c>
      <c r="G260" s="232" t="s">
        <v>481</v>
      </c>
      <c r="H260" s="233">
        <v>15.6</v>
      </c>
      <c r="I260" s="234"/>
      <c r="J260" s="235">
        <f>ROUND(I260*H260,2)</f>
        <v>0</v>
      </c>
      <c r="K260" s="231" t="s">
        <v>201</v>
      </c>
      <c r="L260" s="46"/>
      <c r="M260" s="236" t="s">
        <v>21</v>
      </c>
      <c r="N260" s="237" t="s">
        <v>47</v>
      </c>
      <c r="O260" s="86"/>
      <c r="P260" s="238">
        <f>O260*H260</f>
        <v>0</v>
      </c>
      <c r="Q260" s="238">
        <v>0</v>
      </c>
      <c r="R260" s="238">
        <f>Q260*H260</f>
        <v>0</v>
      </c>
      <c r="S260" s="238">
        <v>0.00167</v>
      </c>
      <c r="T260" s="239">
        <f>S260*H260</f>
        <v>0.026052</v>
      </c>
      <c r="U260" s="40"/>
      <c r="V260" s="40"/>
      <c r="W260" s="40"/>
      <c r="X260" s="40"/>
      <c r="Y260" s="40"/>
      <c r="Z260" s="40"/>
      <c r="AA260" s="40"/>
      <c r="AB260" s="40"/>
      <c r="AC260" s="40"/>
      <c r="AD260" s="40"/>
      <c r="AE260" s="40"/>
      <c r="AR260" s="240" t="s">
        <v>245</v>
      </c>
      <c r="AT260" s="240" t="s">
        <v>197</v>
      </c>
      <c r="AU260" s="240" t="s">
        <v>86</v>
      </c>
      <c r="AY260" s="19" t="s">
        <v>194</v>
      </c>
      <c r="BE260" s="241">
        <f>IF(N260="základní",J260,0)</f>
        <v>0</v>
      </c>
      <c r="BF260" s="241">
        <f>IF(N260="snížená",J260,0)</f>
        <v>0</v>
      </c>
      <c r="BG260" s="241">
        <f>IF(N260="zákl. přenesená",J260,0)</f>
        <v>0</v>
      </c>
      <c r="BH260" s="241">
        <f>IF(N260="sníž. přenesená",J260,0)</f>
        <v>0</v>
      </c>
      <c r="BI260" s="241">
        <f>IF(N260="nulová",J260,0)</f>
        <v>0</v>
      </c>
      <c r="BJ260" s="19" t="s">
        <v>84</v>
      </c>
      <c r="BK260" s="241">
        <f>ROUND(I260*H260,2)</f>
        <v>0</v>
      </c>
      <c r="BL260" s="19" t="s">
        <v>245</v>
      </c>
      <c r="BM260" s="240" t="s">
        <v>1395</v>
      </c>
    </row>
    <row r="261" spans="1:47" s="2" customFormat="1" ht="12">
      <c r="A261" s="40"/>
      <c r="B261" s="41"/>
      <c r="C261" s="42"/>
      <c r="D261" s="242" t="s">
        <v>204</v>
      </c>
      <c r="E261" s="42"/>
      <c r="F261" s="243" t="s">
        <v>1396</v>
      </c>
      <c r="G261" s="42"/>
      <c r="H261" s="42"/>
      <c r="I261" s="149"/>
      <c r="J261" s="42"/>
      <c r="K261" s="42"/>
      <c r="L261" s="46"/>
      <c r="M261" s="244"/>
      <c r="N261" s="245"/>
      <c r="O261" s="86"/>
      <c r="P261" s="86"/>
      <c r="Q261" s="86"/>
      <c r="R261" s="86"/>
      <c r="S261" s="86"/>
      <c r="T261" s="87"/>
      <c r="U261" s="40"/>
      <c r="V261" s="40"/>
      <c r="W261" s="40"/>
      <c r="X261" s="40"/>
      <c r="Y261" s="40"/>
      <c r="Z261" s="40"/>
      <c r="AA261" s="40"/>
      <c r="AB261" s="40"/>
      <c r="AC261" s="40"/>
      <c r="AD261" s="40"/>
      <c r="AE261" s="40"/>
      <c r="AT261" s="19" t="s">
        <v>204</v>
      </c>
      <c r="AU261" s="19" t="s">
        <v>86</v>
      </c>
    </row>
    <row r="262" spans="1:51" s="13" customFormat="1" ht="12">
      <c r="A262" s="13"/>
      <c r="B262" s="247"/>
      <c r="C262" s="248"/>
      <c r="D262" s="242" t="s">
        <v>208</v>
      </c>
      <c r="E262" s="249" t="s">
        <v>21</v>
      </c>
      <c r="F262" s="250" t="s">
        <v>1397</v>
      </c>
      <c r="G262" s="248"/>
      <c r="H262" s="251">
        <v>6.15</v>
      </c>
      <c r="I262" s="252"/>
      <c r="J262" s="248"/>
      <c r="K262" s="248"/>
      <c r="L262" s="253"/>
      <c r="M262" s="254"/>
      <c r="N262" s="255"/>
      <c r="O262" s="255"/>
      <c r="P262" s="255"/>
      <c r="Q262" s="255"/>
      <c r="R262" s="255"/>
      <c r="S262" s="255"/>
      <c r="T262" s="256"/>
      <c r="U262" s="13"/>
      <c r="V262" s="13"/>
      <c r="W262" s="13"/>
      <c r="X262" s="13"/>
      <c r="Y262" s="13"/>
      <c r="Z262" s="13"/>
      <c r="AA262" s="13"/>
      <c r="AB262" s="13"/>
      <c r="AC262" s="13"/>
      <c r="AD262" s="13"/>
      <c r="AE262" s="13"/>
      <c r="AT262" s="257" t="s">
        <v>208</v>
      </c>
      <c r="AU262" s="257" t="s">
        <v>86</v>
      </c>
      <c r="AV262" s="13" t="s">
        <v>86</v>
      </c>
      <c r="AW262" s="13" t="s">
        <v>38</v>
      </c>
      <c r="AX262" s="13" t="s">
        <v>76</v>
      </c>
      <c r="AY262" s="257" t="s">
        <v>194</v>
      </c>
    </row>
    <row r="263" spans="1:51" s="13" customFormat="1" ht="12">
      <c r="A263" s="13"/>
      <c r="B263" s="247"/>
      <c r="C263" s="248"/>
      <c r="D263" s="242" t="s">
        <v>208</v>
      </c>
      <c r="E263" s="249" t="s">
        <v>21</v>
      </c>
      <c r="F263" s="250" t="s">
        <v>1398</v>
      </c>
      <c r="G263" s="248"/>
      <c r="H263" s="251">
        <v>1.9</v>
      </c>
      <c r="I263" s="252"/>
      <c r="J263" s="248"/>
      <c r="K263" s="248"/>
      <c r="L263" s="253"/>
      <c r="M263" s="254"/>
      <c r="N263" s="255"/>
      <c r="O263" s="255"/>
      <c r="P263" s="255"/>
      <c r="Q263" s="255"/>
      <c r="R263" s="255"/>
      <c r="S263" s="255"/>
      <c r="T263" s="256"/>
      <c r="U263" s="13"/>
      <c r="V263" s="13"/>
      <c r="W263" s="13"/>
      <c r="X263" s="13"/>
      <c r="Y263" s="13"/>
      <c r="Z263" s="13"/>
      <c r="AA263" s="13"/>
      <c r="AB263" s="13"/>
      <c r="AC263" s="13"/>
      <c r="AD263" s="13"/>
      <c r="AE263" s="13"/>
      <c r="AT263" s="257" t="s">
        <v>208</v>
      </c>
      <c r="AU263" s="257" t="s">
        <v>86</v>
      </c>
      <c r="AV263" s="13" t="s">
        <v>86</v>
      </c>
      <c r="AW263" s="13" t="s">
        <v>38</v>
      </c>
      <c r="AX263" s="13" t="s">
        <v>76</v>
      </c>
      <c r="AY263" s="257" t="s">
        <v>194</v>
      </c>
    </row>
    <row r="264" spans="1:51" s="13" customFormat="1" ht="12">
      <c r="A264" s="13"/>
      <c r="B264" s="247"/>
      <c r="C264" s="248"/>
      <c r="D264" s="242" t="s">
        <v>208</v>
      </c>
      <c r="E264" s="249" t="s">
        <v>21</v>
      </c>
      <c r="F264" s="250" t="s">
        <v>1399</v>
      </c>
      <c r="G264" s="248"/>
      <c r="H264" s="251">
        <v>3.45</v>
      </c>
      <c r="I264" s="252"/>
      <c r="J264" s="248"/>
      <c r="K264" s="248"/>
      <c r="L264" s="253"/>
      <c r="M264" s="254"/>
      <c r="N264" s="255"/>
      <c r="O264" s="255"/>
      <c r="P264" s="255"/>
      <c r="Q264" s="255"/>
      <c r="R264" s="255"/>
      <c r="S264" s="255"/>
      <c r="T264" s="256"/>
      <c r="U264" s="13"/>
      <c r="V264" s="13"/>
      <c r="W264" s="13"/>
      <c r="X264" s="13"/>
      <c r="Y264" s="13"/>
      <c r="Z264" s="13"/>
      <c r="AA264" s="13"/>
      <c r="AB264" s="13"/>
      <c r="AC264" s="13"/>
      <c r="AD264" s="13"/>
      <c r="AE264" s="13"/>
      <c r="AT264" s="257" t="s">
        <v>208</v>
      </c>
      <c r="AU264" s="257" t="s">
        <v>86</v>
      </c>
      <c r="AV264" s="13" t="s">
        <v>86</v>
      </c>
      <c r="AW264" s="13" t="s">
        <v>38</v>
      </c>
      <c r="AX264" s="13" t="s">
        <v>76</v>
      </c>
      <c r="AY264" s="257" t="s">
        <v>194</v>
      </c>
    </row>
    <row r="265" spans="1:51" s="13" customFormat="1" ht="12">
      <c r="A265" s="13"/>
      <c r="B265" s="247"/>
      <c r="C265" s="248"/>
      <c r="D265" s="242" t="s">
        <v>208</v>
      </c>
      <c r="E265" s="249" t="s">
        <v>21</v>
      </c>
      <c r="F265" s="250" t="s">
        <v>1400</v>
      </c>
      <c r="G265" s="248"/>
      <c r="H265" s="251">
        <v>4.1</v>
      </c>
      <c r="I265" s="252"/>
      <c r="J265" s="248"/>
      <c r="K265" s="248"/>
      <c r="L265" s="253"/>
      <c r="M265" s="254"/>
      <c r="N265" s="255"/>
      <c r="O265" s="255"/>
      <c r="P265" s="255"/>
      <c r="Q265" s="255"/>
      <c r="R265" s="255"/>
      <c r="S265" s="255"/>
      <c r="T265" s="256"/>
      <c r="U265" s="13"/>
      <c r="V265" s="13"/>
      <c r="W265" s="13"/>
      <c r="X265" s="13"/>
      <c r="Y265" s="13"/>
      <c r="Z265" s="13"/>
      <c r="AA265" s="13"/>
      <c r="AB265" s="13"/>
      <c r="AC265" s="13"/>
      <c r="AD265" s="13"/>
      <c r="AE265" s="13"/>
      <c r="AT265" s="257" t="s">
        <v>208</v>
      </c>
      <c r="AU265" s="257" t="s">
        <v>86</v>
      </c>
      <c r="AV265" s="13" t="s">
        <v>86</v>
      </c>
      <c r="AW265" s="13" t="s">
        <v>38</v>
      </c>
      <c r="AX265" s="13" t="s">
        <v>76</v>
      </c>
      <c r="AY265" s="257" t="s">
        <v>194</v>
      </c>
    </row>
    <row r="266" spans="1:51" s="14" customFormat="1" ht="12">
      <c r="A266" s="14"/>
      <c r="B266" s="258"/>
      <c r="C266" s="259"/>
      <c r="D266" s="242" t="s">
        <v>208</v>
      </c>
      <c r="E266" s="260" t="s">
        <v>21</v>
      </c>
      <c r="F266" s="261" t="s">
        <v>210</v>
      </c>
      <c r="G266" s="259"/>
      <c r="H266" s="262">
        <v>15.6</v>
      </c>
      <c r="I266" s="263"/>
      <c r="J266" s="259"/>
      <c r="K266" s="259"/>
      <c r="L266" s="264"/>
      <c r="M266" s="265"/>
      <c r="N266" s="266"/>
      <c r="O266" s="266"/>
      <c r="P266" s="266"/>
      <c r="Q266" s="266"/>
      <c r="R266" s="266"/>
      <c r="S266" s="266"/>
      <c r="T266" s="267"/>
      <c r="U266" s="14"/>
      <c r="V266" s="14"/>
      <c r="W266" s="14"/>
      <c r="X266" s="14"/>
      <c r="Y266" s="14"/>
      <c r="Z266" s="14"/>
      <c r="AA266" s="14"/>
      <c r="AB266" s="14"/>
      <c r="AC266" s="14"/>
      <c r="AD266" s="14"/>
      <c r="AE266" s="14"/>
      <c r="AT266" s="268" t="s">
        <v>208</v>
      </c>
      <c r="AU266" s="268" t="s">
        <v>86</v>
      </c>
      <c r="AV266" s="14" t="s">
        <v>202</v>
      </c>
      <c r="AW266" s="14" t="s">
        <v>38</v>
      </c>
      <c r="AX266" s="14" t="s">
        <v>84</v>
      </c>
      <c r="AY266" s="268" t="s">
        <v>194</v>
      </c>
    </row>
    <row r="267" spans="1:65" s="2" customFormat="1" ht="16.5" customHeight="1">
      <c r="A267" s="40"/>
      <c r="B267" s="41"/>
      <c r="C267" s="229" t="s">
        <v>485</v>
      </c>
      <c r="D267" s="229" t="s">
        <v>197</v>
      </c>
      <c r="E267" s="230" t="s">
        <v>1401</v>
      </c>
      <c r="F267" s="231" t="s">
        <v>1402</v>
      </c>
      <c r="G267" s="232" t="s">
        <v>481</v>
      </c>
      <c r="H267" s="233">
        <v>13.8</v>
      </c>
      <c r="I267" s="234"/>
      <c r="J267" s="235">
        <f>ROUND(I267*H267,2)</f>
        <v>0</v>
      </c>
      <c r="K267" s="231" t="s">
        <v>201</v>
      </c>
      <c r="L267" s="46"/>
      <c r="M267" s="236" t="s">
        <v>21</v>
      </c>
      <c r="N267" s="237" t="s">
        <v>47</v>
      </c>
      <c r="O267" s="86"/>
      <c r="P267" s="238">
        <f>O267*H267</f>
        <v>0</v>
      </c>
      <c r="Q267" s="238">
        <v>0.00222</v>
      </c>
      <c r="R267" s="238">
        <f>Q267*H267</f>
        <v>0.030636000000000004</v>
      </c>
      <c r="S267" s="238">
        <v>0</v>
      </c>
      <c r="T267" s="239">
        <f>S267*H267</f>
        <v>0</v>
      </c>
      <c r="U267" s="40"/>
      <c r="V267" s="40"/>
      <c r="W267" s="40"/>
      <c r="X267" s="40"/>
      <c r="Y267" s="40"/>
      <c r="Z267" s="40"/>
      <c r="AA267" s="40"/>
      <c r="AB267" s="40"/>
      <c r="AC267" s="40"/>
      <c r="AD267" s="40"/>
      <c r="AE267" s="40"/>
      <c r="AR267" s="240" t="s">
        <v>245</v>
      </c>
      <c r="AT267" s="240" t="s">
        <v>197</v>
      </c>
      <c r="AU267" s="240" t="s">
        <v>86</v>
      </c>
      <c r="AY267" s="19" t="s">
        <v>194</v>
      </c>
      <c r="BE267" s="241">
        <f>IF(N267="základní",J267,0)</f>
        <v>0</v>
      </c>
      <c r="BF267" s="241">
        <f>IF(N267="snížená",J267,0)</f>
        <v>0</v>
      </c>
      <c r="BG267" s="241">
        <f>IF(N267="zákl. přenesená",J267,0)</f>
        <v>0</v>
      </c>
      <c r="BH267" s="241">
        <f>IF(N267="sníž. přenesená",J267,0)</f>
        <v>0</v>
      </c>
      <c r="BI267" s="241">
        <f>IF(N267="nulová",J267,0)</f>
        <v>0</v>
      </c>
      <c r="BJ267" s="19" t="s">
        <v>84</v>
      </c>
      <c r="BK267" s="241">
        <f>ROUND(I267*H267,2)</f>
        <v>0</v>
      </c>
      <c r="BL267" s="19" t="s">
        <v>245</v>
      </c>
      <c r="BM267" s="240" t="s">
        <v>1403</v>
      </c>
    </row>
    <row r="268" spans="1:47" s="2" customFormat="1" ht="12">
      <c r="A268" s="40"/>
      <c r="B268" s="41"/>
      <c r="C268" s="42"/>
      <c r="D268" s="242" t="s">
        <v>204</v>
      </c>
      <c r="E268" s="42"/>
      <c r="F268" s="243" t="s">
        <v>1404</v>
      </c>
      <c r="G268" s="42"/>
      <c r="H268" s="42"/>
      <c r="I268" s="149"/>
      <c r="J268" s="42"/>
      <c r="K268" s="42"/>
      <c r="L268" s="46"/>
      <c r="M268" s="244"/>
      <c r="N268" s="245"/>
      <c r="O268" s="86"/>
      <c r="P268" s="86"/>
      <c r="Q268" s="86"/>
      <c r="R268" s="86"/>
      <c r="S268" s="86"/>
      <c r="T268" s="87"/>
      <c r="U268" s="40"/>
      <c r="V268" s="40"/>
      <c r="W268" s="40"/>
      <c r="X268" s="40"/>
      <c r="Y268" s="40"/>
      <c r="Z268" s="40"/>
      <c r="AA268" s="40"/>
      <c r="AB268" s="40"/>
      <c r="AC268" s="40"/>
      <c r="AD268" s="40"/>
      <c r="AE268" s="40"/>
      <c r="AT268" s="19" t="s">
        <v>204</v>
      </c>
      <c r="AU268" s="19" t="s">
        <v>86</v>
      </c>
    </row>
    <row r="269" spans="1:51" s="13" customFormat="1" ht="12">
      <c r="A269" s="13"/>
      <c r="B269" s="247"/>
      <c r="C269" s="248"/>
      <c r="D269" s="242" t="s">
        <v>208</v>
      </c>
      <c r="E269" s="249" t="s">
        <v>21</v>
      </c>
      <c r="F269" s="250" t="s">
        <v>1405</v>
      </c>
      <c r="G269" s="248"/>
      <c r="H269" s="251">
        <v>13.8</v>
      </c>
      <c r="I269" s="252"/>
      <c r="J269" s="248"/>
      <c r="K269" s="248"/>
      <c r="L269" s="253"/>
      <c r="M269" s="254"/>
      <c r="N269" s="255"/>
      <c r="O269" s="255"/>
      <c r="P269" s="255"/>
      <c r="Q269" s="255"/>
      <c r="R269" s="255"/>
      <c r="S269" s="255"/>
      <c r="T269" s="256"/>
      <c r="U269" s="13"/>
      <c r="V269" s="13"/>
      <c r="W269" s="13"/>
      <c r="X269" s="13"/>
      <c r="Y269" s="13"/>
      <c r="Z269" s="13"/>
      <c r="AA269" s="13"/>
      <c r="AB269" s="13"/>
      <c r="AC269" s="13"/>
      <c r="AD269" s="13"/>
      <c r="AE269" s="13"/>
      <c r="AT269" s="257" t="s">
        <v>208</v>
      </c>
      <c r="AU269" s="257" t="s">
        <v>86</v>
      </c>
      <c r="AV269" s="13" t="s">
        <v>86</v>
      </c>
      <c r="AW269" s="13" t="s">
        <v>38</v>
      </c>
      <c r="AX269" s="13" t="s">
        <v>76</v>
      </c>
      <c r="AY269" s="257" t="s">
        <v>194</v>
      </c>
    </row>
    <row r="270" spans="1:51" s="14" customFormat="1" ht="12">
      <c r="A270" s="14"/>
      <c r="B270" s="258"/>
      <c r="C270" s="259"/>
      <c r="D270" s="242" t="s">
        <v>208</v>
      </c>
      <c r="E270" s="260" t="s">
        <v>21</v>
      </c>
      <c r="F270" s="261" t="s">
        <v>210</v>
      </c>
      <c r="G270" s="259"/>
      <c r="H270" s="262">
        <v>13.8</v>
      </c>
      <c r="I270" s="263"/>
      <c r="J270" s="259"/>
      <c r="K270" s="259"/>
      <c r="L270" s="264"/>
      <c r="M270" s="265"/>
      <c r="N270" s="266"/>
      <c r="O270" s="266"/>
      <c r="P270" s="266"/>
      <c r="Q270" s="266"/>
      <c r="R270" s="266"/>
      <c r="S270" s="266"/>
      <c r="T270" s="267"/>
      <c r="U270" s="14"/>
      <c r="V270" s="14"/>
      <c r="W270" s="14"/>
      <c r="X270" s="14"/>
      <c r="Y270" s="14"/>
      <c r="Z270" s="14"/>
      <c r="AA270" s="14"/>
      <c r="AB270" s="14"/>
      <c r="AC270" s="14"/>
      <c r="AD270" s="14"/>
      <c r="AE270" s="14"/>
      <c r="AT270" s="268" t="s">
        <v>208</v>
      </c>
      <c r="AU270" s="268" t="s">
        <v>86</v>
      </c>
      <c r="AV270" s="14" t="s">
        <v>202</v>
      </c>
      <c r="AW270" s="14" t="s">
        <v>38</v>
      </c>
      <c r="AX270" s="14" t="s">
        <v>84</v>
      </c>
      <c r="AY270" s="268" t="s">
        <v>194</v>
      </c>
    </row>
    <row r="271" spans="1:65" s="2" customFormat="1" ht="16.5" customHeight="1">
      <c r="A271" s="40"/>
      <c r="B271" s="41"/>
      <c r="C271" s="229" t="s">
        <v>491</v>
      </c>
      <c r="D271" s="229" t="s">
        <v>197</v>
      </c>
      <c r="E271" s="230" t="s">
        <v>1406</v>
      </c>
      <c r="F271" s="231" t="s">
        <v>1407</v>
      </c>
      <c r="G271" s="232" t="s">
        <v>481</v>
      </c>
      <c r="H271" s="233">
        <v>19</v>
      </c>
      <c r="I271" s="234"/>
      <c r="J271" s="235">
        <f>ROUND(I271*H271,2)</f>
        <v>0</v>
      </c>
      <c r="K271" s="231" t="s">
        <v>201</v>
      </c>
      <c r="L271" s="46"/>
      <c r="M271" s="236" t="s">
        <v>21</v>
      </c>
      <c r="N271" s="237" t="s">
        <v>47</v>
      </c>
      <c r="O271" s="86"/>
      <c r="P271" s="238">
        <f>O271*H271</f>
        <v>0</v>
      </c>
      <c r="Q271" s="238">
        <v>0.00444</v>
      </c>
      <c r="R271" s="238">
        <f>Q271*H271</f>
        <v>0.08436</v>
      </c>
      <c r="S271" s="238">
        <v>0</v>
      </c>
      <c r="T271" s="239">
        <f>S271*H271</f>
        <v>0</v>
      </c>
      <c r="U271" s="40"/>
      <c r="V271" s="40"/>
      <c r="W271" s="40"/>
      <c r="X271" s="40"/>
      <c r="Y271" s="40"/>
      <c r="Z271" s="40"/>
      <c r="AA271" s="40"/>
      <c r="AB271" s="40"/>
      <c r="AC271" s="40"/>
      <c r="AD271" s="40"/>
      <c r="AE271" s="40"/>
      <c r="AR271" s="240" t="s">
        <v>245</v>
      </c>
      <c r="AT271" s="240" t="s">
        <v>197</v>
      </c>
      <c r="AU271" s="240" t="s">
        <v>86</v>
      </c>
      <c r="AY271" s="19" t="s">
        <v>194</v>
      </c>
      <c r="BE271" s="241">
        <f>IF(N271="základní",J271,0)</f>
        <v>0</v>
      </c>
      <c r="BF271" s="241">
        <f>IF(N271="snížená",J271,0)</f>
        <v>0</v>
      </c>
      <c r="BG271" s="241">
        <f>IF(N271="zákl. přenesená",J271,0)</f>
        <v>0</v>
      </c>
      <c r="BH271" s="241">
        <f>IF(N271="sníž. přenesená",J271,0)</f>
        <v>0</v>
      </c>
      <c r="BI271" s="241">
        <f>IF(N271="nulová",J271,0)</f>
        <v>0</v>
      </c>
      <c r="BJ271" s="19" t="s">
        <v>84</v>
      </c>
      <c r="BK271" s="241">
        <f>ROUND(I271*H271,2)</f>
        <v>0</v>
      </c>
      <c r="BL271" s="19" t="s">
        <v>245</v>
      </c>
      <c r="BM271" s="240" t="s">
        <v>1408</v>
      </c>
    </row>
    <row r="272" spans="1:47" s="2" customFormat="1" ht="12">
      <c r="A272" s="40"/>
      <c r="B272" s="41"/>
      <c r="C272" s="42"/>
      <c r="D272" s="242" t="s">
        <v>204</v>
      </c>
      <c r="E272" s="42"/>
      <c r="F272" s="243" t="s">
        <v>1409</v>
      </c>
      <c r="G272" s="42"/>
      <c r="H272" s="42"/>
      <c r="I272" s="149"/>
      <c r="J272" s="42"/>
      <c r="K272" s="42"/>
      <c r="L272" s="46"/>
      <c r="M272" s="244"/>
      <c r="N272" s="245"/>
      <c r="O272" s="86"/>
      <c r="P272" s="86"/>
      <c r="Q272" s="86"/>
      <c r="R272" s="86"/>
      <c r="S272" s="86"/>
      <c r="T272" s="87"/>
      <c r="U272" s="40"/>
      <c r="V272" s="40"/>
      <c r="W272" s="40"/>
      <c r="X272" s="40"/>
      <c r="Y272" s="40"/>
      <c r="Z272" s="40"/>
      <c r="AA272" s="40"/>
      <c r="AB272" s="40"/>
      <c r="AC272" s="40"/>
      <c r="AD272" s="40"/>
      <c r="AE272" s="40"/>
      <c r="AT272" s="19" t="s">
        <v>204</v>
      </c>
      <c r="AU272" s="19" t="s">
        <v>86</v>
      </c>
    </row>
    <row r="273" spans="1:51" s="13" customFormat="1" ht="12">
      <c r="A273" s="13"/>
      <c r="B273" s="247"/>
      <c r="C273" s="248"/>
      <c r="D273" s="242" t="s">
        <v>208</v>
      </c>
      <c r="E273" s="249" t="s">
        <v>21</v>
      </c>
      <c r="F273" s="250" t="s">
        <v>1410</v>
      </c>
      <c r="G273" s="248"/>
      <c r="H273" s="251">
        <v>6.15</v>
      </c>
      <c r="I273" s="252"/>
      <c r="J273" s="248"/>
      <c r="K273" s="248"/>
      <c r="L273" s="253"/>
      <c r="M273" s="254"/>
      <c r="N273" s="255"/>
      <c r="O273" s="255"/>
      <c r="P273" s="255"/>
      <c r="Q273" s="255"/>
      <c r="R273" s="255"/>
      <c r="S273" s="255"/>
      <c r="T273" s="256"/>
      <c r="U273" s="13"/>
      <c r="V273" s="13"/>
      <c r="W273" s="13"/>
      <c r="X273" s="13"/>
      <c r="Y273" s="13"/>
      <c r="Z273" s="13"/>
      <c r="AA273" s="13"/>
      <c r="AB273" s="13"/>
      <c r="AC273" s="13"/>
      <c r="AD273" s="13"/>
      <c r="AE273" s="13"/>
      <c r="AT273" s="257" t="s">
        <v>208</v>
      </c>
      <c r="AU273" s="257" t="s">
        <v>86</v>
      </c>
      <c r="AV273" s="13" t="s">
        <v>86</v>
      </c>
      <c r="AW273" s="13" t="s">
        <v>38</v>
      </c>
      <c r="AX273" s="13" t="s">
        <v>76</v>
      </c>
      <c r="AY273" s="257" t="s">
        <v>194</v>
      </c>
    </row>
    <row r="274" spans="1:51" s="13" customFormat="1" ht="12">
      <c r="A274" s="13"/>
      <c r="B274" s="247"/>
      <c r="C274" s="248"/>
      <c r="D274" s="242" t="s">
        <v>208</v>
      </c>
      <c r="E274" s="249" t="s">
        <v>21</v>
      </c>
      <c r="F274" s="250" t="s">
        <v>1411</v>
      </c>
      <c r="G274" s="248"/>
      <c r="H274" s="251">
        <v>1.9</v>
      </c>
      <c r="I274" s="252"/>
      <c r="J274" s="248"/>
      <c r="K274" s="248"/>
      <c r="L274" s="253"/>
      <c r="M274" s="254"/>
      <c r="N274" s="255"/>
      <c r="O274" s="255"/>
      <c r="P274" s="255"/>
      <c r="Q274" s="255"/>
      <c r="R274" s="255"/>
      <c r="S274" s="255"/>
      <c r="T274" s="256"/>
      <c r="U274" s="13"/>
      <c r="V274" s="13"/>
      <c r="W274" s="13"/>
      <c r="X274" s="13"/>
      <c r="Y274" s="13"/>
      <c r="Z274" s="13"/>
      <c r="AA274" s="13"/>
      <c r="AB274" s="13"/>
      <c r="AC274" s="13"/>
      <c r="AD274" s="13"/>
      <c r="AE274" s="13"/>
      <c r="AT274" s="257" t="s">
        <v>208</v>
      </c>
      <c r="AU274" s="257" t="s">
        <v>86</v>
      </c>
      <c r="AV274" s="13" t="s">
        <v>86</v>
      </c>
      <c r="AW274" s="13" t="s">
        <v>38</v>
      </c>
      <c r="AX274" s="13" t="s">
        <v>76</v>
      </c>
      <c r="AY274" s="257" t="s">
        <v>194</v>
      </c>
    </row>
    <row r="275" spans="1:51" s="13" customFormat="1" ht="12">
      <c r="A275" s="13"/>
      <c r="B275" s="247"/>
      <c r="C275" s="248"/>
      <c r="D275" s="242" t="s">
        <v>208</v>
      </c>
      <c r="E275" s="249" t="s">
        <v>21</v>
      </c>
      <c r="F275" s="250" t="s">
        <v>1412</v>
      </c>
      <c r="G275" s="248"/>
      <c r="H275" s="251">
        <v>3.45</v>
      </c>
      <c r="I275" s="252"/>
      <c r="J275" s="248"/>
      <c r="K275" s="248"/>
      <c r="L275" s="253"/>
      <c r="M275" s="254"/>
      <c r="N275" s="255"/>
      <c r="O275" s="255"/>
      <c r="P275" s="255"/>
      <c r="Q275" s="255"/>
      <c r="R275" s="255"/>
      <c r="S275" s="255"/>
      <c r="T275" s="256"/>
      <c r="U275" s="13"/>
      <c r="V275" s="13"/>
      <c r="W275" s="13"/>
      <c r="X275" s="13"/>
      <c r="Y275" s="13"/>
      <c r="Z275" s="13"/>
      <c r="AA275" s="13"/>
      <c r="AB275" s="13"/>
      <c r="AC275" s="13"/>
      <c r="AD275" s="13"/>
      <c r="AE275" s="13"/>
      <c r="AT275" s="257" t="s">
        <v>208</v>
      </c>
      <c r="AU275" s="257" t="s">
        <v>86</v>
      </c>
      <c r="AV275" s="13" t="s">
        <v>86</v>
      </c>
      <c r="AW275" s="13" t="s">
        <v>38</v>
      </c>
      <c r="AX275" s="13" t="s">
        <v>76</v>
      </c>
      <c r="AY275" s="257" t="s">
        <v>194</v>
      </c>
    </row>
    <row r="276" spans="1:51" s="13" customFormat="1" ht="12">
      <c r="A276" s="13"/>
      <c r="B276" s="247"/>
      <c r="C276" s="248"/>
      <c r="D276" s="242" t="s">
        <v>208</v>
      </c>
      <c r="E276" s="249" t="s">
        <v>21</v>
      </c>
      <c r="F276" s="250" t="s">
        <v>1413</v>
      </c>
      <c r="G276" s="248"/>
      <c r="H276" s="251">
        <v>4.1</v>
      </c>
      <c r="I276" s="252"/>
      <c r="J276" s="248"/>
      <c r="K276" s="248"/>
      <c r="L276" s="253"/>
      <c r="M276" s="254"/>
      <c r="N276" s="255"/>
      <c r="O276" s="255"/>
      <c r="P276" s="255"/>
      <c r="Q276" s="255"/>
      <c r="R276" s="255"/>
      <c r="S276" s="255"/>
      <c r="T276" s="256"/>
      <c r="U276" s="13"/>
      <c r="V276" s="13"/>
      <c r="W276" s="13"/>
      <c r="X276" s="13"/>
      <c r="Y276" s="13"/>
      <c r="Z276" s="13"/>
      <c r="AA276" s="13"/>
      <c r="AB276" s="13"/>
      <c r="AC276" s="13"/>
      <c r="AD276" s="13"/>
      <c r="AE276" s="13"/>
      <c r="AT276" s="257" t="s">
        <v>208</v>
      </c>
      <c r="AU276" s="257" t="s">
        <v>86</v>
      </c>
      <c r="AV276" s="13" t="s">
        <v>86</v>
      </c>
      <c r="AW276" s="13" t="s">
        <v>38</v>
      </c>
      <c r="AX276" s="13" t="s">
        <v>76</v>
      </c>
      <c r="AY276" s="257" t="s">
        <v>194</v>
      </c>
    </row>
    <row r="277" spans="1:51" s="13" customFormat="1" ht="12">
      <c r="A277" s="13"/>
      <c r="B277" s="247"/>
      <c r="C277" s="248"/>
      <c r="D277" s="242" t="s">
        <v>208</v>
      </c>
      <c r="E277" s="249" t="s">
        <v>21</v>
      </c>
      <c r="F277" s="250" t="s">
        <v>1414</v>
      </c>
      <c r="G277" s="248"/>
      <c r="H277" s="251">
        <v>3.4</v>
      </c>
      <c r="I277" s="252"/>
      <c r="J277" s="248"/>
      <c r="K277" s="248"/>
      <c r="L277" s="253"/>
      <c r="M277" s="254"/>
      <c r="N277" s="255"/>
      <c r="O277" s="255"/>
      <c r="P277" s="255"/>
      <c r="Q277" s="255"/>
      <c r="R277" s="255"/>
      <c r="S277" s="255"/>
      <c r="T277" s="256"/>
      <c r="U277" s="13"/>
      <c r="V277" s="13"/>
      <c r="W277" s="13"/>
      <c r="X277" s="13"/>
      <c r="Y277" s="13"/>
      <c r="Z277" s="13"/>
      <c r="AA277" s="13"/>
      <c r="AB277" s="13"/>
      <c r="AC277" s="13"/>
      <c r="AD277" s="13"/>
      <c r="AE277" s="13"/>
      <c r="AT277" s="257" t="s">
        <v>208</v>
      </c>
      <c r="AU277" s="257" t="s">
        <v>86</v>
      </c>
      <c r="AV277" s="13" t="s">
        <v>86</v>
      </c>
      <c r="AW277" s="13" t="s">
        <v>38</v>
      </c>
      <c r="AX277" s="13" t="s">
        <v>76</v>
      </c>
      <c r="AY277" s="257" t="s">
        <v>194</v>
      </c>
    </row>
    <row r="278" spans="1:51" s="14" customFormat="1" ht="12">
      <c r="A278" s="14"/>
      <c r="B278" s="258"/>
      <c r="C278" s="259"/>
      <c r="D278" s="242" t="s">
        <v>208</v>
      </c>
      <c r="E278" s="260" t="s">
        <v>21</v>
      </c>
      <c r="F278" s="261" t="s">
        <v>210</v>
      </c>
      <c r="G278" s="259"/>
      <c r="H278" s="262">
        <v>19</v>
      </c>
      <c r="I278" s="263"/>
      <c r="J278" s="259"/>
      <c r="K278" s="259"/>
      <c r="L278" s="264"/>
      <c r="M278" s="265"/>
      <c r="N278" s="266"/>
      <c r="O278" s="266"/>
      <c r="P278" s="266"/>
      <c r="Q278" s="266"/>
      <c r="R278" s="266"/>
      <c r="S278" s="266"/>
      <c r="T278" s="267"/>
      <c r="U278" s="14"/>
      <c r="V278" s="14"/>
      <c r="W278" s="14"/>
      <c r="X278" s="14"/>
      <c r="Y278" s="14"/>
      <c r="Z278" s="14"/>
      <c r="AA278" s="14"/>
      <c r="AB278" s="14"/>
      <c r="AC278" s="14"/>
      <c r="AD278" s="14"/>
      <c r="AE278" s="14"/>
      <c r="AT278" s="268" t="s">
        <v>208</v>
      </c>
      <c r="AU278" s="268" t="s">
        <v>86</v>
      </c>
      <c r="AV278" s="14" t="s">
        <v>202</v>
      </c>
      <c r="AW278" s="14" t="s">
        <v>38</v>
      </c>
      <c r="AX278" s="14" t="s">
        <v>84</v>
      </c>
      <c r="AY278" s="268" t="s">
        <v>194</v>
      </c>
    </row>
    <row r="279" spans="1:65" s="2" customFormat="1" ht="16.5" customHeight="1">
      <c r="A279" s="40"/>
      <c r="B279" s="41"/>
      <c r="C279" s="229" t="s">
        <v>497</v>
      </c>
      <c r="D279" s="229" t="s">
        <v>197</v>
      </c>
      <c r="E279" s="230" t="s">
        <v>1415</v>
      </c>
      <c r="F279" s="231" t="s">
        <v>1416</v>
      </c>
      <c r="G279" s="232" t="s">
        <v>481</v>
      </c>
      <c r="H279" s="233">
        <v>16</v>
      </c>
      <c r="I279" s="234"/>
      <c r="J279" s="235">
        <f>ROUND(I279*H279,2)</f>
        <v>0</v>
      </c>
      <c r="K279" s="231" t="s">
        <v>201</v>
      </c>
      <c r="L279" s="46"/>
      <c r="M279" s="236" t="s">
        <v>21</v>
      </c>
      <c r="N279" s="237" t="s">
        <v>47</v>
      </c>
      <c r="O279" s="86"/>
      <c r="P279" s="238">
        <f>O279*H279</f>
        <v>0</v>
      </c>
      <c r="Q279" s="238">
        <v>0</v>
      </c>
      <c r="R279" s="238">
        <f>Q279*H279</f>
        <v>0</v>
      </c>
      <c r="S279" s="238">
        <v>0.00394</v>
      </c>
      <c r="T279" s="239">
        <f>S279*H279</f>
        <v>0.06304</v>
      </c>
      <c r="U279" s="40"/>
      <c r="V279" s="40"/>
      <c r="W279" s="40"/>
      <c r="X279" s="40"/>
      <c r="Y279" s="40"/>
      <c r="Z279" s="40"/>
      <c r="AA279" s="40"/>
      <c r="AB279" s="40"/>
      <c r="AC279" s="40"/>
      <c r="AD279" s="40"/>
      <c r="AE279" s="40"/>
      <c r="AR279" s="240" t="s">
        <v>245</v>
      </c>
      <c r="AT279" s="240" t="s">
        <v>197</v>
      </c>
      <c r="AU279" s="240" t="s">
        <v>86</v>
      </c>
      <c r="AY279" s="19" t="s">
        <v>194</v>
      </c>
      <c r="BE279" s="241">
        <f>IF(N279="základní",J279,0)</f>
        <v>0</v>
      </c>
      <c r="BF279" s="241">
        <f>IF(N279="snížená",J279,0)</f>
        <v>0</v>
      </c>
      <c r="BG279" s="241">
        <f>IF(N279="zákl. přenesená",J279,0)</f>
        <v>0</v>
      </c>
      <c r="BH279" s="241">
        <f>IF(N279="sníž. přenesená",J279,0)</f>
        <v>0</v>
      </c>
      <c r="BI279" s="241">
        <f>IF(N279="nulová",J279,0)</f>
        <v>0</v>
      </c>
      <c r="BJ279" s="19" t="s">
        <v>84</v>
      </c>
      <c r="BK279" s="241">
        <f>ROUND(I279*H279,2)</f>
        <v>0</v>
      </c>
      <c r="BL279" s="19" t="s">
        <v>245</v>
      </c>
      <c r="BM279" s="240" t="s">
        <v>1417</v>
      </c>
    </row>
    <row r="280" spans="1:47" s="2" customFormat="1" ht="12">
      <c r="A280" s="40"/>
      <c r="B280" s="41"/>
      <c r="C280" s="42"/>
      <c r="D280" s="242" t="s">
        <v>204</v>
      </c>
      <c r="E280" s="42"/>
      <c r="F280" s="243" t="s">
        <v>1418</v>
      </c>
      <c r="G280" s="42"/>
      <c r="H280" s="42"/>
      <c r="I280" s="149"/>
      <c r="J280" s="42"/>
      <c r="K280" s="42"/>
      <c r="L280" s="46"/>
      <c r="M280" s="244"/>
      <c r="N280" s="245"/>
      <c r="O280" s="86"/>
      <c r="P280" s="86"/>
      <c r="Q280" s="86"/>
      <c r="R280" s="86"/>
      <c r="S280" s="86"/>
      <c r="T280" s="87"/>
      <c r="U280" s="40"/>
      <c r="V280" s="40"/>
      <c r="W280" s="40"/>
      <c r="X280" s="40"/>
      <c r="Y280" s="40"/>
      <c r="Z280" s="40"/>
      <c r="AA280" s="40"/>
      <c r="AB280" s="40"/>
      <c r="AC280" s="40"/>
      <c r="AD280" s="40"/>
      <c r="AE280" s="40"/>
      <c r="AT280" s="19" t="s">
        <v>204</v>
      </c>
      <c r="AU280" s="19" t="s">
        <v>86</v>
      </c>
    </row>
    <row r="281" spans="1:51" s="13" customFormat="1" ht="12">
      <c r="A281" s="13"/>
      <c r="B281" s="247"/>
      <c r="C281" s="248"/>
      <c r="D281" s="242" t="s">
        <v>208</v>
      </c>
      <c r="E281" s="249" t="s">
        <v>21</v>
      </c>
      <c r="F281" s="250" t="s">
        <v>1419</v>
      </c>
      <c r="G281" s="248"/>
      <c r="H281" s="251">
        <v>16</v>
      </c>
      <c r="I281" s="252"/>
      <c r="J281" s="248"/>
      <c r="K281" s="248"/>
      <c r="L281" s="253"/>
      <c r="M281" s="254"/>
      <c r="N281" s="255"/>
      <c r="O281" s="255"/>
      <c r="P281" s="255"/>
      <c r="Q281" s="255"/>
      <c r="R281" s="255"/>
      <c r="S281" s="255"/>
      <c r="T281" s="256"/>
      <c r="U281" s="13"/>
      <c r="V281" s="13"/>
      <c r="W281" s="13"/>
      <c r="X281" s="13"/>
      <c r="Y281" s="13"/>
      <c r="Z281" s="13"/>
      <c r="AA281" s="13"/>
      <c r="AB281" s="13"/>
      <c r="AC281" s="13"/>
      <c r="AD281" s="13"/>
      <c r="AE281" s="13"/>
      <c r="AT281" s="257" t="s">
        <v>208</v>
      </c>
      <c r="AU281" s="257" t="s">
        <v>86</v>
      </c>
      <c r="AV281" s="13" t="s">
        <v>86</v>
      </c>
      <c r="AW281" s="13" t="s">
        <v>38</v>
      </c>
      <c r="AX281" s="13" t="s">
        <v>76</v>
      </c>
      <c r="AY281" s="257" t="s">
        <v>194</v>
      </c>
    </row>
    <row r="282" spans="1:51" s="14" customFormat="1" ht="12">
      <c r="A282" s="14"/>
      <c r="B282" s="258"/>
      <c r="C282" s="259"/>
      <c r="D282" s="242" t="s">
        <v>208</v>
      </c>
      <c r="E282" s="260" t="s">
        <v>21</v>
      </c>
      <c r="F282" s="261" t="s">
        <v>210</v>
      </c>
      <c r="G282" s="259"/>
      <c r="H282" s="262">
        <v>16</v>
      </c>
      <c r="I282" s="263"/>
      <c r="J282" s="259"/>
      <c r="K282" s="259"/>
      <c r="L282" s="264"/>
      <c r="M282" s="265"/>
      <c r="N282" s="266"/>
      <c r="O282" s="266"/>
      <c r="P282" s="266"/>
      <c r="Q282" s="266"/>
      <c r="R282" s="266"/>
      <c r="S282" s="266"/>
      <c r="T282" s="267"/>
      <c r="U282" s="14"/>
      <c r="V282" s="14"/>
      <c r="W282" s="14"/>
      <c r="X282" s="14"/>
      <c r="Y282" s="14"/>
      <c r="Z282" s="14"/>
      <c r="AA282" s="14"/>
      <c r="AB282" s="14"/>
      <c r="AC282" s="14"/>
      <c r="AD282" s="14"/>
      <c r="AE282" s="14"/>
      <c r="AT282" s="268" t="s">
        <v>208</v>
      </c>
      <c r="AU282" s="268" t="s">
        <v>86</v>
      </c>
      <c r="AV282" s="14" t="s">
        <v>202</v>
      </c>
      <c r="AW282" s="14" t="s">
        <v>38</v>
      </c>
      <c r="AX282" s="14" t="s">
        <v>84</v>
      </c>
      <c r="AY282" s="268" t="s">
        <v>194</v>
      </c>
    </row>
    <row r="283" spans="1:65" s="2" customFormat="1" ht="16.5" customHeight="1">
      <c r="A283" s="40"/>
      <c r="B283" s="41"/>
      <c r="C283" s="229" t="s">
        <v>505</v>
      </c>
      <c r="D283" s="229" t="s">
        <v>197</v>
      </c>
      <c r="E283" s="230" t="s">
        <v>1420</v>
      </c>
      <c r="F283" s="231" t="s">
        <v>1421</v>
      </c>
      <c r="G283" s="232" t="s">
        <v>481</v>
      </c>
      <c r="H283" s="233">
        <v>16</v>
      </c>
      <c r="I283" s="234"/>
      <c r="J283" s="235">
        <f>ROUND(I283*H283,2)</f>
        <v>0</v>
      </c>
      <c r="K283" s="231" t="s">
        <v>201</v>
      </c>
      <c r="L283" s="46"/>
      <c r="M283" s="236" t="s">
        <v>21</v>
      </c>
      <c r="N283" s="237" t="s">
        <v>47</v>
      </c>
      <c r="O283" s="86"/>
      <c r="P283" s="238">
        <f>O283*H283</f>
        <v>0</v>
      </c>
      <c r="Q283" s="238">
        <v>0</v>
      </c>
      <c r="R283" s="238">
        <f>Q283*H283</f>
        <v>0</v>
      </c>
      <c r="S283" s="238">
        <v>0</v>
      </c>
      <c r="T283" s="239">
        <f>S283*H283</f>
        <v>0</v>
      </c>
      <c r="U283" s="40"/>
      <c r="V283" s="40"/>
      <c r="W283" s="40"/>
      <c r="X283" s="40"/>
      <c r="Y283" s="40"/>
      <c r="Z283" s="40"/>
      <c r="AA283" s="40"/>
      <c r="AB283" s="40"/>
      <c r="AC283" s="40"/>
      <c r="AD283" s="40"/>
      <c r="AE283" s="40"/>
      <c r="AR283" s="240" t="s">
        <v>245</v>
      </c>
      <c r="AT283" s="240" t="s">
        <v>197</v>
      </c>
      <c r="AU283" s="240" t="s">
        <v>86</v>
      </c>
      <c r="AY283" s="19" t="s">
        <v>194</v>
      </c>
      <c r="BE283" s="241">
        <f>IF(N283="základní",J283,0)</f>
        <v>0</v>
      </c>
      <c r="BF283" s="241">
        <f>IF(N283="snížená",J283,0)</f>
        <v>0</v>
      </c>
      <c r="BG283" s="241">
        <f>IF(N283="zákl. přenesená",J283,0)</f>
        <v>0</v>
      </c>
      <c r="BH283" s="241">
        <f>IF(N283="sníž. přenesená",J283,0)</f>
        <v>0</v>
      </c>
      <c r="BI283" s="241">
        <f>IF(N283="nulová",J283,0)</f>
        <v>0</v>
      </c>
      <c r="BJ283" s="19" t="s">
        <v>84</v>
      </c>
      <c r="BK283" s="241">
        <f>ROUND(I283*H283,2)</f>
        <v>0</v>
      </c>
      <c r="BL283" s="19" t="s">
        <v>245</v>
      </c>
      <c r="BM283" s="240" t="s">
        <v>1422</v>
      </c>
    </row>
    <row r="284" spans="1:47" s="2" customFormat="1" ht="12">
      <c r="A284" s="40"/>
      <c r="B284" s="41"/>
      <c r="C284" s="42"/>
      <c r="D284" s="242" t="s">
        <v>204</v>
      </c>
      <c r="E284" s="42"/>
      <c r="F284" s="243" t="s">
        <v>1423</v>
      </c>
      <c r="G284" s="42"/>
      <c r="H284" s="42"/>
      <c r="I284" s="149"/>
      <c r="J284" s="42"/>
      <c r="K284" s="42"/>
      <c r="L284" s="46"/>
      <c r="M284" s="244"/>
      <c r="N284" s="245"/>
      <c r="O284" s="86"/>
      <c r="P284" s="86"/>
      <c r="Q284" s="86"/>
      <c r="R284" s="86"/>
      <c r="S284" s="86"/>
      <c r="T284" s="87"/>
      <c r="U284" s="40"/>
      <c r="V284" s="40"/>
      <c r="W284" s="40"/>
      <c r="X284" s="40"/>
      <c r="Y284" s="40"/>
      <c r="Z284" s="40"/>
      <c r="AA284" s="40"/>
      <c r="AB284" s="40"/>
      <c r="AC284" s="40"/>
      <c r="AD284" s="40"/>
      <c r="AE284" s="40"/>
      <c r="AT284" s="19" t="s">
        <v>204</v>
      </c>
      <c r="AU284" s="19" t="s">
        <v>86</v>
      </c>
    </row>
    <row r="285" spans="1:65" s="2" customFormat="1" ht="16.5" customHeight="1">
      <c r="A285" s="40"/>
      <c r="B285" s="41"/>
      <c r="C285" s="272" t="s">
        <v>511</v>
      </c>
      <c r="D285" s="272" t="s">
        <v>347</v>
      </c>
      <c r="E285" s="273" t="s">
        <v>1424</v>
      </c>
      <c r="F285" s="274" t="s">
        <v>1425</v>
      </c>
      <c r="G285" s="275" t="s">
        <v>481</v>
      </c>
      <c r="H285" s="276">
        <v>16</v>
      </c>
      <c r="I285" s="277"/>
      <c r="J285" s="278">
        <f>ROUND(I285*H285,2)</f>
        <v>0</v>
      </c>
      <c r="K285" s="274" t="s">
        <v>201</v>
      </c>
      <c r="L285" s="279"/>
      <c r="M285" s="280" t="s">
        <v>21</v>
      </c>
      <c r="N285" s="281" t="s">
        <v>47</v>
      </c>
      <c r="O285" s="86"/>
      <c r="P285" s="238">
        <f>O285*H285</f>
        <v>0</v>
      </c>
      <c r="Q285" s="238">
        <v>0.00153</v>
      </c>
      <c r="R285" s="238">
        <f>Q285*H285</f>
        <v>0.02448</v>
      </c>
      <c r="S285" s="238">
        <v>0</v>
      </c>
      <c r="T285" s="239">
        <f>S285*H285</f>
        <v>0</v>
      </c>
      <c r="U285" s="40"/>
      <c r="V285" s="40"/>
      <c r="W285" s="40"/>
      <c r="X285" s="40"/>
      <c r="Y285" s="40"/>
      <c r="Z285" s="40"/>
      <c r="AA285" s="40"/>
      <c r="AB285" s="40"/>
      <c r="AC285" s="40"/>
      <c r="AD285" s="40"/>
      <c r="AE285" s="40"/>
      <c r="AR285" s="240" t="s">
        <v>525</v>
      </c>
      <c r="AT285" s="240" t="s">
        <v>347</v>
      </c>
      <c r="AU285" s="240" t="s">
        <v>86</v>
      </c>
      <c r="AY285" s="19" t="s">
        <v>194</v>
      </c>
      <c r="BE285" s="241">
        <f>IF(N285="základní",J285,0)</f>
        <v>0</v>
      </c>
      <c r="BF285" s="241">
        <f>IF(N285="snížená",J285,0)</f>
        <v>0</v>
      </c>
      <c r="BG285" s="241">
        <f>IF(N285="zákl. přenesená",J285,0)</f>
        <v>0</v>
      </c>
      <c r="BH285" s="241">
        <f>IF(N285="sníž. přenesená",J285,0)</f>
        <v>0</v>
      </c>
      <c r="BI285" s="241">
        <f>IF(N285="nulová",J285,0)</f>
        <v>0</v>
      </c>
      <c r="BJ285" s="19" t="s">
        <v>84</v>
      </c>
      <c r="BK285" s="241">
        <f>ROUND(I285*H285,2)</f>
        <v>0</v>
      </c>
      <c r="BL285" s="19" t="s">
        <v>245</v>
      </c>
      <c r="BM285" s="240" t="s">
        <v>1426</v>
      </c>
    </row>
    <row r="286" spans="1:47" s="2" customFormat="1" ht="12">
      <c r="A286" s="40"/>
      <c r="B286" s="41"/>
      <c r="C286" s="42"/>
      <c r="D286" s="242" t="s">
        <v>204</v>
      </c>
      <c r="E286" s="42"/>
      <c r="F286" s="243" t="s">
        <v>1425</v>
      </c>
      <c r="G286" s="42"/>
      <c r="H286" s="42"/>
      <c r="I286" s="149"/>
      <c r="J286" s="42"/>
      <c r="K286" s="42"/>
      <c r="L286" s="46"/>
      <c r="M286" s="244"/>
      <c r="N286" s="245"/>
      <c r="O286" s="86"/>
      <c r="P286" s="86"/>
      <c r="Q286" s="86"/>
      <c r="R286" s="86"/>
      <c r="S286" s="86"/>
      <c r="T286" s="87"/>
      <c r="U286" s="40"/>
      <c r="V286" s="40"/>
      <c r="W286" s="40"/>
      <c r="X286" s="40"/>
      <c r="Y286" s="40"/>
      <c r="Z286" s="40"/>
      <c r="AA286" s="40"/>
      <c r="AB286" s="40"/>
      <c r="AC286" s="40"/>
      <c r="AD286" s="40"/>
      <c r="AE286" s="40"/>
      <c r="AT286" s="19" t="s">
        <v>204</v>
      </c>
      <c r="AU286" s="19" t="s">
        <v>86</v>
      </c>
    </row>
    <row r="287" spans="1:51" s="13" customFormat="1" ht="12">
      <c r="A287" s="13"/>
      <c r="B287" s="247"/>
      <c r="C287" s="248"/>
      <c r="D287" s="242" t="s">
        <v>208</v>
      </c>
      <c r="E287" s="249" t="s">
        <v>21</v>
      </c>
      <c r="F287" s="250" t="s">
        <v>1427</v>
      </c>
      <c r="G287" s="248"/>
      <c r="H287" s="251">
        <v>16</v>
      </c>
      <c r="I287" s="252"/>
      <c r="J287" s="248"/>
      <c r="K287" s="248"/>
      <c r="L287" s="253"/>
      <c r="M287" s="254"/>
      <c r="N287" s="255"/>
      <c r="O287" s="255"/>
      <c r="P287" s="255"/>
      <c r="Q287" s="255"/>
      <c r="R287" s="255"/>
      <c r="S287" s="255"/>
      <c r="T287" s="256"/>
      <c r="U287" s="13"/>
      <c r="V287" s="13"/>
      <c r="W287" s="13"/>
      <c r="X287" s="13"/>
      <c r="Y287" s="13"/>
      <c r="Z287" s="13"/>
      <c r="AA287" s="13"/>
      <c r="AB287" s="13"/>
      <c r="AC287" s="13"/>
      <c r="AD287" s="13"/>
      <c r="AE287" s="13"/>
      <c r="AT287" s="257" t="s">
        <v>208</v>
      </c>
      <c r="AU287" s="257" t="s">
        <v>86</v>
      </c>
      <c r="AV287" s="13" t="s">
        <v>86</v>
      </c>
      <c r="AW287" s="13" t="s">
        <v>38</v>
      </c>
      <c r="AX287" s="13" t="s">
        <v>76</v>
      </c>
      <c r="AY287" s="257" t="s">
        <v>194</v>
      </c>
    </row>
    <row r="288" spans="1:51" s="14" customFormat="1" ht="12">
      <c r="A288" s="14"/>
      <c r="B288" s="258"/>
      <c r="C288" s="259"/>
      <c r="D288" s="242" t="s">
        <v>208</v>
      </c>
      <c r="E288" s="260" t="s">
        <v>21</v>
      </c>
      <c r="F288" s="261" t="s">
        <v>210</v>
      </c>
      <c r="G288" s="259"/>
      <c r="H288" s="262">
        <v>16</v>
      </c>
      <c r="I288" s="263"/>
      <c r="J288" s="259"/>
      <c r="K288" s="259"/>
      <c r="L288" s="264"/>
      <c r="M288" s="265"/>
      <c r="N288" s="266"/>
      <c r="O288" s="266"/>
      <c r="P288" s="266"/>
      <c r="Q288" s="266"/>
      <c r="R288" s="266"/>
      <c r="S288" s="266"/>
      <c r="T288" s="267"/>
      <c r="U288" s="14"/>
      <c r="V288" s="14"/>
      <c r="W288" s="14"/>
      <c r="X288" s="14"/>
      <c r="Y288" s="14"/>
      <c r="Z288" s="14"/>
      <c r="AA288" s="14"/>
      <c r="AB288" s="14"/>
      <c r="AC288" s="14"/>
      <c r="AD288" s="14"/>
      <c r="AE288" s="14"/>
      <c r="AT288" s="268" t="s">
        <v>208</v>
      </c>
      <c r="AU288" s="268" t="s">
        <v>86</v>
      </c>
      <c r="AV288" s="14" t="s">
        <v>202</v>
      </c>
      <c r="AW288" s="14" t="s">
        <v>38</v>
      </c>
      <c r="AX288" s="14" t="s">
        <v>84</v>
      </c>
      <c r="AY288" s="268" t="s">
        <v>194</v>
      </c>
    </row>
    <row r="289" spans="1:65" s="2" customFormat="1" ht="16.5" customHeight="1">
      <c r="A289" s="40"/>
      <c r="B289" s="41"/>
      <c r="C289" s="272" t="s">
        <v>519</v>
      </c>
      <c r="D289" s="272" t="s">
        <v>347</v>
      </c>
      <c r="E289" s="273" t="s">
        <v>1428</v>
      </c>
      <c r="F289" s="274" t="s">
        <v>1429</v>
      </c>
      <c r="G289" s="275" t="s">
        <v>268</v>
      </c>
      <c r="H289" s="276">
        <v>8</v>
      </c>
      <c r="I289" s="277"/>
      <c r="J289" s="278">
        <f>ROUND(I289*H289,2)</f>
        <v>0</v>
      </c>
      <c r="K289" s="274" t="s">
        <v>201</v>
      </c>
      <c r="L289" s="279"/>
      <c r="M289" s="280" t="s">
        <v>21</v>
      </c>
      <c r="N289" s="281" t="s">
        <v>47</v>
      </c>
      <c r="O289" s="86"/>
      <c r="P289" s="238">
        <f>O289*H289</f>
        <v>0</v>
      </c>
      <c r="Q289" s="238">
        <v>0.00028</v>
      </c>
      <c r="R289" s="238">
        <f>Q289*H289</f>
        <v>0.00224</v>
      </c>
      <c r="S289" s="238">
        <v>0</v>
      </c>
      <c r="T289" s="239">
        <f>S289*H289</f>
        <v>0</v>
      </c>
      <c r="U289" s="40"/>
      <c r="V289" s="40"/>
      <c r="W289" s="40"/>
      <c r="X289" s="40"/>
      <c r="Y289" s="40"/>
      <c r="Z289" s="40"/>
      <c r="AA289" s="40"/>
      <c r="AB289" s="40"/>
      <c r="AC289" s="40"/>
      <c r="AD289" s="40"/>
      <c r="AE289" s="40"/>
      <c r="AR289" s="240" t="s">
        <v>525</v>
      </c>
      <c r="AT289" s="240" t="s">
        <v>347</v>
      </c>
      <c r="AU289" s="240" t="s">
        <v>86</v>
      </c>
      <c r="AY289" s="19" t="s">
        <v>194</v>
      </c>
      <c r="BE289" s="241">
        <f>IF(N289="základní",J289,0)</f>
        <v>0</v>
      </c>
      <c r="BF289" s="241">
        <f>IF(N289="snížená",J289,0)</f>
        <v>0</v>
      </c>
      <c r="BG289" s="241">
        <f>IF(N289="zákl. přenesená",J289,0)</f>
        <v>0</v>
      </c>
      <c r="BH289" s="241">
        <f>IF(N289="sníž. přenesená",J289,0)</f>
        <v>0</v>
      </c>
      <c r="BI289" s="241">
        <f>IF(N289="nulová",J289,0)</f>
        <v>0</v>
      </c>
      <c r="BJ289" s="19" t="s">
        <v>84</v>
      </c>
      <c r="BK289" s="241">
        <f>ROUND(I289*H289,2)</f>
        <v>0</v>
      </c>
      <c r="BL289" s="19" t="s">
        <v>245</v>
      </c>
      <c r="BM289" s="240" t="s">
        <v>1430</v>
      </c>
    </row>
    <row r="290" spans="1:47" s="2" customFormat="1" ht="12">
      <c r="A290" s="40"/>
      <c r="B290" s="41"/>
      <c r="C290" s="42"/>
      <c r="D290" s="242" t="s">
        <v>204</v>
      </c>
      <c r="E290" s="42"/>
      <c r="F290" s="243" t="s">
        <v>1429</v>
      </c>
      <c r="G290" s="42"/>
      <c r="H290" s="42"/>
      <c r="I290" s="149"/>
      <c r="J290" s="42"/>
      <c r="K290" s="42"/>
      <c r="L290" s="46"/>
      <c r="M290" s="244"/>
      <c r="N290" s="245"/>
      <c r="O290" s="86"/>
      <c r="P290" s="86"/>
      <c r="Q290" s="86"/>
      <c r="R290" s="86"/>
      <c r="S290" s="86"/>
      <c r="T290" s="87"/>
      <c r="U290" s="40"/>
      <c r="V290" s="40"/>
      <c r="W290" s="40"/>
      <c r="X290" s="40"/>
      <c r="Y290" s="40"/>
      <c r="Z290" s="40"/>
      <c r="AA290" s="40"/>
      <c r="AB290" s="40"/>
      <c r="AC290" s="40"/>
      <c r="AD290" s="40"/>
      <c r="AE290" s="40"/>
      <c r="AT290" s="19" t="s">
        <v>204</v>
      </c>
      <c r="AU290" s="19" t="s">
        <v>86</v>
      </c>
    </row>
    <row r="291" spans="1:65" s="2" customFormat="1" ht="16.5" customHeight="1">
      <c r="A291" s="40"/>
      <c r="B291" s="41"/>
      <c r="C291" s="229" t="s">
        <v>525</v>
      </c>
      <c r="D291" s="229" t="s">
        <v>197</v>
      </c>
      <c r="E291" s="230" t="s">
        <v>1431</v>
      </c>
      <c r="F291" s="231" t="s">
        <v>1432</v>
      </c>
      <c r="G291" s="232" t="s">
        <v>268</v>
      </c>
      <c r="H291" s="233">
        <v>4</v>
      </c>
      <c r="I291" s="234"/>
      <c r="J291" s="235">
        <f>ROUND(I291*H291,2)</f>
        <v>0</v>
      </c>
      <c r="K291" s="231" t="s">
        <v>201</v>
      </c>
      <c r="L291" s="46"/>
      <c r="M291" s="236" t="s">
        <v>21</v>
      </c>
      <c r="N291" s="237" t="s">
        <v>47</v>
      </c>
      <c r="O291" s="86"/>
      <c r="P291" s="238">
        <f>O291*H291</f>
        <v>0</v>
      </c>
      <c r="Q291" s="238">
        <v>0</v>
      </c>
      <c r="R291" s="238">
        <f>Q291*H291</f>
        <v>0</v>
      </c>
      <c r="S291" s="238">
        <v>0</v>
      </c>
      <c r="T291" s="239">
        <f>S291*H291</f>
        <v>0</v>
      </c>
      <c r="U291" s="40"/>
      <c r="V291" s="40"/>
      <c r="W291" s="40"/>
      <c r="X291" s="40"/>
      <c r="Y291" s="40"/>
      <c r="Z291" s="40"/>
      <c r="AA291" s="40"/>
      <c r="AB291" s="40"/>
      <c r="AC291" s="40"/>
      <c r="AD291" s="40"/>
      <c r="AE291" s="40"/>
      <c r="AR291" s="240" t="s">
        <v>245</v>
      </c>
      <c r="AT291" s="240" t="s">
        <v>197</v>
      </c>
      <c r="AU291" s="240" t="s">
        <v>86</v>
      </c>
      <c r="AY291" s="19" t="s">
        <v>194</v>
      </c>
      <c r="BE291" s="241">
        <f>IF(N291="základní",J291,0)</f>
        <v>0</v>
      </c>
      <c r="BF291" s="241">
        <f>IF(N291="snížená",J291,0)</f>
        <v>0</v>
      </c>
      <c r="BG291" s="241">
        <f>IF(N291="zákl. přenesená",J291,0)</f>
        <v>0</v>
      </c>
      <c r="BH291" s="241">
        <f>IF(N291="sníž. přenesená",J291,0)</f>
        <v>0</v>
      </c>
      <c r="BI291" s="241">
        <f>IF(N291="nulová",J291,0)</f>
        <v>0</v>
      </c>
      <c r="BJ291" s="19" t="s">
        <v>84</v>
      </c>
      <c r="BK291" s="241">
        <f>ROUND(I291*H291,2)</f>
        <v>0</v>
      </c>
      <c r="BL291" s="19" t="s">
        <v>245</v>
      </c>
      <c r="BM291" s="240" t="s">
        <v>1433</v>
      </c>
    </row>
    <row r="292" spans="1:47" s="2" customFormat="1" ht="12">
      <c r="A292" s="40"/>
      <c r="B292" s="41"/>
      <c r="C292" s="42"/>
      <c r="D292" s="242" t="s">
        <v>204</v>
      </c>
      <c r="E292" s="42"/>
      <c r="F292" s="243" t="s">
        <v>1434</v>
      </c>
      <c r="G292" s="42"/>
      <c r="H292" s="42"/>
      <c r="I292" s="149"/>
      <c r="J292" s="42"/>
      <c r="K292" s="42"/>
      <c r="L292" s="46"/>
      <c r="M292" s="244"/>
      <c r="N292" s="245"/>
      <c r="O292" s="86"/>
      <c r="P292" s="86"/>
      <c r="Q292" s="86"/>
      <c r="R292" s="86"/>
      <c r="S292" s="86"/>
      <c r="T292" s="87"/>
      <c r="U292" s="40"/>
      <c r="V292" s="40"/>
      <c r="W292" s="40"/>
      <c r="X292" s="40"/>
      <c r="Y292" s="40"/>
      <c r="Z292" s="40"/>
      <c r="AA292" s="40"/>
      <c r="AB292" s="40"/>
      <c r="AC292" s="40"/>
      <c r="AD292" s="40"/>
      <c r="AE292" s="40"/>
      <c r="AT292" s="19" t="s">
        <v>204</v>
      </c>
      <c r="AU292" s="19" t="s">
        <v>86</v>
      </c>
    </row>
    <row r="293" spans="1:65" s="2" customFormat="1" ht="16.5" customHeight="1">
      <c r="A293" s="40"/>
      <c r="B293" s="41"/>
      <c r="C293" s="272" t="s">
        <v>532</v>
      </c>
      <c r="D293" s="272" t="s">
        <v>347</v>
      </c>
      <c r="E293" s="273" t="s">
        <v>1435</v>
      </c>
      <c r="F293" s="274" t="s">
        <v>1436</v>
      </c>
      <c r="G293" s="275" t="s">
        <v>268</v>
      </c>
      <c r="H293" s="276">
        <v>4</v>
      </c>
      <c r="I293" s="277"/>
      <c r="J293" s="278">
        <f>ROUND(I293*H293,2)</f>
        <v>0</v>
      </c>
      <c r="K293" s="274" t="s">
        <v>201</v>
      </c>
      <c r="L293" s="279"/>
      <c r="M293" s="280" t="s">
        <v>21</v>
      </c>
      <c r="N293" s="281" t="s">
        <v>47</v>
      </c>
      <c r="O293" s="86"/>
      <c r="P293" s="238">
        <f>O293*H293</f>
        <v>0</v>
      </c>
      <c r="Q293" s="238">
        <v>0.00025</v>
      </c>
      <c r="R293" s="238">
        <f>Q293*H293</f>
        <v>0.001</v>
      </c>
      <c r="S293" s="238">
        <v>0</v>
      </c>
      <c r="T293" s="239">
        <f>S293*H293</f>
        <v>0</v>
      </c>
      <c r="U293" s="40"/>
      <c r="V293" s="40"/>
      <c r="W293" s="40"/>
      <c r="X293" s="40"/>
      <c r="Y293" s="40"/>
      <c r="Z293" s="40"/>
      <c r="AA293" s="40"/>
      <c r="AB293" s="40"/>
      <c r="AC293" s="40"/>
      <c r="AD293" s="40"/>
      <c r="AE293" s="40"/>
      <c r="AR293" s="240" t="s">
        <v>525</v>
      </c>
      <c r="AT293" s="240" t="s">
        <v>347</v>
      </c>
      <c r="AU293" s="240" t="s">
        <v>86</v>
      </c>
      <c r="AY293" s="19" t="s">
        <v>194</v>
      </c>
      <c r="BE293" s="241">
        <f>IF(N293="základní",J293,0)</f>
        <v>0</v>
      </c>
      <c r="BF293" s="241">
        <f>IF(N293="snížená",J293,0)</f>
        <v>0</v>
      </c>
      <c r="BG293" s="241">
        <f>IF(N293="zákl. přenesená",J293,0)</f>
        <v>0</v>
      </c>
      <c r="BH293" s="241">
        <f>IF(N293="sníž. přenesená",J293,0)</f>
        <v>0</v>
      </c>
      <c r="BI293" s="241">
        <f>IF(N293="nulová",J293,0)</f>
        <v>0</v>
      </c>
      <c r="BJ293" s="19" t="s">
        <v>84</v>
      </c>
      <c r="BK293" s="241">
        <f>ROUND(I293*H293,2)</f>
        <v>0</v>
      </c>
      <c r="BL293" s="19" t="s">
        <v>245</v>
      </c>
      <c r="BM293" s="240" t="s">
        <v>1437</v>
      </c>
    </row>
    <row r="294" spans="1:47" s="2" customFormat="1" ht="12">
      <c r="A294" s="40"/>
      <c r="B294" s="41"/>
      <c r="C294" s="42"/>
      <c r="D294" s="242" t="s">
        <v>204</v>
      </c>
      <c r="E294" s="42"/>
      <c r="F294" s="243" t="s">
        <v>1436</v>
      </c>
      <c r="G294" s="42"/>
      <c r="H294" s="42"/>
      <c r="I294" s="149"/>
      <c r="J294" s="42"/>
      <c r="K294" s="42"/>
      <c r="L294" s="46"/>
      <c r="M294" s="244"/>
      <c r="N294" s="245"/>
      <c r="O294" s="86"/>
      <c r="P294" s="86"/>
      <c r="Q294" s="86"/>
      <c r="R294" s="86"/>
      <c r="S294" s="86"/>
      <c r="T294" s="87"/>
      <c r="U294" s="40"/>
      <c r="V294" s="40"/>
      <c r="W294" s="40"/>
      <c r="X294" s="40"/>
      <c r="Y294" s="40"/>
      <c r="Z294" s="40"/>
      <c r="AA294" s="40"/>
      <c r="AB294" s="40"/>
      <c r="AC294" s="40"/>
      <c r="AD294" s="40"/>
      <c r="AE294" s="40"/>
      <c r="AT294" s="19" t="s">
        <v>204</v>
      </c>
      <c r="AU294" s="19" t="s">
        <v>86</v>
      </c>
    </row>
    <row r="295" spans="1:65" s="2" customFormat="1" ht="16.5" customHeight="1">
      <c r="A295" s="40"/>
      <c r="B295" s="41"/>
      <c r="C295" s="229" t="s">
        <v>538</v>
      </c>
      <c r="D295" s="229" t="s">
        <v>197</v>
      </c>
      <c r="E295" s="230" t="s">
        <v>1438</v>
      </c>
      <c r="F295" s="231" t="s">
        <v>1439</v>
      </c>
      <c r="G295" s="232" t="s">
        <v>215</v>
      </c>
      <c r="H295" s="233">
        <v>0.143</v>
      </c>
      <c r="I295" s="234"/>
      <c r="J295" s="235">
        <f>ROUND(I295*H295,2)</f>
        <v>0</v>
      </c>
      <c r="K295" s="231" t="s">
        <v>201</v>
      </c>
      <c r="L295" s="46"/>
      <c r="M295" s="236" t="s">
        <v>21</v>
      </c>
      <c r="N295" s="237" t="s">
        <v>47</v>
      </c>
      <c r="O295" s="86"/>
      <c r="P295" s="238">
        <f>O295*H295</f>
        <v>0</v>
      </c>
      <c r="Q295" s="238">
        <v>0</v>
      </c>
      <c r="R295" s="238">
        <f>Q295*H295</f>
        <v>0</v>
      </c>
      <c r="S295" s="238">
        <v>0</v>
      </c>
      <c r="T295" s="239">
        <f>S295*H295</f>
        <v>0</v>
      </c>
      <c r="U295" s="40"/>
      <c r="V295" s="40"/>
      <c r="W295" s="40"/>
      <c r="X295" s="40"/>
      <c r="Y295" s="40"/>
      <c r="Z295" s="40"/>
      <c r="AA295" s="40"/>
      <c r="AB295" s="40"/>
      <c r="AC295" s="40"/>
      <c r="AD295" s="40"/>
      <c r="AE295" s="40"/>
      <c r="AR295" s="240" t="s">
        <v>245</v>
      </c>
      <c r="AT295" s="240" t="s">
        <v>197</v>
      </c>
      <c r="AU295" s="240" t="s">
        <v>86</v>
      </c>
      <c r="AY295" s="19" t="s">
        <v>194</v>
      </c>
      <c r="BE295" s="241">
        <f>IF(N295="základní",J295,0)</f>
        <v>0</v>
      </c>
      <c r="BF295" s="241">
        <f>IF(N295="snížená",J295,0)</f>
        <v>0</v>
      </c>
      <c r="BG295" s="241">
        <f>IF(N295="zákl. přenesená",J295,0)</f>
        <v>0</v>
      </c>
      <c r="BH295" s="241">
        <f>IF(N295="sníž. přenesená",J295,0)</f>
        <v>0</v>
      </c>
      <c r="BI295" s="241">
        <f>IF(N295="nulová",J295,0)</f>
        <v>0</v>
      </c>
      <c r="BJ295" s="19" t="s">
        <v>84</v>
      </c>
      <c r="BK295" s="241">
        <f>ROUND(I295*H295,2)</f>
        <v>0</v>
      </c>
      <c r="BL295" s="19" t="s">
        <v>245</v>
      </c>
      <c r="BM295" s="240" t="s">
        <v>1440</v>
      </c>
    </row>
    <row r="296" spans="1:47" s="2" customFormat="1" ht="12">
      <c r="A296" s="40"/>
      <c r="B296" s="41"/>
      <c r="C296" s="42"/>
      <c r="D296" s="242" t="s">
        <v>204</v>
      </c>
      <c r="E296" s="42"/>
      <c r="F296" s="243" t="s">
        <v>1441</v>
      </c>
      <c r="G296" s="42"/>
      <c r="H296" s="42"/>
      <c r="I296" s="149"/>
      <c r="J296" s="42"/>
      <c r="K296" s="42"/>
      <c r="L296" s="46"/>
      <c r="M296" s="244"/>
      <c r="N296" s="245"/>
      <c r="O296" s="86"/>
      <c r="P296" s="86"/>
      <c r="Q296" s="86"/>
      <c r="R296" s="86"/>
      <c r="S296" s="86"/>
      <c r="T296" s="87"/>
      <c r="U296" s="40"/>
      <c r="V296" s="40"/>
      <c r="W296" s="40"/>
      <c r="X296" s="40"/>
      <c r="Y296" s="40"/>
      <c r="Z296" s="40"/>
      <c r="AA296" s="40"/>
      <c r="AB296" s="40"/>
      <c r="AC296" s="40"/>
      <c r="AD296" s="40"/>
      <c r="AE296" s="40"/>
      <c r="AT296" s="19" t="s">
        <v>204</v>
      </c>
      <c r="AU296" s="19" t="s">
        <v>86</v>
      </c>
    </row>
    <row r="297" spans="1:47" s="2" customFormat="1" ht="12">
      <c r="A297" s="40"/>
      <c r="B297" s="41"/>
      <c r="C297" s="42"/>
      <c r="D297" s="242" t="s">
        <v>206</v>
      </c>
      <c r="E297" s="42"/>
      <c r="F297" s="246" t="s">
        <v>998</v>
      </c>
      <c r="G297" s="42"/>
      <c r="H297" s="42"/>
      <c r="I297" s="149"/>
      <c r="J297" s="42"/>
      <c r="K297" s="42"/>
      <c r="L297" s="46"/>
      <c r="M297" s="244"/>
      <c r="N297" s="245"/>
      <c r="O297" s="86"/>
      <c r="P297" s="86"/>
      <c r="Q297" s="86"/>
      <c r="R297" s="86"/>
      <c r="S297" s="86"/>
      <c r="T297" s="87"/>
      <c r="U297" s="40"/>
      <c r="V297" s="40"/>
      <c r="W297" s="40"/>
      <c r="X297" s="40"/>
      <c r="Y297" s="40"/>
      <c r="Z297" s="40"/>
      <c r="AA297" s="40"/>
      <c r="AB297" s="40"/>
      <c r="AC297" s="40"/>
      <c r="AD297" s="40"/>
      <c r="AE297" s="40"/>
      <c r="AT297" s="19" t="s">
        <v>206</v>
      </c>
      <c r="AU297" s="19" t="s">
        <v>86</v>
      </c>
    </row>
    <row r="298" spans="1:63" s="12" customFormat="1" ht="22.8" customHeight="1">
      <c r="A298" s="12"/>
      <c r="B298" s="213"/>
      <c r="C298" s="214"/>
      <c r="D298" s="215" t="s">
        <v>75</v>
      </c>
      <c r="E298" s="227" t="s">
        <v>999</v>
      </c>
      <c r="F298" s="227" t="s">
        <v>1000</v>
      </c>
      <c r="G298" s="214"/>
      <c r="H298" s="214"/>
      <c r="I298" s="217"/>
      <c r="J298" s="228">
        <f>BK298</f>
        <v>0</v>
      </c>
      <c r="K298" s="214"/>
      <c r="L298" s="219"/>
      <c r="M298" s="220"/>
      <c r="N298" s="221"/>
      <c r="O298" s="221"/>
      <c r="P298" s="222">
        <f>SUM(P299:P308)</f>
        <v>0</v>
      </c>
      <c r="Q298" s="221"/>
      <c r="R298" s="222">
        <f>SUM(R299:R308)</f>
        <v>0.055984000000000006</v>
      </c>
      <c r="S298" s="221"/>
      <c r="T298" s="223">
        <f>SUM(T299:T308)</f>
        <v>0</v>
      </c>
      <c r="U298" s="12"/>
      <c r="V298" s="12"/>
      <c r="W298" s="12"/>
      <c r="X298" s="12"/>
      <c r="Y298" s="12"/>
      <c r="Z298" s="12"/>
      <c r="AA298" s="12"/>
      <c r="AB298" s="12"/>
      <c r="AC298" s="12"/>
      <c r="AD298" s="12"/>
      <c r="AE298" s="12"/>
      <c r="AR298" s="224" t="s">
        <v>86</v>
      </c>
      <c r="AT298" s="225" t="s">
        <v>75</v>
      </c>
      <c r="AU298" s="225" t="s">
        <v>84</v>
      </c>
      <c r="AY298" s="224" t="s">
        <v>194</v>
      </c>
      <c r="BK298" s="226">
        <f>SUM(BK299:BK308)</f>
        <v>0</v>
      </c>
    </row>
    <row r="299" spans="1:65" s="2" customFormat="1" ht="16.5" customHeight="1">
      <c r="A299" s="40"/>
      <c r="B299" s="41"/>
      <c r="C299" s="229" t="s">
        <v>543</v>
      </c>
      <c r="D299" s="229" t="s">
        <v>197</v>
      </c>
      <c r="E299" s="230" t="s">
        <v>1012</v>
      </c>
      <c r="F299" s="231" t="s">
        <v>1013</v>
      </c>
      <c r="G299" s="232" t="s">
        <v>354</v>
      </c>
      <c r="H299" s="233">
        <v>1.6</v>
      </c>
      <c r="I299" s="234"/>
      <c r="J299" s="235">
        <f>ROUND(I299*H299,2)</f>
        <v>0</v>
      </c>
      <c r="K299" s="231" t="s">
        <v>201</v>
      </c>
      <c r="L299" s="46"/>
      <c r="M299" s="236" t="s">
        <v>21</v>
      </c>
      <c r="N299" s="237" t="s">
        <v>47</v>
      </c>
      <c r="O299" s="86"/>
      <c r="P299" s="238">
        <f>O299*H299</f>
        <v>0</v>
      </c>
      <c r="Q299" s="238">
        <v>0.00027</v>
      </c>
      <c r="R299" s="238">
        <f>Q299*H299</f>
        <v>0.00043200000000000004</v>
      </c>
      <c r="S299" s="238">
        <v>0</v>
      </c>
      <c r="T299" s="239">
        <f>S299*H299</f>
        <v>0</v>
      </c>
      <c r="U299" s="40"/>
      <c r="V299" s="40"/>
      <c r="W299" s="40"/>
      <c r="X299" s="40"/>
      <c r="Y299" s="40"/>
      <c r="Z299" s="40"/>
      <c r="AA299" s="40"/>
      <c r="AB299" s="40"/>
      <c r="AC299" s="40"/>
      <c r="AD299" s="40"/>
      <c r="AE299" s="40"/>
      <c r="AR299" s="240" t="s">
        <v>245</v>
      </c>
      <c r="AT299" s="240" t="s">
        <v>197</v>
      </c>
      <c r="AU299" s="240" t="s">
        <v>86</v>
      </c>
      <c r="AY299" s="19" t="s">
        <v>194</v>
      </c>
      <c r="BE299" s="241">
        <f>IF(N299="základní",J299,0)</f>
        <v>0</v>
      </c>
      <c r="BF299" s="241">
        <f>IF(N299="snížená",J299,0)</f>
        <v>0</v>
      </c>
      <c r="BG299" s="241">
        <f>IF(N299="zákl. přenesená",J299,0)</f>
        <v>0</v>
      </c>
      <c r="BH299" s="241">
        <f>IF(N299="sníž. přenesená",J299,0)</f>
        <v>0</v>
      </c>
      <c r="BI299" s="241">
        <f>IF(N299="nulová",J299,0)</f>
        <v>0</v>
      </c>
      <c r="BJ299" s="19" t="s">
        <v>84</v>
      </c>
      <c r="BK299" s="241">
        <f>ROUND(I299*H299,2)</f>
        <v>0</v>
      </c>
      <c r="BL299" s="19" t="s">
        <v>245</v>
      </c>
      <c r="BM299" s="240" t="s">
        <v>1442</v>
      </c>
    </row>
    <row r="300" spans="1:47" s="2" customFormat="1" ht="12">
      <c r="A300" s="40"/>
      <c r="B300" s="41"/>
      <c r="C300" s="42"/>
      <c r="D300" s="242" t="s">
        <v>204</v>
      </c>
      <c r="E300" s="42"/>
      <c r="F300" s="243" t="s">
        <v>1015</v>
      </c>
      <c r="G300" s="42"/>
      <c r="H300" s="42"/>
      <c r="I300" s="149"/>
      <c r="J300" s="42"/>
      <c r="K300" s="42"/>
      <c r="L300" s="46"/>
      <c r="M300" s="244"/>
      <c r="N300" s="245"/>
      <c r="O300" s="86"/>
      <c r="P300" s="86"/>
      <c r="Q300" s="86"/>
      <c r="R300" s="86"/>
      <c r="S300" s="86"/>
      <c r="T300" s="87"/>
      <c r="U300" s="40"/>
      <c r="V300" s="40"/>
      <c r="W300" s="40"/>
      <c r="X300" s="40"/>
      <c r="Y300" s="40"/>
      <c r="Z300" s="40"/>
      <c r="AA300" s="40"/>
      <c r="AB300" s="40"/>
      <c r="AC300" s="40"/>
      <c r="AD300" s="40"/>
      <c r="AE300" s="40"/>
      <c r="AT300" s="19" t="s">
        <v>204</v>
      </c>
      <c r="AU300" s="19" t="s">
        <v>86</v>
      </c>
    </row>
    <row r="301" spans="1:47" s="2" customFormat="1" ht="12">
      <c r="A301" s="40"/>
      <c r="B301" s="41"/>
      <c r="C301" s="42"/>
      <c r="D301" s="242" t="s">
        <v>206</v>
      </c>
      <c r="E301" s="42"/>
      <c r="F301" s="246" t="s">
        <v>1016</v>
      </c>
      <c r="G301" s="42"/>
      <c r="H301" s="42"/>
      <c r="I301" s="149"/>
      <c r="J301" s="42"/>
      <c r="K301" s="42"/>
      <c r="L301" s="46"/>
      <c r="M301" s="244"/>
      <c r="N301" s="245"/>
      <c r="O301" s="86"/>
      <c r="P301" s="86"/>
      <c r="Q301" s="86"/>
      <c r="R301" s="86"/>
      <c r="S301" s="86"/>
      <c r="T301" s="87"/>
      <c r="U301" s="40"/>
      <c r="V301" s="40"/>
      <c r="W301" s="40"/>
      <c r="X301" s="40"/>
      <c r="Y301" s="40"/>
      <c r="Z301" s="40"/>
      <c r="AA301" s="40"/>
      <c r="AB301" s="40"/>
      <c r="AC301" s="40"/>
      <c r="AD301" s="40"/>
      <c r="AE301" s="40"/>
      <c r="AT301" s="19" t="s">
        <v>206</v>
      </c>
      <c r="AU301" s="19" t="s">
        <v>86</v>
      </c>
    </row>
    <row r="302" spans="1:65" s="2" customFormat="1" ht="16.5" customHeight="1">
      <c r="A302" s="40"/>
      <c r="B302" s="41"/>
      <c r="C302" s="272" t="s">
        <v>550</v>
      </c>
      <c r="D302" s="272" t="s">
        <v>347</v>
      </c>
      <c r="E302" s="273" t="s">
        <v>1018</v>
      </c>
      <c r="F302" s="274" t="s">
        <v>1019</v>
      </c>
      <c r="G302" s="275" t="s">
        <v>354</v>
      </c>
      <c r="H302" s="276">
        <v>1.6</v>
      </c>
      <c r="I302" s="277"/>
      <c r="J302" s="278">
        <f>ROUND(I302*H302,2)</f>
        <v>0</v>
      </c>
      <c r="K302" s="274" t="s">
        <v>201</v>
      </c>
      <c r="L302" s="279"/>
      <c r="M302" s="280" t="s">
        <v>21</v>
      </c>
      <c r="N302" s="281" t="s">
        <v>47</v>
      </c>
      <c r="O302" s="86"/>
      <c r="P302" s="238">
        <f>O302*H302</f>
        <v>0</v>
      </c>
      <c r="Q302" s="238">
        <v>0.03472</v>
      </c>
      <c r="R302" s="238">
        <f>Q302*H302</f>
        <v>0.055552000000000004</v>
      </c>
      <c r="S302" s="238">
        <v>0</v>
      </c>
      <c r="T302" s="239">
        <f>S302*H302</f>
        <v>0</v>
      </c>
      <c r="U302" s="40"/>
      <c r="V302" s="40"/>
      <c r="W302" s="40"/>
      <c r="X302" s="40"/>
      <c r="Y302" s="40"/>
      <c r="Z302" s="40"/>
      <c r="AA302" s="40"/>
      <c r="AB302" s="40"/>
      <c r="AC302" s="40"/>
      <c r="AD302" s="40"/>
      <c r="AE302" s="40"/>
      <c r="AR302" s="240" t="s">
        <v>525</v>
      </c>
      <c r="AT302" s="240" t="s">
        <v>347</v>
      </c>
      <c r="AU302" s="240" t="s">
        <v>86</v>
      </c>
      <c r="AY302" s="19" t="s">
        <v>194</v>
      </c>
      <c r="BE302" s="241">
        <f>IF(N302="základní",J302,0)</f>
        <v>0</v>
      </c>
      <c r="BF302" s="241">
        <f>IF(N302="snížená",J302,0)</f>
        <v>0</v>
      </c>
      <c r="BG302" s="241">
        <f>IF(N302="zákl. přenesená",J302,0)</f>
        <v>0</v>
      </c>
      <c r="BH302" s="241">
        <f>IF(N302="sníž. přenesená",J302,0)</f>
        <v>0</v>
      </c>
      <c r="BI302" s="241">
        <f>IF(N302="nulová",J302,0)</f>
        <v>0</v>
      </c>
      <c r="BJ302" s="19" t="s">
        <v>84</v>
      </c>
      <c r="BK302" s="241">
        <f>ROUND(I302*H302,2)</f>
        <v>0</v>
      </c>
      <c r="BL302" s="19" t="s">
        <v>245</v>
      </c>
      <c r="BM302" s="240" t="s">
        <v>1443</v>
      </c>
    </row>
    <row r="303" spans="1:47" s="2" customFormat="1" ht="12">
      <c r="A303" s="40"/>
      <c r="B303" s="41"/>
      <c r="C303" s="42"/>
      <c r="D303" s="242" t="s">
        <v>204</v>
      </c>
      <c r="E303" s="42"/>
      <c r="F303" s="243" t="s">
        <v>1019</v>
      </c>
      <c r="G303" s="42"/>
      <c r="H303" s="42"/>
      <c r="I303" s="149"/>
      <c r="J303" s="42"/>
      <c r="K303" s="42"/>
      <c r="L303" s="46"/>
      <c r="M303" s="244"/>
      <c r="N303" s="245"/>
      <c r="O303" s="86"/>
      <c r="P303" s="86"/>
      <c r="Q303" s="86"/>
      <c r="R303" s="86"/>
      <c r="S303" s="86"/>
      <c r="T303" s="87"/>
      <c r="U303" s="40"/>
      <c r="V303" s="40"/>
      <c r="W303" s="40"/>
      <c r="X303" s="40"/>
      <c r="Y303" s="40"/>
      <c r="Z303" s="40"/>
      <c r="AA303" s="40"/>
      <c r="AB303" s="40"/>
      <c r="AC303" s="40"/>
      <c r="AD303" s="40"/>
      <c r="AE303" s="40"/>
      <c r="AT303" s="19" t="s">
        <v>204</v>
      </c>
      <c r="AU303" s="19" t="s">
        <v>86</v>
      </c>
    </row>
    <row r="304" spans="1:51" s="13" customFormat="1" ht="12">
      <c r="A304" s="13"/>
      <c r="B304" s="247"/>
      <c r="C304" s="248"/>
      <c r="D304" s="242" t="s">
        <v>208</v>
      </c>
      <c r="E304" s="249" t="s">
        <v>21</v>
      </c>
      <c r="F304" s="250" t="s">
        <v>1444</v>
      </c>
      <c r="G304" s="248"/>
      <c r="H304" s="251">
        <v>1.6</v>
      </c>
      <c r="I304" s="252"/>
      <c r="J304" s="248"/>
      <c r="K304" s="248"/>
      <c r="L304" s="253"/>
      <c r="M304" s="254"/>
      <c r="N304" s="255"/>
      <c r="O304" s="255"/>
      <c r="P304" s="255"/>
      <c r="Q304" s="255"/>
      <c r="R304" s="255"/>
      <c r="S304" s="255"/>
      <c r="T304" s="256"/>
      <c r="U304" s="13"/>
      <c r="V304" s="13"/>
      <c r="W304" s="13"/>
      <c r="X304" s="13"/>
      <c r="Y304" s="13"/>
      <c r="Z304" s="13"/>
      <c r="AA304" s="13"/>
      <c r="AB304" s="13"/>
      <c r="AC304" s="13"/>
      <c r="AD304" s="13"/>
      <c r="AE304" s="13"/>
      <c r="AT304" s="257" t="s">
        <v>208</v>
      </c>
      <c r="AU304" s="257" t="s">
        <v>86</v>
      </c>
      <c r="AV304" s="13" t="s">
        <v>86</v>
      </c>
      <c r="AW304" s="13" t="s">
        <v>38</v>
      </c>
      <c r="AX304" s="13" t="s">
        <v>76</v>
      </c>
      <c r="AY304" s="257" t="s">
        <v>194</v>
      </c>
    </row>
    <row r="305" spans="1:51" s="14" customFormat="1" ht="12">
      <c r="A305" s="14"/>
      <c r="B305" s="258"/>
      <c r="C305" s="259"/>
      <c r="D305" s="242" t="s">
        <v>208</v>
      </c>
      <c r="E305" s="260" t="s">
        <v>21</v>
      </c>
      <c r="F305" s="261" t="s">
        <v>210</v>
      </c>
      <c r="G305" s="259"/>
      <c r="H305" s="262">
        <v>1.6</v>
      </c>
      <c r="I305" s="263"/>
      <c r="J305" s="259"/>
      <c r="K305" s="259"/>
      <c r="L305" s="264"/>
      <c r="M305" s="265"/>
      <c r="N305" s="266"/>
      <c r="O305" s="266"/>
      <c r="P305" s="266"/>
      <c r="Q305" s="266"/>
      <c r="R305" s="266"/>
      <c r="S305" s="266"/>
      <c r="T305" s="267"/>
      <c r="U305" s="14"/>
      <c r="V305" s="14"/>
      <c r="W305" s="14"/>
      <c r="X305" s="14"/>
      <c r="Y305" s="14"/>
      <c r="Z305" s="14"/>
      <c r="AA305" s="14"/>
      <c r="AB305" s="14"/>
      <c r="AC305" s="14"/>
      <c r="AD305" s="14"/>
      <c r="AE305" s="14"/>
      <c r="AT305" s="268" t="s">
        <v>208</v>
      </c>
      <c r="AU305" s="268" t="s">
        <v>86</v>
      </c>
      <c r="AV305" s="14" t="s">
        <v>202</v>
      </c>
      <c r="AW305" s="14" t="s">
        <v>38</v>
      </c>
      <c r="AX305" s="14" t="s">
        <v>84</v>
      </c>
      <c r="AY305" s="268" t="s">
        <v>194</v>
      </c>
    </row>
    <row r="306" spans="1:65" s="2" customFormat="1" ht="16.5" customHeight="1">
      <c r="A306" s="40"/>
      <c r="B306" s="41"/>
      <c r="C306" s="229" t="s">
        <v>557</v>
      </c>
      <c r="D306" s="229" t="s">
        <v>197</v>
      </c>
      <c r="E306" s="230" t="s">
        <v>1123</v>
      </c>
      <c r="F306" s="231" t="s">
        <v>1124</v>
      </c>
      <c r="G306" s="232" t="s">
        <v>215</v>
      </c>
      <c r="H306" s="233">
        <v>0.056</v>
      </c>
      <c r="I306" s="234"/>
      <c r="J306" s="235">
        <f>ROUND(I306*H306,2)</f>
        <v>0</v>
      </c>
      <c r="K306" s="231" t="s">
        <v>201</v>
      </c>
      <c r="L306" s="46"/>
      <c r="M306" s="236" t="s">
        <v>21</v>
      </c>
      <c r="N306" s="237" t="s">
        <v>47</v>
      </c>
      <c r="O306" s="86"/>
      <c r="P306" s="238">
        <f>O306*H306</f>
        <v>0</v>
      </c>
      <c r="Q306" s="238">
        <v>0</v>
      </c>
      <c r="R306" s="238">
        <f>Q306*H306</f>
        <v>0</v>
      </c>
      <c r="S306" s="238">
        <v>0</v>
      </c>
      <c r="T306" s="239">
        <f>S306*H306</f>
        <v>0</v>
      </c>
      <c r="U306" s="40"/>
      <c r="V306" s="40"/>
      <c r="W306" s="40"/>
      <c r="X306" s="40"/>
      <c r="Y306" s="40"/>
      <c r="Z306" s="40"/>
      <c r="AA306" s="40"/>
      <c r="AB306" s="40"/>
      <c r="AC306" s="40"/>
      <c r="AD306" s="40"/>
      <c r="AE306" s="40"/>
      <c r="AR306" s="240" t="s">
        <v>245</v>
      </c>
      <c r="AT306" s="240" t="s">
        <v>197</v>
      </c>
      <c r="AU306" s="240" t="s">
        <v>86</v>
      </c>
      <c r="AY306" s="19" t="s">
        <v>194</v>
      </c>
      <c r="BE306" s="241">
        <f>IF(N306="základní",J306,0)</f>
        <v>0</v>
      </c>
      <c r="BF306" s="241">
        <f>IF(N306="snížená",J306,0)</f>
        <v>0</v>
      </c>
      <c r="BG306" s="241">
        <f>IF(N306="zákl. přenesená",J306,0)</f>
        <v>0</v>
      </c>
      <c r="BH306" s="241">
        <f>IF(N306="sníž. přenesená",J306,0)</f>
        <v>0</v>
      </c>
      <c r="BI306" s="241">
        <f>IF(N306="nulová",J306,0)</f>
        <v>0</v>
      </c>
      <c r="BJ306" s="19" t="s">
        <v>84</v>
      </c>
      <c r="BK306" s="241">
        <f>ROUND(I306*H306,2)</f>
        <v>0</v>
      </c>
      <c r="BL306" s="19" t="s">
        <v>245</v>
      </c>
      <c r="BM306" s="240" t="s">
        <v>1445</v>
      </c>
    </row>
    <row r="307" spans="1:47" s="2" customFormat="1" ht="12">
      <c r="A307" s="40"/>
      <c r="B307" s="41"/>
      <c r="C307" s="42"/>
      <c r="D307" s="242" t="s">
        <v>204</v>
      </c>
      <c r="E307" s="42"/>
      <c r="F307" s="243" t="s">
        <v>1126</v>
      </c>
      <c r="G307" s="42"/>
      <c r="H307" s="42"/>
      <c r="I307" s="149"/>
      <c r="J307" s="42"/>
      <c r="K307" s="42"/>
      <c r="L307" s="46"/>
      <c r="M307" s="244"/>
      <c r="N307" s="245"/>
      <c r="O307" s="86"/>
      <c r="P307" s="86"/>
      <c r="Q307" s="86"/>
      <c r="R307" s="86"/>
      <c r="S307" s="86"/>
      <c r="T307" s="87"/>
      <c r="U307" s="40"/>
      <c r="V307" s="40"/>
      <c r="W307" s="40"/>
      <c r="X307" s="40"/>
      <c r="Y307" s="40"/>
      <c r="Z307" s="40"/>
      <c r="AA307" s="40"/>
      <c r="AB307" s="40"/>
      <c r="AC307" s="40"/>
      <c r="AD307" s="40"/>
      <c r="AE307" s="40"/>
      <c r="AT307" s="19" t="s">
        <v>204</v>
      </c>
      <c r="AU307" s="19" t="s">
        <v>86</v>
      </c>
    </row>
    <row r="308" spans="1:47" s="2" customFormat="1" ht="12">
      <c r="A308" s="40"/>
      <c r="B308" s="41"/>
      <c r="C308" s="42"/>
      <c r="D308" s="242" t="s">
        <v>206</v>
      </c>
      <c r="E308" s="42"/>
      <c r="F308" s="246" t="s">
        <v>1127</v>
      </c>
      <c r="G308" s="42"/>
      <c r="H308" s="42"/>
      <c r="I308" s="149"/>
      <c r="J308" s="42"/>
      <c r="K308" s="42"/>
      <c r="L308" s="46"/>
      <c r="M308" s="244"/>
      <c r="N308" s="245"/>
      <c r="O308" s="86"/>
      <c r="P308" s="86"/>
      <c r="Q308" s="86"/>
      <c r="R308" s="86"/>
      <c r="S308" s="86"/>
      <c r="T308" s="87"/>
      <c r="U308" s="40"/>
      <c r="V308" s="40"/>
      <c r="W308" s="40"/>
      <c r="X308" s="40"/>
      <c r="Y308" s="40"/>
      <c r="Z308" s="40"/>
      <c r="AA308" s="40"/>
      <c r="AB308" s="40"/>
      <c r="AC308" s="40"/>
      <c r="AD308" s="40"/>
      <c r="AE308" s="40"/>
      <c r="AT308" s="19" t="s">
        <v>206</v>
      </c>
      <c r="AU308" s="19" t="s">
        <v>86</v>
      </c>
    </row>
    <row r="309" spans="1:63" s="12" customFormat="1" ht="22.8" customHeight="1">
      <c r="A309" s="12"/>
      <c r="B309" s="213"/>
      <c r="C309" s="214"/>
      <c r="D309" s="215" t="s">
        <v>75</v>
      </c>
      <c r="E309" s="227" t="s">
        <v>263</v>
      </c>
      <c r="F309" s="227" t="s">
        <v>264</v>
      </c>
      <c r="G309" s="214"/>
      <c r="H309" s="214"/>
      <c r="I309" s="217"/>
      <c r="J309" s="228">
        <f>BK309</f>
        <v>0</v>
      </c>
      <c r="K309" s="214"/>
      <c r="L309" s="219"/>
      <c r="M309" s="220"/>
      <c r="N309" s="221"/>
      <c r="O309" s="221"/>
      <c r="P309" s="222">
        <f>SUM(P310:P327)</f>
        <v>0</v>
      </c>
      <c r="Q309" s="221"/>
      <c r="R309" s="222">
        <f>SUM(R310:R327)</f>
        <v>0.30318999999999996</v>
      </c>
      <c r="S309" s="221"/>
      <c r="T309" s="223">
        <f>SUM(T310:T327)</f>
        <v>0</v>
      </c>
      <c r="U309" s="12"/>
      <c r="V309" s="12"/>
      <c r="W309" s="12"/>
      <c r="X309" s="12"/>
      <c r="Y309" s="12"/>
      <c r="Z309" s="12"/>
      <c r="AA309" s="12"/>
      <c r="AB309" s="12"/>
      <c r="AC309" s="12"/>
      <c r="AD309" s="12"/>
      <c r="AE309" s="12"/>
      <c r="AR309" s="224" t="s">
        <v>86</v>
      </c>
      <c r="AT309" s="225" t="s">
        <v>75</v>
      </c>
      <c r="AU309" s="225" t="s">
        <v>84</v>
      </c>
      <c r="AY309" s="224" t="s">
        <v>194</v>
      </c>
      <c r="BK309" s="226">
        <f>SUM(BK310:BK327)</f>
        <v>0</v>
      </c>
    </row>
    <row r="310" spans="1:65" s="2" customFormat="1" ht="16.5" customHeight="1">
      <c r="A310" s="40"/>
      <c r="B310" s="41"/>
      <c r="C310" s="229" t="s">
        <v>564</v>
      </c>
      <c r="D310" s="229" t="s">
        <v>197</v>
      </c>
      <c r="E310" s="230" t="s">
        <v>1446</v>
      </c>
      <c r="F310" s="231" t="s">
        <v>1447</v>
      </c>
      <c r="G310" s="232" t="s">
        <v>268</v>
      </c>
      <c r="H310" s="233">
        <v>2</v>
      </c>
      <c r="I310" s="234"/>
      <c r="J310" s="235">
        <f>ROUND(I310*H310,2)</f>
        <v>0</v>
      </c>
      <c r="K310" s="231" t="s">
        <v>201</v>
      </c>
      <c r="L310" s="46"/>
      <c r="M310" s="236" t="s">
        <v>21</v>
      </c>
      <c r="N310" s="237" t="s">
        <v>47</v>
      </c>
      <c r="O310" s="86"/>
      <c r="P310" s="238">
        <f>O310*H310</f>
        <v>0</v>
      </c>
      <c r="Q310" s="238">
        <v>7E-05</v>
      </c>
      <c r="R310" s="238">
        <f>Q310*H310</f>
        <v>0.00014</v>
      </c>
      <c r="S310" s="238">
        <v>0</v>
      </c>
      <c r="T310" s="239">
        <f>S310*H310</f>
        <v>0</v>
      </c>
      <c r="U310" s="40"/>
      <c r="V310" s="40"/>
      <c r="W310" s="40"/>
      <c r="X310" s="40"/>
      <c r="Y310" s="40"/>
      <c r="Z310" s="40"/>
      <c r="AA310" s="40"/>
      <c r="AB310" s="40"/>
      <c r="AC310" s="40"/>
      <c r="AD310" s="40"/>
      <c r="AE310" s="40"/>
      <c r="AR310" s="240" t="s">
        <v>245</v>
      </c>
      <c r="AT310" s="240" t="s">
        <v>197</v>
      </c>
      <c r="AU310" s="240" t="s">
        <v>86</v>
      </c>
      <c r="AY310" s="19" t="s">
        <v>194</v>
      </c>
      <c r="BE310" s="241">
        <f>IF(N310="základní",J310,0)</f>
        <v>0</v>
      </c>
      <c r="BF310" s="241">
        <f>IF(N310="snížená",J310,0)</f>
        <v>0</v>
      </c>
      <c r="BG310" s="241">
        <f>IF(N310="zákl. přenesená",J310,0)</f>
        <v>0</v>
      </c>
      <c r="BH310" s="241">
        <f>IF(N310="sníž. přenesená",J310,0)</f>
        <v>0</v>
      </c>
      <c r="BI310" s="241">
        <f>IF(N310="nulová",J310,0)</f>
        <v>0</v>
      </c>
      <c r="BJ310" s="19" t="s">
        <v>84</v>
      </c>
      <c r="BK310" s="241">
        <f>ROUND(I310*H310,2)</f>
        <v>0</v>
      </c>
      <c r="BL310" s="19" t="s">
        <v>245</v>
      </c>
      <c r="BM310" s="240" t="s">
        <v>1448</v>
      </c>
    </row>
    <row r="311" spans="1:47" s="2" customFormat="1" ht="12">
      <c r="A311" s="40"/>
      <c r="B311" s="41"/>
      <c r="C311" s="42"/>
      <c r="D311" s="242" t="s">
        <v>204</v>
      </c>
      <c r="E311" s="42"/>
      <c r="F311" s="243" t="s">
        <v>1449</v>
      </c>
      <c r="G311" s="42"/>
      <c r="H311" s="42"/>
      <c r="I311" s="149"/>
      <c r="J311" s="42"/>
      <c r="K311" s="42"/>
      <c r="L311" s="46"/>
      <c r="M311" s="244"/>
      <c r="N311" s="245"/>
      <c r="O311" s="86"/>
      <c r="P311" s="86"/>
      <c r="Q311" s="86"/>
      <c r="R311" s="86"/>
      <c r="S311" s="86"/>
      <c r="T311" s="87"/>
      <c r="U311" s="40"/>
      <c r="V311" s="40"/>
      <c r="W311" s="40"/>
      <c r="X311" s="40"/>
      <c r="Y311" s="40"/>
      <c r="Z311" s="40"/>
      <c r="AA311" s="40"/>
      <c r="AB311" s="40"/>
      <c r="AC311" s="40"/>
      <c r="AD311" s="40"/>
      <c r="AE311" s="40"/>
      <c r="AT311" s="19" t="s">
        <v>204</v>
      </c>
      <c r="AU311" s="19" t="s">
        <v>86</v>
      </c>
    </row>
    <row r="312" spans="1:47" s="2" customFormat="1" ht="12">
      <c r="A312" s="40"/>
      <c r="B312" s="41"/>
      <c r="C312" s="42"/>
      <c r="D312" s="242" t="s">
        <v>206</v>
      </c>
      <c r="E312" s="42"/>
      <c r="F312" s="246" t="s">
        <v>1450</v>
      </c>
      <c r="G312" s="42"/>
      <c r="H312" s="42"/>
      <c r="I312" s="149"/>
      <c r="J312" s="42"/>
      <c r="K312" s="42"/>
      <c r="L312" s="46"/>
      <c r="M312" s="244"/>
      <c r="N312" s="245"/>
      <c r="O312" s="86"/>
      <c r="P312" s="86"/>
      <c r="Q312" s="86"/>
      <c r="R312" s="86"/>
      <c r="S312" s="86"/>
      <c r="T312" s="87"/>
      <c r="U312" s="40"/>
      <c r="V312" s="40"/>
      <c r="W312" s="40"/>
      <c r="X312" s="40"/>
      <c r="Y312" s="40"/>
      <c r="Z312" s="40"/>
      <c r="AA312" s="40"/>
      <c r="AB312" s="40"/>
      <c r="AC312" s="40"/>
      <c r="AD312" s="40"/>
      <c r="AE312" s="40"/>
      <c r="AT312" s="19" t="s">
        <v>206</v>
      </c>
      <c r="AU312" s="19" t="s">
        <v>86</v>
      </c>
    </row>
    <row r="313" spans="1:65" s="2" customFormat="1" ht="21.75" customHeight="1">
      <c r="A313" s="40"/>
      <c r="B313" s="41"/>
      <c r="C313" s="272" t="s">
        <v>569</v>
      </c>
      <c r="D313" s="272" t="s">
        <v>347</v>
      </c>
      <c r="E313" s="273" t="s">
        <v>1451</v>
      </c>
      <c r="F313" s="274" t="s">
        <v>1452</v>
      </c>
      <c r="G313" s="275" t="s">
        <v>268</v>
      </c>
      <c r="H313" s="276">
        <v>2</v>
      </c>
      <c r="I313" s="277"/>
      <c r="J313" s="278">
        <f>ROUND(I313*H313,2)</f>
        <v>0</v>
      </c>
      <c r="K313" s="274" t="s">
        <v>1032</v>
      </c>
      <c r="L313" s="279"/>
      <c r="M313" s="280" t="s">
        <v>21</v>
      </c>
      <c r="N313" s="281" t="s">
        <v>47</v>
      </c>
      <c r="O313" s="86"/>
      <c r="P313" s="238">
        <f>O313*H313</f>
        <v>0</v>
      </c>
      <c r="Q313" s="238">
        <v>0.15</v>
      </c>
      <c r="R313" s="238">
        <f>Q313*H313</f>
        <v>0.3</v>
      </c>
      <c r="S313" s="238">
        <v>0</v>
      </c>
      <c r="T313" s="239">
        <f>S313*H313</f>
        <v>0</v>
      </c>
      <c r="U313" s="40"/>
      <c r="V313" s="40"/>
      <c r="W313" s="40"/>
      <c r="X313" s="40"/>
      <c r="Y313" s="40"/>
      <c r="Z313" s="40"/>
      <c r="AA313" s="40"/>
      <c r="AB313" s="40"/>
      <c r="AC313" s="40"/>
      <c r="AD313" s="40"/>
      <c r="AE313" s="40"/>
      <c r="AR313" s="240" t="s">
        <v>525</v>
      </c>
      <c r="AT313" s="240" t="s">
        <v>347</v>
      </c>
      <c r="AU313" s="240" t="s">
        <v>86</v>
      </c>
      <c r="AY313" s="19" t="s">
        <v>194</v>
      </c>
      <c r="BE313" s="241">
        <f>IF(N313="základní",J313,0)</f>
        <v>0</v>
      </c>
      <c r="BF313" s="241">
        <f>IF(N313="snížená",J313,0)</f>
        <v>0</v>
      </c>
      <c r="BG313" s="241">
        <f>IF(N313="zákl. přenesená",J313,0)</f>
        <v>0</v>
      </c>
      <c r="BH313" s="241">
        <f>IF(N313="sníž. přenesená",J313,0)</f>
        <v>0</v>
      </c>
      <c r="BI313" s="241">
        <f>IF(N313="nulová",J313,0)</f>
        <v>0</v>
      </c>
      <c r="BJ313" s="19" t="s">
        <v>84</v>
      </c>
      <c r="BK313" s="241">
        <f>ROUND(I313*H313,2)</f>
        <v>0</v>
      </c>
      <c r="BL313" s="19" t="s">
        <v>245</v>
      </c>
      <c r="BM313" s="240" t="s">
        <v>1453</v>
      </c>
    </row>
    <row r="314" spans="1:47" s="2" customFormat="1" ht="12">
      <c r="A314" s="40"/>
      <c r="B314" s="41"/>
      <c r="C314" s="42"/>
      <c r="D314" s="242" t="s">
        <v>204</v>
      </c>
      <c r="E314" s="42"/>
      <c r="F314" s="243" t="s">
        <v>1454</v>
      </c>
      <c r="G314" s="42"/>
      <c r="H314" s="42"/>
      <c r="I314" s="149"/>
      <c r="J314" s="42"/>
      <c r="K314" s="42"/>
      <c r="L314" s="46"/>
      <c r="M314" s="244"/>
      <c r="N314" s="245"/>
      <c r="O314" s="86"/>
      <c r="P314" s="86"/>
      <c r="Q314" s="86"/>
      <c r="R314" s="86"/>
      <c r="S314" s="86"/>
      <c r="T314" s="87"/>
      <c r="U314" s="40"/>
      <c r="V314" s="40"/>
      <c r="W314" s="40"/>
      <c r="X314" s="40"/>
      <c r="Y314" s="40"/>
      <c r="Z314" s="40"/>
      <c r="AA314" s="40"/>
      <c r="AB314" s="40"/>
      <c r="AC314" s="40"/>
      <c r="AD314" s="40"/>
      <c r="AE314" s="40"/>
      <c r="AT314" s="19" t="s">
        <v>204</v>
      </c>
      <c r="AU314" s="19" t="s">
        <v>86</v>
      </c>
    </row>
    <row r="315" spans="1:65" s="2" customFormat="1" ht="21.75" customHeight="1">
      <c r="A315" s="40"/>
      <c r="B315" s="41"/>
      <c r="C315" s="272" t="s">
        <v>575</v>
      </c>
      <c r="D315" s="272" t="s">
        <v>347</v>
      </c>
      <c r="E315" s="273" t="s">
        <v>1455</v>
      </c>
      <c r="F315" s="274" t="s">
        <v>1456</v>
      </c>
      <c r="G315" s="275" t="s">
        <v>1457</v>
      </c>
      <c r="H315" s="276">
        <v>4</v>
      </c>
      <c r="I315" s="277"/>
      <c r="J315" s="278">
        <f>ROUND(I315*H315,2)</f>
        <v>0</v>
      </c>
      <c r="K315" s="274" t="s">
        <v>201</v>
      </c>
      <c r="L315" s="279"/>
      <c r="M315" s="280" t="s">
        <v>21</v>
      </c>
      <c r="N315" s="281" t="s">
        <v>47</v>
      </c>
      <c r="O315" s="86"/>
      <c r="P315" s="238">
        <f>O315*H315</f>
        <v>0</v>
      </c>
      <c r="Q315" s="238">
        <v>0.0005</v>
      </c>
      <c r="R315" s="238">
        <f>Q315*H315</f>
        <v>0.002</v>
      </c>
      <c r="S315" s="238">
        <v>0</v>
      </c>
      <c r="T315" s="239">
        <f>S315*H315</f>
        <v>0</v>
      </c>
      <c r="U315" s="40"/>
      <c r="V315" s="40"/>
      <c r="W315" s="40"/>
      <c r="X315" s="40"/>
      <c r="Y315" s="40"/>
      <c r="Z315" s="40"/>
      <c r="AA315" s="40"/>
      <c r="AB315" s="40"/>
      <c r="AC315" s="40"/>
      <c r="AD315" s="40"/>
      <c r="AE315" s="40"/>
      <c r="AR315" s="240" t="s">
        <v>525</v>
      </c>
      <c r="AT315" s="240" t="s">
        <v>347</v>
      </c>
      <c r="AU315" s="240" t="s">
        <v>86</v>
      </c>
      <c r="AY315" s="19" t="s">
        <v>194</v>
      </c>
      <c r="BE315" s="241">
        <f>IF(N315="základní",J315,0)</f>
        <v>0</v>
      </c>
      <c r="BF315" s="241">
        <f>IF(N315="snížená",J315,0)</f>
        <v>0</v>
      </c>
      <c r="BG315" s="241">
        <f>IF(N315="zákl. přenesená",J315,0)</f>
        <v>0</v>
      </c>
      <c r="BH315" s="241">
        <f>IF(N315="sníž. přenesená",J315,0)</f>
        <v>0</v>
      </c>
      <c r="BI315" s="241">
        <f>IF(N315="nulová",J315,0)</f>
        <v>0</v>
      </c>
      <c r="BJ315" s="19" t="s">
        <v>84</v>
      </c>
      <c r="BK315" s="241">
        <f>ROUND(I315*H315,2)</f>
        <v>0</v>
      </c>
      <c r="BL315" s="19" t="s">
        <v>245</v>
      </c>
      <c r="BM315" s="240" t="s">
        <v>1458</v>
      </c>
    </row>
    <row r="316" spans="1:47" s="2" customFormat="1" ht="12">
      <c r="A316" s="40"/>
      <c r="B316" s="41"/>
      <c r="C316" s="42"/>
      <c r="D316" s="242" t="s">
        <v>204</v>
      </c>
      <c r="E316" s="42"/>
      <c r="F316" s="243" t="s">
        <v>1456</v>
      </c>
      <c r="G316" s="42"/>
      <c r="H316" s="42"/>
      <c r="I316" s="149"/>
      <c r="J316" s="42"/>
      <c r="K316" s="42"/>
      <c r="L316" s="46"/>
      <c r="M316" s="244"/>
      <c r="N316" s="245"/>
      <c r="O316" s="86"/>
      <c r="P316" s="86"/>
      <c r="Q316" s="86"/>
      <c r="R316" s="86"/>
      <c r="S316" s="86"/>
      <c r="T316" s="87"/>
      <c r="U316" s="40"/>
      <c r="V316" s="40"/>
      <c r="W316" s="40"/>
      <c r="X316" s="40"/>
      <c r="Y316" s="40"/>
      <c r="Z316" s="40"/>
      <c r="AA316" s="40"/>
      <c r="AB316" s="40"/>
      <c r="AC316" s="40"/>
      <c r="AD316" s="40"/>
      <c r="AE316" s="40"/>
      <c r="AT316" s="19" t="s">
        <v>204</v>
      </c>
      <c r="AU316" s="19" t="s">
        <v>86</v>
      </c>
    </row>
    <row r="317" spans="1:65" s="2" customFormat="1" ht="16.5" customHeight="1">
      <c r="A317" s="40"/>
      <c r="B317" s="41"/>
      <c r="C317" s="229" t="s">
        <v>582</v>
      </c>
      <c r="D317" s="229" t="s">
        <v>197</v>
      </c>
      <c r="E317" s="230" t="s">
        <v>1459</v>
      </c>
      <c r="F317" s="231" t="s">
        <v>1460</v>
      </c>
      <c r="G317" s="232" t="s">
        <v>1379</v>
      </c>
      <c r="H317" s="233">
        <v>15</v>
      </c>
      <c r="I317" s="234"/>
      <c r="J317" s="235">
        <f>ROUND(I317*H317,2)</f>
        <v>0</v>
      </c>
      <c r="K317" s="231" t="s">
        <v>201</v>
      </c>
      <c r="L317" s="46"/>
      <c r="M317" s="236" t="s">
        <v>21</v>
      </c>
      <c r="N317" s="237" t="s">
        <v>47</v>
      </c>
      <c r="O317" s="86"/>
      <c r="P317" s="238">
        <f>O317*H317</f>
        <v>0</v>
      </c>
      <c r="Q317" s="238">
        <v>7E-05</v>
      </c>
      <c r="R317" s="238">
        <f>Q317*H317</f>
        <v>0.00105</v>
      </c>
      <c r="S317" s="238">
        <v>0</v>
      </c>
      <c r="T317" s="239">
        <f>S317*H317</f>
        <v>0</v>
      </c>
      <c r="U317" s="40"/>
      <c r="V317" s="40"/>
      <c r="W317" s="40"/>
      <c r="X317" s="40"/>
      <c r="Y317" s="40"/>
      <c r="Z317" s="40"/>
      <c r="AA317" s="40"/>
      <c r="AB317" s="40"/>
      <c r="AC317" s="40"/>
      <c r="AD317" s="40"/>
      <c r="AE317" s="40"/>
      <c r="AR317" s="240" t="s">
        <v>245</v>
      </c>
      <c r="AT317" s="240" t="s">
        <v>197</v>
      </c>
      <c r="AU317" s="240" t="s">
        <v>86</v>
      </c>
      <c r="AY317" s="19" t="s">
        <v>194</v>
      </c>
      <c r="BE317" s="241">
        <f>IF(N317="základní",J317,0)</f>
        <v>0</v>
      </c>
      <c r="BF317" s="241">
        <f>IF(N317="snížená",J317,0)</f>
        <v>0</v>
      </c>
      <c r="BG317" s="241">
        <f>IF(N317="zákl. přenesená",J317,0)</f>
        <v>0</v>
      </c>
      <c r="BH317" s="241">
        <f>IF(N317="sníž. přenesená",J317,0)</f>
        <v>0</v>
      </c>
      <c r="BI317" s="241">
        <f>IF(N317="nulová",J317,0)</f>
        <v>0</v>
      </c>
      <c r="BJ317" s="19" t="s">
        <v>84</v>
      </c>
      <c r="BK317" s="241">
        <f>ROUND(I317*H317,2)</f>
        <v>0</v>
      </c>
      <c r="BL317" s="19" t="s">
        <v>245</v>
      </c>
      <c r="BM317" s="240" t="s">
        <v>1461</v>
      </c>
    </row>
    <row r="318" spans="1:47" s="2" customFormat="1" ht="12">
      <c r="A318" s="40"/>
      <c r="B318" s="41"/>
      <c r="C318" s="42"/>
      <c r="D318" s="242" t="s">
        <v>204</v>
      </c>
      <c r="E318" s="42"/>
      <c r="F318" s="243" t="s">
        <v>1462</v>
      </c>
      <c r="G318" s="42"/>
      <c r="H318" s="42"/>
      <c r="I318" s="149"/>
      <c r="J318" s="42"/>
      <c r="K318" s="42"/>
      <c r="L318" s="46"/>
      <c r="M318" s="244"/>
      <c r="N318" s="245"/>
      <c r="O318" s="86"/>
      <c r="P318" s="86"/>
      <c r="Q318" s="86"/>
      <c r="R318" s="86"/>
      <c r="S318" s="86"/>
      <c r="T318" s="87"/>
      <c r="U318" s="40"/>
      <c r="V318" s="40"/>
      <c r="W318" s="40"/>
      <c r="X318" s="40"/>
      <c r="Y318" s="40"/>
      <c r="Z318" s="40"/>
      <c r="AA318" s="40"/>
      <c r="AB318" s="40"/>
      <c r="AC318" s="40"/>
      <c r="AD318" s="40"/>
      <c r="AE318" s="40"/>
      <c r="AT318" s="19" t="s">
        <v>204</v>
      </c>
      <c r="AU318" s="19" t="s">
        <v>86</v>
      </c>
    </row>
    <row r="319" spans="1:47" s="2" customFormat="1" ht="12">
      <c r="A319" s="40"/>
      <c r="B319" s="41"/>
      <c r="C319" s="42"/>
      <c r="D319" s="242" t="s">
        <v>206</v>
      </c>
      <c r="E319" s="42"/>
      <c r="F319" s="246" t="s">
        <v>1463</v>
      </c>
      <c r="G319" s="42"/>
      <c r="H319" s="42"/>
      <c r="I319" s="149"/>
      <c r="J319" s="42"/>
      <c r="K319" s="42"/>
      <c r="L319" s="46"/>
      <c r="M319" s="244"/>
      <c r="N319" s="245"/>
      <c r="O319" s="86"/>
      <c r="P319" s="86"/>
      <c r="Q319" s="86"/>
      <c r="R319" s="86"/>
      <c r="S319" s="86"/>
      <c r="T319" s="87"/>
      <c r="U319" s="40"/>
      <c r="V319" s="40"/>
      <c r="W319" s="40"/>
      <c r="X319" s="40"/>
      <c r="Y319" s="40"/>
      <c r="Z319" s="40"/>
      <c r="AA319" s="40"/>
      <c r="AB319" s="40"/>
      <c r="AC319" s="40"/>
      <c r="AD319" s="40"/>
      <c r="AE319" s="40"/>
      <c r="AT319" s="19" t="s">
        <v>206</v>
      </c>
      <c r="AU319" s="19" t="s">
        <v>86</v>
      </c>
    </row>
    <row r="320" spans="1:65" s="2" customFormat="1" ht="16.5" customHeight="1">
      <c r="A320" s="40"/>
      <c r="B320" s="41"/>
      <c r="C320" s="272" t="s">
        <v>594</v>
      </c>
      <c r="D320" s="272" t="s">
        <v>347</v>
      </c>
      <c r="E320" s="273" t="s">
        <v>1464</v>
      </c>
      <c r="F320" s="274" t="s">
        <v>21</v>
      </c>
      <c r="G320" s="275" t="s">
        <v>244</v>
      </c>
      <c r="H320" s="276">
        <v>1</v>
      </c>
      <c r="I320" s="277"/>
      <c r="J320" s="278">
        <f>ROUND(I320*H320,2)</f>
        <v>0</v>
      </c>
      <c r="K320" s="274" t="s">
        <v>1032</v>
      </c>
      <c r="L320" s="279"/>
      <c r="M320" s="280" t="s">
        <v>21</v>
      </c>
      <c r="N320" s="281" t="s">
        <v>47</v>
      </c>
      <c r="O320" s="86"/>
      <c r="P320" s="238">
        <f>O320*H320</f>
        <v>0</v>
      </c>
      <c r="Q320" s="238">
        <v>0</v>
      </c>
      <c r="R320" s="238">
        <f>Q320*H320</f>
        <v>0</v>
      </c>
      <c r="S320" s="238">
        <v>0</v>
      </c>
      <c r="T320" s="239">
        <f>S320*H320</f>
        <v>0</v>
      </c>
      <c r="U320" s="40"/>
      <c r="V320" s="40"/>
      <c r="W320" s="40"/>
      <c r="X320" s="40"/>
      <c r="Y320" s="40"/>
      <c r="Z320" s="40"/>
      <c r="AA320" s="40"/>
      <c r="AB320" s="40"/>
      <c r="AC320" s="40"/>
      <c r="AD320" s="40"/>
      <c r="AE320" s="40"/>
      <c r="AR320" s="240" t="s">
        <v>525</v>
      </c>
      <c r="AT320" s="240" t="s">
        <v>347</v>
      </c>
      <c r="AU320" s="240" t="s">
        <v>86</v>
      </c>
      <c r="AY320" s="19" t="s">
        <v>194</v>
      </c>
      <c r="BE320" s="241">
        <f>IF(N320="základní",J320,0)</f>
        <v>0</v>
      </c>
      <c r="BF320" s="241">
        <f>IF(N320="snížená",J320,0)</f>
        <v>0</v>
      </c>
      <c r="BG320" s="241">
        <f>IF(N320="zákl. přenesená",J320,0)</f>
        <v>0</v>
      </c>
      <c r="BH320" s="241">
        <f>IF(N320="sníž. přenesená",J320,0)</f>
        <v>0</v>
      </c>
      <c r="BI320" s="241">
        <f>IF(N320="nulová",J320,0)</f>
        <v>0</v>
      </c>
      <c r="BJ320" s="19" t="s">
        <v>84</v>
      </c>
      <c r="BK320" s="241">
        <f>ROUND(I320*H320,2)</f>
        <v>0</v>
      </c>
      <c r="BL320" s="19" t="s">
        <v>245</v>
      </c>
      <c r="BM320" s="240" t="s">
        <v>1465</v>
      </c>
    </row>
    <row r="321" spans="1:47" s="2" customFormat="1" ht="12">
      <c r="A321" s="40"/>
      <c r="B321" s="41"/>
      <c r="C321" s="42"/>
      <c r="D321" s="242" t="s">
        <v>204</v>
      </c>
      <c r="E321" s="42"/>
      <c r="F321" s="243" t="s">
        <v>1466</v>
      </c>
      <c r="G321" s="42"/>
      <c r="H321" s="42"/>
      <c r="I321" s="149"/>
      <c r="J321" s="42"/>
      <c r="K321" s="42"/>
      <c r="L321" s="46"/>
      <c r="M321" s="244"/>
      <c r="N321" s="245"/>
      <c r="O321" s="86"/>
      <c r="P321" s="86"/>
      <c r="Q321" s="86"/>
      <c r="R321" s="86"/>
      <c r="S321" s="86"/>
      <c r="T321" s="87"/>
      <c r="U321" s="40"/>
      <c r="V321" s="40"/>
      <c r="W321" s="40"/>
      <c r="X321" s="40"/>
      <c r="Y321" s="40"/>
      <c r="Z321" s="40"/>
      <c r="AA321" s="40"/>
      <c r="AB321" s="40"/>
      <c r="AC321" s="40"/>
      <c r="AD321" s="40"/>
      <c r="AE321" s="40"/>
      <c r="AT321" s="19" t="s">
        <v>204</v>
      </c>
      <c r="AU321" s="19" t="s">
        <v>86</v>
      </c>
    </row>
    <row r="322" spans="1:51" s="16" customFormat="1" ht="12">
      <c r="A322" s="16"/>
      <c r="B322" s="293"/>
      <c r="C322" s="294"/>
      <c r="D322" s="242" t="s">
        <v>208</v>
      </c>
      <c r="E322" s="295" t="s">
        <v>21</v>
      </c>
      <c r="F322" s="296" t="s">
        <v>1467</v>
      </c>
      <c r="G322" s="294"/>
      <c r="H322" s="295" t="s">
        <v>21</v>
      </c>
      <c r="I322" s="297"/>
      <c r="J322" s="294"/>
      <c r="K322" s="294"/>
      <c r="L322" s="298"/>
      <c r="M322" s="299"/>
      <c r="N322" s="300"/>
      <c r="O322" s="300"/>
      <c r="P322" s="300"/>
      <c r="Q322" s="300"/>
      <c r="R322" s="300"/>
      <c r="S322" s="300"/>
      <c r="T322" s="301"/>
      <c r="U322" s="16"/>
      <c r="V322" s="16"/>
      <c r="W322" s="16"/>
      <c r="X322" s="16"/>
      <c r="Y322" s="16"/>
      <c r="Z322" s="16"/>
      <c r="AA322" s="16"/>
      <c r="AB322" s="16"/>
      <c r="AC322" s="16"/>
      <c r="AD322" s="16"/>
      <c r="AE322" s="16"/>
      <c r="AT322" s="302" t="s">
        <v>208</v>
      </c>
      <c r="AU322" s="302" t="s">
        <v>86</v>
      </c>
      <c r="AV322" s="16" t="s">
        <v>84</v>
      </c>
      <c r="AW322" s="16" t="s">
        <v>38</v>
      </c>
      <c r="AX322" s="16" t="s">
        <v>76</v>
      </c>
      <c r="AY322" s="302" t="s">
        <v>194</v>
      </c>
    </row>
    <row r="323" spans="1:51" s="16" customFormat="1" ht="12">
      <c r="A323" s="16"/>
      <c r="B323" s="293"/>
      <c r="C323" s="294"/>
      <c r="D323" s="242" t="s">
        <v>208</v>
      </c>
      <c r="E323" s="295" t="s">
        <v>21</v>
      </c>
      <c r="F323" s="296" t="s">
        <v>1468</v>
      </c>
      <c r="G323" s="294"/>
      <c r="H323" s="295" t="s">
        <v>21</v>
      </c>
      <c r="I323" s="297"/>
      <c r="J323" s="294"/>
      <c r="K323" s="294"/>
      <c r="L323" s="298"/>
      <c r="M323" s="299"/>
      <c r="N323" s="300"/>
      <c r="O323" s="300"/>
      <c r="P323" s="300"/>
      <c r="Q323" s="300"/>
      <c r="R323" s="300"/>
      <c r="S323" s="300"/>
      <c r="T323" s="301"/>
      <c r="U323" s="16"/>
      <c r="V323" s="16"/>
      <c r="W323" s="16"/>
      <c r="X323" s="16"/>
      <c r="Y323" s="16"/>
      <c r="Z323" s="16"/>
      <c r="AA323" s="16"/>
      <c r="AB323" s="16"/>
      <c r="AC323" s="16"/>
      <c r="AD323" s="16"/>
      <c r="AE323" s="16"/>
      <c r="AT323" s="302" t="s">
        <v>208</v>
      </c>
      <c r="AU323" s="302" t="s">
        <v>86</v>
      </c>
      <c r="AV323" s="16" t="s">
        <v>84</v>
      </c>
      <c r="AW323" s="16" t="s">
        <v>38</v>
      </c>
      <c r="AX323" s="16" t="s">
        <v>76</v>
      </c>
      <c r="AY323" s="302" t="s">
        <v>194</v>
      </c>
    </row>
    <row r="324" spans="1:51" s="13" customFormat="1" ht="12">
      <c r="A324" s="13"/>
      <c r="B324" s="247"/>
      <c r="C324" s="248"/>
      <c r="D324" s="242" t="s">
        <v>208</v>
      </c>
      <c r="E324" s="249" t="s">
        <v>21</v>
      </c>
      <c r="F324" s="250" t="s">
        <v>84</v>
      </c>
      <c r="G324" s="248"/>
      <c r="H324" s="251">
        <v>1</v>
      </c>
      <c r="I324" s="252"/>
      <c r="J324" s="248"/>
      <c r="K324" s="248"/>
      <c r="L324" s="253"/>
      <c r="M324" s="254"/>
      <c r="N324" s="255"/>
      <c r="O324" s="255"/>
      <c r="P324" s="255"/>
      <c r="Q324" s="255"/>
      <c r="R324" s="255"/>
      <c r="S324" s="255"/>
      <c r="T324" s="256"/>
      <c r="U324" s="13"/>
      <c r="V324" s="13"/>
      <c r="W324" s="13"/>
      <c r="X324" s="13"/>
      <c r="Y324" s="13"/>
      <c r="Z324" s="13"/>
      <c r="AA324" s="13"/>
      <c r="AB324" s="13"/>
      <c r="AC324" s="13"/>
      <c r="AD324" s="13"/>
      <c r="AE324" s="13"/>
      <c r="AT324" s="257" t="s">
        <v>208</v>
      </c>
      <c r="AU324" s="257" t="s">
        <v>86</v>
      </c>
      <c r="AV324" s="13" t="s">
        <v>86</v>
      </c>
      <c r="AW324" s="13" t="s">
        <v>38</v>
      </c>
      <c r="AX324" s="13" t="s">
        <v>84</v>
      </c>
      <c r="AY324" s="257" t="s">
        <v>194</v>
      </c>
    </row>
    <row r="325" spans="1:65" s="2" customFormat="1" ht="16.5" customHeight="1">
      <c r="A325" s="40"/>
      <c r="B325" s="41"/>
      <c r="C325" s="229" t="s">
        <v>608</v>
      </c>
      <c r="D325" s="229" t="s">
        <v>197</v>
      </c>
      <c r="E325" s="230" t="s">
        <v>1469</v>
      </c>
      <c r="F325" s="231" t="s">
        <v>1470</v>
      </c>
      <c r="G325" s="232" t="s">
        <v>215</v>
      </c>
      <c r="H325" s="233">
        <v>0.303</v>
      </c>
      <c r="I325" s="234"/>
      <c r="J325" s="235">
        <f>ROUND(I325*H325,2)</f>
        <v>0</v>
      </c>
      <c r="K325" s="231" t="s">
        <v>201</v>
      </c>
      <c r="L325" s="46"/>
      <c r="M325" s="236" t="s">
        <v>21</v>
      </c>
      <c r="N325" s="237" t="s">
        <v>47</v>
      </c>
      <c r="O325" s="86"/>
      <c r="P325" s="238">
        <f>O325*H325</f>
        <v>0</v>
      </c>
      <c r="Q325" s="238">
        <v>0</v>
      </c>
      <c r="R325" s="238">
        <f>Q325*H325</f>
        <v>0</v>
      </c>
      <c r="S325" s="238">
        <v>0</v>
      </c>
      <c r="T325" s="239">
        <f>S325*H325</f>
        <v>0</v>
      </c>
      <c r="U325" s="40"/>
      <c r="V325" s="40"/>
      <c r="W325" s="40"/>
      <c r="X325" s="40"/>
      <c r="Y325" s="40"/>
      <c r="Z325" s="40"/>
      <c r="AA325" s="40"/>
      <c r="AB325" s="40"/>
      <c r="AC325" s="40"/>
      <c r="AD325" s="40"/>
      <c r="AE325" s="40"/>
      <c r="AR325" s="240" t="s">
        <v>245</v>
      </c>
      <c r="AT325" s="240" t="s">
        <v>197</v>
      </c>
      <c r="AU325" s="240" t="s">
        <v>86</v>
      </c>
      <c r="AY325" s="19" t="s">
        <v>194</v>
      </c>
      <c r="BE325" s="241">
        <f>IF(N325="základní",J325,0)</f>
        <v>0</v>
      </c>
      <c r="BF325" s="241">
        <f>IF(N325="snížená",J325,0)</f>
        <v>0</v>
      </c>
      <c r="BG325" s="241">
        <f>IF(N325="zákl. přenesená",J325,0)</f>
        <v>0</v>
      </c>
      <c r="BH325" s="241">
        <f>IF(N325="sníž. přenesená",J325,0)</f>
        <v>0</v>
      </c>
      <c r="BI325" s="241">
        <f>IF(N325="nulová",J325,0)</f>
        <v>0</v>
      </c>
      <c r="BJ325" s="19" t="s">
        <v>84</v>
      </c>
      <c r="BK325" s="241">
        <f>ROUND(I325*H325,2)</f>
        <v>0</v>
      </c>
      <c r="BL325" s="19" t="s">
        <v>245</v>
      </c>
      <c r="BM325" s="240" t="s">
        <v>1471</v>
      </c>
    </row>
    <row r="326" spans="1:47" s="2" customFormat="1" ht="12">
      <c r="A326" s="40"/>
      <c r="B326" s="41"/>
      <c r="C326" s="42"/>
      <c r="D326" s="242" t="s">
        <v>204</v>
      </c>
      <c r="E326" s="42"/>
      <c r="F326" s="243" t="s">
        <v>1472</v>
      </c>
      <c r="G326" s="42"/>
      <c r="H326" s="42"/>
      <c r="I326" s="149"/>
      <c r="J326" s="42"/>
      <c r="K326" s="42"/>
      <c r="L326" s="46"/>
      <c r="M326" s="244"/>
      <c r="N326" s="245"/>
      <c r="O326" s="86"/>
      <c r="P326" s="86"/>
      <c r="Q326" s="86"/>
      <c r="R326" s="86"/>
      <c r="S326" s="86"/>
      <c r="T326" s="87"/>
      <c r="U326" s="40"/>
      <c r="V326" s="40"/>
      <c r="W326" s="40"/>
      <c r="X326" s="40"/>
      <c r="Y326" s="40"/>
      <c r="Z326" s="40"/>
      <c r="AA326" s="40"/>
      <c r="AB326" s="40"/>
      <c r="AC326" s="40"/>
      <c r="AD326" s="40"/>
      <c r="AE326" s="40"/>
      <c r="AT326" s="19" t="s">
        <v>204</v>
      </c>
      <c r="AU326" s="19" t="s">
        <v>86</v>
      </c>
    </row>
    <row r="327" spans="1:47" s="2" customFormat="1" ht="12">
      <c r="A327" s="40"/>
      <c r="B327" s="41"/>
      <c r="C327" s="42"/>
      <c r="D327" s="242" t="s">
        <v>206</v>
      </c>
      <c r="E327" s="42"/>
      <c r="F327" s="246" t="s">
        <v>1200</v>
      </c>
      <c r="G327" s="42"/>
      <c r="H327" s="42"/>
      <c r="I327" s="149"/>
      <c r="J327" s="42"/>
      <c r="K327" s="42"/>
      <c r="L327" s="46"/>
      <c r="M327" s="303"/>
      <c r="N327" s="304"/>
      <c r="O327" s="305"/>
      <c r="P327" s="305"/>
      <c r="Q327" s="305"/>
      <c r="R327" s="305"/>
      <c r="S327" s="305"/>
      <c r="T327" s="306"/>
      <c r="U327" s="40"/>
      <c r="V327" s="40"/>
      <c r="W327" s="40"/>
      <c r="X327" s="40"/>
      <c r="Y327" s="40"/>
      <c r="Z327" s="40"/>
      <c r="AA327" s="40"/>
      <c r="AB327" s="40"/>
      <c r="AC327" s="40"/>
      <c r="AD327" s="40"/>
      <c r="AE327" s="40"/>
      <c r="AT327" s="19" t="s">
        <v>206</v>
      </c>
      <c r="AU327" s="19" t="s">
        <v>86</v>
      </c>
    </row>
    <row r="328" spans="1:31" s="2" customFormat="1" ht="6.95" customHeight="1">
      <c r="A328" s="40"/>
      <c r="B328" s="61"/>
      <c r="C328" s="62"/>
      <c r="D328" s="62"/>
      <c r="E328" s="62"/>
      <c r="F328" s="62"/>
      <c r="G328" s="62"/>
      <c r="H328" s="62"/>
      <c r="I328" s="178"/>
      <c r="J328" s="62"/>
      <c r="K328" s="62"/>
      <c r="L328" s="46"/>
      <c r="M328" s="40"/>
      <c r="O328" s="40"/>
      <c r="P328" s="40"/>
      <c r="Q328" s="40"/>
      <c r="R328" s="40"/>
      <c r="S328" s="40"/>
      <c r="T328" s="40"/>
      <c r="U328" s="40"/>
      <c r="V328" s="40"/>
      <c r="W328" s="40"/>
      <c r="X328" s="40"/>
      <c r="Y328" s="40"/>
      <c r="Z328" s="40"/>
      <c r="AA328" s="40"/>
      <c r="AB328" s="40"/>
      <c r="AC328" s="40"/>
      <c r="AD328" s="40"/>
      <c r="AE328" s="40"/>
    </row>
  </sheetData>
  <sheetProtection password="CC35" sheet="1" objects="1" scenarios="1" formatColumns="0" formatRows="0" autoFilter="0"/>
  <autoFilter ref="C93:K327"/>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101</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1243</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1245</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1474</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ROUND(J95,2)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ROUND((SUM(BE95:BE135)),2)</f>
        <v>0</v>
      </c>
      <c r="G37" s="40"/>
      <c r="H37" s="40"/>
      <c r="I37" s="167">
        <v>0.21</v>
      </c>
      <c r="J37" s="166">
        <f>ROUND(((SUM(BE95:BE135))*I37),2)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ROUND((SUM(BF95:BF135)),2)</f>
        <v>0</v>
      </c>
      <c r="G38" s="40"/>
      <c r="H38" s="40"/>
      <c r="I38" s="167">
        <v>0.15</v>
      </c>
      <c r="J38" s="166">
        <f>ROUND(((SUM(BF95:BF135))*I38),2)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ROUND((SUM(BG95:BG135)),2)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ROUND((SUM(BH95:BH135)),2)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ROUND((SUM(BI95:BI135)),2)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1243</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1245</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SO 03.1.1 - Statické zajištění trhlin ve zdivu</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J95</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J96</f>
        <v>0</v>
      </c>
      <c r="K68" s="189"/>
      <c r="L68" s="194"/>
      <c r="S68" s="9"/>
      <c r="T68" s="9"/>
      <c r="U68" s="9"/>
      <c r="V68" s="9"/>
      <c r="W68" s="9"/>
      <c r="X68" s="9"/>
      <c r="Y68" s="9"/>
      <c r="Z68" s="9"/>
      <c r="AA68" s="9"/>
      <c r="AB68" s="9"/>
      <c r="AC68" s="9"/>
      <c r="AD68" s="9"/>
      <c r="AE68" s="9"/>
    </row>
    <row r="69" spans="1:31" s="10" customFormat="1" ht="19.9" customHeight="1">
      <c r="A69" s="10"/>
      <c r="B69" s="195"/>
      <c r="C69" s="127"/>
      <c r="D69" s="196" t="s">
        <v>294</v>
      </c>
      <c r="E69" s="197"/>
      <c r="F69" s="197"/>
      <c r="G69" s="197"/>
      <c r="H69" s="197"/>
      <c r="I69" s="198"/>
      <c r="J69" s="199">
        <f>J97</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173</v>
      </c>
      <c r="E70" s="197"/>
      <c r="F70" s="197"/>
      <c r="G70" s="197"/>
      <c r="H70" s="197"/>
      <c r="I70" s="198"/>
      <c r="J70" s="199">
        <f>J103</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174</v>
      </c>
      <c r="E71" s="197"/>
      <c r="F71" s="197"/>
      <c r="G71" s="197"/>
      <c r="H71" s="197"/>
      <c r="I71" s="198"/>
      <c r="J71" s="199">
        <f>J118</f>
        <v>0</v>
      </c>
      <c r="K71" s="127"/>
      <c r="L71" s="200"/>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149"/>
      <c r="J72" s="42"/>
      <c r="K72" s="42"/>
      <c r="L72" s="150"/>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78"/>
      <c r="J73" s="62"/>
      <c r="K73" s="62"/>
      <c r="L73" s="150"/>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81"/>
      <c r="J77" s="64"/>
      <c r="K77" s="64"/>
      <c r="L77" s="150"/>
      <c r="S77" s="40"/>
      <c r="T77" s="40"/>
      <c r="U77" s="40"/>
      <c r="V77" s="40"/>
      <c r="W77" s="40"/>
      <c r="X77" s="40"/>
      <c r="Y77" s="40"/>
      <c r="Z77" s="40"/>
      <c r="AA77" s="40"/>
      <c r="AB77" s="40"/>
      <c r="AC77" s="40"/>
      <c r="AD77" s="40"/>
      <c r="AE77" s="40"/>
    </row>
    <row r="78" spans="1:31" s="2" customFormat="1" ht="24.95" customHeight="1">
      <c r="A78" s="40"/>
      <c r="B78" s="41"/>
      <c r="C78" s="25" t="s">
        <v>179</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6.5" customHeight="1">
      <c r="A81" s="40"/>
      <c r="B81" s="41"/>
      <c r="C81" s="42"/>
      <c r="D81" s="42"/>
      <c r="E81" s="182" t="str">
        <f>E7</f>
        <v>Rekonstrukce hasičské zbrojnice a přístavba garáží, Kynšperk nad Ohří</v>
      </c>
      <c r="F81" s="34"/>
      <c r="G81" s="34"/>
      <c r="H81" s="34"/>
      <c r="I81" s="149"/>
      <c r="J81" s="42"/>
      <c r="K81" s="42"/>
      <c r="L81" s="150"/>
      <c r="S81" s="40"/>
      <c r="T81" s="40"/>
      <c r="U81" s="40"/>
      <c r="V81" s="40"/>
      <c r="W81" s="40"/>
      <c r="X81" s="40"/>
      <c r="Y81" s="40"/>
      <c r="Z81" s="40"/>
      <c r="AA81" s="40"/>
      <c r="AB81" s="40"/>
      <c r="AC81" s="40"/>
      <c r="AD81" s="40"/>
      <c r="AE81" s="40"/>
    </row>
    <row r="82" spans="2:12" s="1" customFormat="1" ht="12" customHeight="1">
      <c r="B82" s="23"/>
      <c r="C82" s="34" t="s">
        <v>166</v>
      </c>
      <c r="D82" s="24"/>
      <c r="E82" s="24"/>
      <c r="F82" s="24"/>
      <c r="G82" s="24"/>
      <c r="H82" s="24"/>
      <c r="I82" s="141"/>
      <c r="J82" s="24"/>
      <c r="K82" s="24"/>
      <c r="L82" s="22"/>
    </row>
    <row r="83" spans="2:12" s="1" customFormat="1" ht="16.5" customHeight="1">
      <c r="B83" s="23"/>
      <c r="C83" s="24"/>
      <c r="D83" s="24"/>
      <c r="E83" s="182" t="s">
        <v>1243</v>
      </c>
      <c r="F83" s="24"/>
      <c r="G83" s="24"/>
      <c r="H83" s="24"/>
      <c r="I83" s="141"/>
      <c r="J83" s="24"/>
      <c r="K83" s="24"/>
      <c r="L83" s="22"/>
    </row>
    <row r="84" spans="2:12" s="1" customFormat="1" ht="12" customHeight="1">
      <c r="B84" s="23"/>
      <c r="C84" s="34" t="s">
        <v>1244</v>
      </c>
      <c r="D84" s="24"/>
      <c r="E84" s="24"/>
      <c r="F84" s="24"/>
      <c r="G84" s="24"/>
      <c r="H84" s="24"/>
      <c r="I84" s="141"/>
      <c r="J84" s="24"/>
      <c r="K84" s="24"/>
      <c r="L84" s="22"/>
    </row>
    <row r="85" spans="1:31" s="2" customFormat="1" ht="16.5" customHeight="1">
      <c r="A85" s="40"/>
      <c r="B85" s="41"/>
      <c r="C85" s="42"/>
      <c r="D85" s="42"/>
      <c r="E85" s="307" t="s">
        <v>1245</v>
      </c>
      <c r="F85" s="42"/>
      <c r="G85" s="42"/>
      <c r="H85" s="42"/>
      <c r="I85" s="149"/>
      <c r="J85" s="42"/>
      <c r="K85" s="42"/>
      <c r="L85" s="150"/>
      <c r="S85" s="40"/>
      <c r="T85" s="40"/>
      <c r="U85" s="40"/>
      <c r="V85" s="40"/>
      <c r="W85" s="40"/>
      <c r="X85" s="40"/>
      <c r="Y85" s="40"/>
      <c r="Z85" s="40"/>
      <c r="AA85" s="40"/>
      <c r="AB85" s="40"/>
      <c r="AC85" s="40"/>
      <c r="AD85" s="40"/>
      <c r="AE85" s="40"/>
    </row>
    <row r="86" spans="1:31" s="2" customFormat="1" ht="12" customHeight="1">
      <c r="A86" s="40"/>
      <c r="B86" s="41"/>
      <c r="C86" s="34" t="s">
        <v>1473</v>
      </c>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6.5" customHeight="1">
      <c r="A87" s="40"/>
      <c r="B87" s="41"/>
      <c r="C87" s="42"/>
      <c r="D87" s="42"/>
      <c r="E87" s="71" t="str">
        <f>E13</f>
        <v>SO 03.1.1 - Statické zajištění trhlin ve zdivu</v>
      </c>
      <c r="F87" s="42"/>
      <c r="G87" s="42"/>
      <c r="H87" s="42"/>
      <c r="I87" s="149"/>
      <c r="J87" s="42"/>
      <c r="K87" s="42"/>
      <c r="L87" s="150"/>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49"/>
      <c r="J88" s="42"/>
      <c r="K88" s="42"/>
      <c r="L88" s="150"/>
      <c r="S88" s="40"/>
      <c r="T88" s="40"/>
      <c r="U88" s="40"/>
      <c r="V88" s="40"/>
      <c r="W88" s="40"/>
      <c r="X88" s="40"/>
      <c r="Y88" s="40"/>
      <c r="Z88" s="40"/>
      <c r="AA88" s="40"/>
      <c r="AB88" s="40"/>
      <c r="AC88" s="40"/>
      <c r="AD88" s="40"/>
      <c r="AE88" s="40"/>
    </row>
    <row r="89" spans="1:31" s="2" customFormat="1" ht="12" customHeight="1">
      <c r="A89" s="40"/>
      <c r="B89" s="41"/>
      <c r="C89" s="34" t="s">
        <v>22</v>
      </c>
      <c r="D89" s="42"/>
      <c r="E89" s="42"/>
      <c r="F89" s="29" t="str">
        <f>F16</f>
        <v>Kynšperk nad Ohří</v>
      </c>
      <c r="G89" s="42"/>
      <c r="H89" s="42"/>
      <c r="I89" s="152" t="s">
        <v>24</v>
      </c>
      <c r="J89" s="74" t="str">
        <f>IF(J16="","",J16)</f>
        <v>23. 1. 2020</v>
      </c>
      <c r="K89" s="42"/>
      <c r="L89" s="150"/>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49"/>
      <c r="J90" s="42"/>
      <c r="K90" s="42"/>
      <c r="L90" s="150"/>
      <c r="S90" s="40"/>
      <c r="T90" s="40"/>
      <c r="U90" s="40"/>
      <c r="V90" s="40"/>
      <c r="W90" s="40"/>
      <c r="X90" s="40"/>
      <c r="Y90" s="40"/>
      <c r="Z90" s="40"/>
      <c r="AA90" s="40"/>
      <c r="AB90" s="40"/>
      <c r="AC90" s="40"/>
      <c r="AD90" s="40"/>
      <c r="AE90" s="40"/>
    </row>
    <row r="91" spans="1:31" s="2" customFormat="1" ht="15.15" customHeight="1">
      <c r="A91" s="40"/>
      <c r="B91" s="41"/>
      <c r="C91" s="34" t="s">
        <v>26</v>
      </c>
      <c r="D91" s="42"/>
      <c r="E91" s="42"/>
      <c r="F91" s="29" t="str">
        <f>E19</f>
        <v>Město Kynšperk nad Ohří</v>
      </c>
      <c r="G91" s="42"/>
      <c r="H91" s="42"/>
      <c r="I91" s="152" t="s">
        <v>34</v>
      </c>
      <c r="J91" s="38" t="str">
        <f>E25</f>
        <v>BEPRO, Jiří Bednář</v>
      </c>
      <c r="K91" s="42"/>
      <c r="L91" s="150"/>
      <c r="S91" s="40"/>
      <c r="T91" s="40"/>
      <c r="U91" s="40"/>
      <c r="V91" s="40"/>
      <c r="W91" s="40"/>
      <c r="X91" s="40"/>
      <c r="Y91" s="40"/>
      <c r="Z91" s="40"/>
      <c r="AA91" s="40"/>
      <c r="AB91" s="40"/>
      <c r="AC91" s="40"/>
      <c r="AD91" s="40"/>
      <c r="AE91" s="40"/>
    </row>
    <row r="92" spans="1:31" s="2" customFormat="1" ht="15.15" customHeight="1">
      <c r="A92" s="40"/>
      <c r="B92" s="41"/>
      <c r="C92" s="34" t="s">
        <v>32</v>
      </c>
      <c r="D92" s="42"/>
      <c r="E92" s="42"/>
      <c r="F92" s="29" t="str">
        <f>IF(E22="","",E22)</f>
        <v>Vyplň údaj</v>
      </c>
      <c r="G92" s="42"/>
      <c r="H92" s="42"/>
      <c r="I92" s="152" t="s">
        <v>39</v>
      </c>
      <c r="J92" s="38" t="str">
        <f>E28</f>
        <v>BEPRO, Jiří Bednář</v>
      </c>
      <c r="K92" s="42"/>
      <c r="L92" s="150"/>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49"/>
      <c r="J93" s="42"/>
      <c r="K93" s="42"/>
      <c r="L93" s="150"/>
      <c r="S93" s="40"/>
      <c r="T93" s="40"/>
      <c r="U93" s="40"/>
      <c r="V93" s="40"/>
      <c r="W93" s="40"/>
      <c r="X93" s="40"/>
      <c r="Y93" s="40"/>
      <c r="Z93" s="40"/>
      <c r="AA93" s="40"/>
      <c r="AB93" s="40"/>
      <c r="AC93" s="40"/>
      <c r="AD93" s="40"/>
      <c r="AE93" s="40"/>
    </row>
    <row r="94" spans="1:31" s="11" customFormat="1" ht="29.25" customHeight="1">
      <c r="A94" s="201"/>
      <c r="B94" s="202"/>
      <c r="C94" s="203" t="s">
        <v>180</v>
      </c>
      <c r="D94" s="204" t="s">
        <v>61</v>
      </c>
      <c r="E94" s="204" t="s">
        <v>57</v>
      </c>
      <c r="F94" s="204" t="s">
        <v>58</v>
      </c>
      <c r="G94" s="204" t="s">
        <v>181</v>
      </c>
      <c r="H94" s="204" t="s">
        <v>182</v>
      </c>
      <c r="I94" s="205" t="s">
        <v>183</v>
      </c>
      <c r="J94" s="204" t="s">
        <v>170</v>
      </c>
      <c r="K94" s="206" t="s">
        <v>184</v>
      </c>
      <c r="L94" s="207"/>
      <c r="M94" s="94" t="s">
        <v>21</v>
      </c>
      <c r="N94" s="95" t="s">
        <v>46</v>
      </c>
      <c r="O94" s="95" t="s">
        <v>185</v>
      </c>
      <c r="P94" s="95" t="s">
        <v>186</v>
      </c>
      <c r="Q94" s="95" t="s">
        <v>187</v>
      </c>
      <c r="R94" s="95" t="s">
        <v>188</v>
      </c>
      <c r="S94" s="95" t="s">
        <v>189</v>
      </c>
      <c r="T94" s="96" t="s">
        <v>190</v>
      </c>
      <c r="U94" s="201"/>
      <c r="V94" s="201"/>
      <c r="W94" s="201"/>
      <c r="X94" s="201"/>
      <c r="Y94" s="201"/>
      <c r="Z94" s="201"/>
      <c r="AA94" s="201"/>
      <c r="AB94" s="201"/>
      <c r="AC94" s="201"/>
      <c r="AD94" s="201"/>
      <c r="AE94" s="201"/>
    </row>
    <row r="95" spans="1:63" s="2" customFormat="1" ht="22.8" customHeight="1">
      <c r="A95" s="40"/>
      <c r="B95" s="41"/>
      <c r="C95" s="101" t="s">
        <v>191</v>
      </c>
      <c r="D95" s="42"/>
      <c r="E95" s="42"/>
      <c r="F95" s="42"/>
      <c r="G95" s="42"/>
      <c r="H95" s="42"/>
      <c r="I95" s="149"/>
      <c r="J95" s="208">
        <f>BK95</f>
        <v>0</v>
      </c>
      <c r="K95" s="42"/>
      <c r="L95" s="46"/>
      <c r="M95" s="97"/>
      <c r="N95" s="209"/>
      <c r="O95" s="98"/>
      <c r="P95" s="210">
        <f>P96</f>
        <v>0</v>
      </c>
      <c r="Q95" s="98"/>
      <c r="R95" s="210">
        <f>R96</f>
        <v>0.04148</v>
      </c>
      <c r="S95" s="98"/>
      <c r="T95" s="211">
        <f>T96</f>
        <v>0.096</v>
      </c>
      <c r="U95" s="40"/>
      <c r="V95" s="40"/>
      <c r="W95" s="40"/>
      <c r="X95" s="40"/>
      <c r="Y95" s="40"/>
      <c r="Z95" s="40"/>
      <c r="AA95" s="40"/>
      <c r="AB95" s="40"/>
      <c r="AC95" s="40"/>
      <c r="AD95" s="40"/>
      <c r="AE95" s="40"/>
      <c r="AT95" s="19" t="s">
        <v>75</v>
      </c>
      <c r="AU95" s="19" t="s">
        <v>171</v>
      </c>
      <c r="BK95" s="212">
        <f>BK96</f>
        <v>0</v>
      </c>
    </row>
    <row r="96" spans="1:63" s="12" customFormat="1" ht="25.9" customHeight="1">
      <c r="A96" s="12"/>
      <c r="B96" s="213"/>
      <c r="C96" s="214"/>
      <c r="D96" s="215" t="s">
        <v>75</v>
      </c>
      <c r="E96" s="216" t="s">
        <v>192</v>
      </c>
      <c r="F96" s="216" t="s">
        <v>193</v>
      </c>
      <c r="G96" s="214"/>
      <c r="H96" s="214"/>
      <c r="I96" s="217"/>
      <c r="J96" s="218">
        <f>BK96</f>
        <v>0</v>
      </c>
      <c r="K96" s="214"/>
      <c r="L96" s="219"/>
      <c r="M96" s="220"/>
      <c r="N96" s="221"/>
      <c r="O96" s="221"/>
      <c r="P96" s="222">
        <f>P97+P103+P118</f>
        <v>0</v>
      </c>
      <c r="Q96" s="221"/>
      <c r="R96" s="222">
        <f>R97+R103+R118</f>
        <v>0.04148</v>
      </c>
      <c r="S96" s="221"/>
      <c r="T96" s="223">
        <f>T97+T103+T118</f>
        <v>0.096</v>
      </c>
      <c r="U96" s="12"/>
      <c r="V96" s="12"/>
      <c r="W96" s="12"/>
      <c r="X96" s="12"/>
      <c r="Y96" s="12"/>
      <c r="Z96" s="12"/>
      <c r="AA96" s="12"/>
      <c r="AB96" s="12"/>
      <c r="AC96" s="12"/>
      <c r="AD96" s="12"/>
      <c r="AE96" s="12"/>
      <c r="AR96" s="224" t="s">
        <v>84</v>
      </c>
      <c r="AT96" s="225" t="s">
        <v>75</v>
      </c>
      <c r="AU96" s="225" t="s">
        <v>76</v>
      </c>
      <c r="AY96" s="224" t="s">
        <v>194</v>
      </c>
      <c r="BK96" s="226">
        <f>BK97+BK103+BK118</f>
        <v>0</v>
      </c>
    </row>
    <row r="97" spans="1:63" s="12" customFormat="1" ht="22.8" customHeight="1">
      <c r="A97" s="12"/>
      <c r="B97" s="213"/>
      <c r="C97" s="214"/>
      <c r="D97" s="215" t="s">
        <v>75</v>
      </c>
      <c r="E97" s="227" t="s">
        <v>241</v>
      </c>
      <c r="F97" s="227" t="s">
        <v>581</v>
      </c>
      <c r="G97" s="214"/>
      <c r="H97" s="214"/>
      <c r="I97" s="217"/>
      <c r="J97" s="228">
        <f>BK97</f>
        <v>0</v>
      </c>
      <c r="K97" s="214"/>
      <c r="L97" s="219"/>
      <c r="M97" s="220"/>
      <c r="N97" s="221"/>
      <c r="O97" s="221"/>
      <c r="P97" s="222">
        <f>SUM(P98:P102)</f>
        <v>0</v>
      </c>
      <c r="Q97" s="221"/>
      <c r="R97" s="222">
        <f>SUM(R98:R102)</f>
        <v>0.024</v>
      </c>
      <c r="S97" s="221"/>
      <c r="T97" s="223">
        <f>SUM(T98:T102)</f>
        <v>0</v>
      </c>
      <c r="U97" s="12"/>
      <c r="V97" s="12"/>
      <c r="W97" s="12"/>
      <c r="X97" s="12"/>
      <c r="Y97" s="12"/>
      <c r="Z97" s="12"/>
      <c r="AA97" s="12"/>
      <c r="AB97" s="12"/>
      <c r="AC97" s="12"/>
      <c r="AD97" s="12"/>
      <c r="AE97" s="12"/>
      <c r="AR97" s="224" t="s">
        <v>84</v>
      </c>
      <c r="AT97" s="225" t="s">
        <v>75</v>
      </c>
      <c r="AU97" s="225" t="s">
        <v>84</v>
      </c>
      <c r="AY97" s="224" t="s">
        <v>194</v>
      </c>
      <c r="BK97" s="226">
        <f>SUM(BK98:BK102)</f>
        <v>0</v>
      </c>
    </row>
    <row r="98" spans="1:65" s="2" customFormat="1" ht="16.5" customHeight="1">
      <c r="A98" s="40"/>
      <c r="B98" s="41"/>
      <c r="C98" s="229" t="s">
        <v>84</v>
      </c>
      <c r="D98" s="229" t="s">
        <v>197</v>
      </c>
      <c r="E98" s="230" t="s">
        <v>1475</v>
      </c>
      <c r="F98" s="231" t="s">
        <v>1476</v>
      </c>
      <c r="G98" s="232" t="s">
        <v>354</v>
      </c>
      <c r="H98" s="233">
        <v>0.6</v>
      </c>
      <c r="I98" s="234"/>
      <c r="J98" s="235">
        <f>ROUND(I98*H98,2)</f>
        <v>0</v>
      </c>
      <c r="K98" s="231" t="s">
        <v>201</v>
      </c>
      <c r="L98" s="46"/>
      <c r="M98" s="236" t="s">
        <v>21</v>
      </c>
      <c r="N98" s="237" t="s">
        <v>47</v>
      </c>
      <c r="O98" s="86"/>
      <c r="P98" s="238">
        <f>O98*H98</f>
        <v>0</v>
      </c>
      <c r="Q98" s="238">
        <v>0.04</v>
      </c>
      <c r="R98" s="238">
        <f>Q98*H98</f>
        <v>0.024</v>
      </c>
      <c r="S98" s="238">
        <v>0</v>
      </c>
      <c r="T98" s="239">
        <f>S98*H98</f>
        <v>0</v>
      </c>
      <c r="U98" s="40"/>
      <c r="V98" s="40"/>
      <c r="W98" s="40"/>
      <c r="X98" s="40"/>
      <c r="Y98" s="40"/>
      <c r="Z98" s="40"/>
      <c r="AA98" s="40"/>
      <c r="AB98" s="40"/>
      <c r="AC98" s="40"/>
      <c r="AD98" s="40"/>
      <c r="AE98" s="40"/>
      <c r="AR98" s="240" t="s">
        <v>202</v>
      </c>
      <c r="AT98" s="240" t="s">
        <v>197</v>
      </c>
      <c r="AU98" s="240" t="s">
        <v>86</v>
      </c>
      <c r="AY98" s="19" t="s">
        <v>194</v>
      </c>
      <c r="BE98" s="241">
        <f>IF(N98="základní",J98,0)</f>
        <v>0</v>
      </c>
      <c r="BF98" s="241">
        <f>IF(N98="snížená",J98,0)</f>
        <v>0</v>
      </c>
      <c r="BG98" s="241">
        <f>IF(N98="zákl. přenesená",J98,0)</f>
        <v>0</v>
      </c>
      <c r="BH98" s="241">
        <f>IF(N98="sníž. přenesená",J98,0)</f>
        <v>0</v>
      </c>
      <c r="BI98" s="241">
        <f>IF(N98="nulová",J98,0)</f>
        <v>0</v>
      </c>
      <c r="BJ98" s="19" t="s">
        <v>84</v>
      </c>
      <c r="BK98" s="241">
        <f>ROUND(I98*H98,2)</f>
        <v>0</v>
      </c>
      <c r="BL98" s="19" t="s">
        <v>202</v>
      </c>
      <c r="BM98" s="240" t="s">
        <v>1477</v>
      </c>
    </row>
    <row r="99" spans="1:47" s="2" customFormat="1" ht="12">
      <c r="A99" s="40"/>
      <c r="B99" s="41"/>
      <c r="C99" s="42"/>
      <c r="D99" s="242" t="s">
        <v>204</v>
      </c>
      <c r="E99" s="42"/>
      <c r="F99" s="243" t="s">
        <v>1478</v>
      </c>
      <c r="G99" s="42"/>
      <c r="H99" s="42"/>
      <c r="I99" s="149"/>
      <c r="J99" s="42"/>
      <c r="K99" s="42"/>
      <c r="L99" s="46"/>
      <c r="M99" s="244"/>
      <c r="N99" s="245"/>
      <c r="O99" s="86"/>
      <c r="P99" s="86"/>
      <c r="Q99" s="86"/>
      <c r="R99" s="86"/>
      <c r="S99" s="86"/>
      <c r="T99" s="87"/>
      <c r="U99" s="40"/>
      <c r="V99" s="40"/>
      <c r="W99" s="40"/>
      <c r="X99" s="40"/>
      <c r="Y99" s="40"/>
      <c r="Z99" s="40"/>
      <c r="AA99" s="40"/>
      <c r="AB99" s="40"/>
      <c r="AC99" s="40"/>
      <c r="AD99" s="40"/>
      <c r="AE99" s="40"/>
      <c r="AT99" s="19" t="s">
        <v>204</v>
      </c>
      <c r="AU99" s="19" t="s">
        <v>86</v>
      </c>
    </row>
    <row r="100" spans="1:47" s="2" customFormat="1" ht="12">
      <c r="A100" s="40"/>
      <c r="B100" s="41"/>
      <c r="C100" s="42"/>
      <c r="D100" s="242" t="s">
        <v>206</v>
      </c>
      <c r="E100" s="42"/>
      <c r="F100" s="246" t="s">
        <v>1479</v>
      </c>
      <c r="G100" s="42"/>
      <c r="H100" s="42"/>
      <c r="I100" s="149"/>
      <c r="J100" s="42"/>
      <c r="K100" s="42"/>
      <c r="L100" s="46"/>
      <c r="M100" s="244"/>
      <c r="N100" s="245"/>
      <c r="O100" s="86"/>
      <c r="P100" s="86"/>
      <c r="Q100" s="86"/>
      <c r="R100" s="86"/>
      <c r="S100" s="86"/>
      <c r="T100" s="87"/>
      <c r="U100" s="40"/>
      <c r="V100" s="40"/>
      <c r="W100" s="40"/>
      <c r="X100" s="40"/>
      <c r="Y100" s="40"/>
      <c r="Z100" s="40"/>
      <c r="AA100" s="40"/>
      <c r="AB100" s="40"/>
      <c r="AC100" s="40"/>
      <c r="AD100" s="40"/>
      <c r="AE100" s="40"/>
      <c r="AT100" s="19" t="s">
        <v>206</v>
      </c>
      <c r="AU100" s="19" t="s">
        <v>86</v>
      </c>
    </row>
    <row r="101" spans="1:51" s="13" customFormat="1" ht="12">
      <c r="A101" s="13"/>
      <c r="B101" s="247"/>
      <c r="C101" s="248"/>
      <c r="D101" s="242" t="s">
        <v>208</v>
      </c>
      <c r="E101" s="249" t="s">
        <v>21</v>
      </c>
      <c r="F101" s="250" t="s">
        <v>1480</v>
      </c>
      <c r="G101" s="248"/>
      <c r="H101" s="251">
        <v>0.6</v>
      </c>
      <c r="I101" s="252"/>
      <c r="J101" s="248"/>
      <c r="K101" s="248"/>
      <c r="L101" s="253"/>
      <c r="M101" s="254"/>
      <c r="N101" s="255"/>
      <c r="O101" s="255"/>
      <c r="P101" s="255"/>
      <c r="Q101" s="255"/>
      <c r="R101" s="255"/>
      <c r="S101" s="255"/>
      <c r="T101" s="256"/>
      <c r="U101" s="13"/>
      <c r="V101" s="13"/>
      <c r="W101" s="13"/>
      <c r="X101" s="13"/>
      <c r="Y101" s="13"/>
      <c r="Z101" s="13"/>
      <c r="AA101" s="13"/>
      <c r="AB101" s="13"/>
      <c r="AC101" s="13"/>
      <c r="AD101" s="13"/>
      <c r="AE101" s="13"/>
      <c r="AT101" s="257" t="s">
        <v>208</v>
      </c>
      <c r="AU101" s="257" t="s">
        <v>86</v>
      </c>
      <c r="AV101" s="13" t="s">
        <v>86</v>
      </c>
      <c r="AW101" s="13" t="s">
        <v>38</v>
      </c>
      <c r="AX101" s="13" t="s">
        <v>76</v>
      </c>
      <c r="AY101" s="257" t="s">
        <v>194</v>
      </c>
    </row>
    <row r="102" spans="1:51" s="14" customFormat="1" ht="12">
      <c r="A102" s="14"/>
      <c r="B102" s="258"/>
      <c r="C102" s="259"/>
      <c r="D102" s="242" t="s">
        <v>208</v>
      </c>
      <c r="E102" s="260" t="s">
        <v>21</v>
      </c>
      <c r="F102" s="261" t="s">
        <v>210</v>
      </c>
      <c r="G102" s="259"/>
      <c r="H102" s="262">
        <v>0.6</v>
      </c>
      <c r="I102" s="263"/>
      <c r="J102" s="259"/>
      <c r="K102" s="259"/>
      <c r="L102" s="264"/>
      <c r="M102" s="265"/>
      <c r="N102" s="266"/>
      <c r="O102" s="266"/>
      <c r="P102" s="266"/>
      <c r="Q102" s="266"/>
      <c r="R102" s="266"/>
      <c r="S102" s="266"/>
      <c r="T102" s="267"/>
      <c r="U102" s="14"/>
      <c r="V102" s="14"/>
      <c r="W102" s="14"/>
      <c r="X102" s="14"/>
      <c r="Y102" s="14"/>
      <c r="Z102" s="14"/>
      <c r="AA102" s="14"/>
      <c r="AB102" s="14"/>
      <c r="AC102" s="14"/>
      <c r="AD102" s="14"/>
      <c r="AE102" s="14"/>
      <c r="AT102" s="268" t="s">
        <v>208</v>
      </c>
      <c r="AU102" s="268" t="s">
        <v>86</v>
      </c>
      <c r="AV102" s="14" t="s">
        <v>202</v>
      </c>
      <c r="AW102" s="14" t="s">
        <v>38</v>
      </c>
      <c r="AX102" s="14" t="s">
        <v>84</v>
      </c>
      <c r="AY102" s="268" t="s">
        <v>194</v>
      </c>
    </row>
    <row r="103" spans="1:63" s="12" customFormat="1" ht="22.8" customHeight="1">
      <c r="A103" s="12"/>
      <c r="B103" s="213"/>
      <c r="C103" s="214"/>
      <c r="D103" s="215" t="s">
        <v>75</v>
      </c>
      <c r="E103" s="227" t="s">
        <v>195</v>
      </c>
      <c r="F103" s="227" t="s">
        <v>196</v>
      </c>
      <c r="G103" s="214"/>
      <c r="H103" s="214"/>
      <c r="I103" s="217"/>
      <c r="J103" s="228">
        <f>BK103</f>
        <v>0</v>
      </c>
      <c r="K103" s="214"/>
      <c r="L103" s="219"/>
      <c r="M103" s="220"/>
      <c r="N103" s="221"/>
      <c r="O103" s="221"/>
      <c r="P103" s="222">
        <f>SUM(P104:P117)</f>
        <v>0</v>
      </c>
      <c r="Q103" s="221"/>
      <c r="R103" s="222">
        <f>SUM(R104:R117)</f>
        <v>0.017480000000000002</v>
      </c>
      <c r="S103" s="221"/>
      <c r="T103" s="223">
        <f>SUM(T104:T117)</f>
        <v>0.096</v>
      </c>
      <c r="U103" s="12"/>
      <c r="V103" s="12"/>
      <c r="W103" s="12"/>
      <c r="X103" s="12"/>
      <c r="Y103" s="12"/>
      <c r="Z103" s="12"/>
      <c r="AA103" s="12"/>
      <c r="AB103" s="12"/>
      <c r="AC103" s="12"/>
      <c r="AD103" s="12"/>
      <c r="AE103" s="12"/>
      <c r="AR103" s="224" t="s">
        <v>84</v>
      </c>
      <c r="AT103" s="225" t="s">
        <v>75</v>
      </c>
      <c r="AU103" s="225" t="s">
        <v>84</v>
      </c>
      <c r="AY103" s="224" t="s">
        <v>194</v>
      </c>
      <c r="BK103" s="226">
        <f>SUM(BK104:BK117)</f>
        <v>0</v>
      </c>
    </row>
    <row r="104" spans="1:65" s="2" customFormat="1" ht="16.5" customHeight="1">
      <c r="A104" s="40"/>
      <c r="B104" s="41"/>
      <c r="C104" s="229" t="s">
        <v>86</v>
      </c>
      <c r="D104" s="229" t="s">
        <v>197</v>
      </c>
      <c r="E104" s="230" t="s">
        <v>1481</v>
      </c>
      <c r="F104" s="231" t="s">
        <v>1482</v>
      </c>
      <c r="G104" s="232" t="s">
        <v>268</v>
      </c>
      <c r="H104" s="233">
        <v>12</v>
      </c>
      <c r="I104" s="234"/>
      <c r="J104" s="235">
        <f>ROUND(I104*H104,2)</f>
        <v>0</v>
      </c>
      <c r="K104" s="231" t="s">
        <v>201</v>
      </c>
      <c r="L104" s="46"/>
      <c r="M104" s="236" t="s">
        <v>21</v>
      </c>
      <c r="N104" s="237" t="s">
        <v>47</v>
      </c>
      <c r="O104" s="86"/>
      <c r="P104" s="238">
        <f>O104*H104</f>
        <v>0</v>
      </c>
      <c r="Q104" s="238">
        <v>4E-05</v>
      </c>
      <c r="R104" s="238">
        <f>Q104*H104</f>
        <v>0.00048000000000000007</v>
      </c>
      <c r="S104" s="238">
        <v>0</v>
      </c>
      <c r="T104" s="239">
        <f>S104*H104</f>
        <v>0</v>
      </c>
      <c r="U104" s="40"/>
      <c r="V104" s="40"/>
      <c r="W104" s="40"/>
      <c r="X104" s="40"/>
      <c r="Y104" s="40"/>
      <c r="Z104" s="40"/>
      <c r="AA104" s="40"/>
      <c r="AB104" s="40"/>
      <c r="AC104" s="40"/>
      <c r="AD104" s="40"/>
      <c r="AE104" s="40"/>
      <c r="AR104" s="240" t="s">
        <v>202</v>
      </c>
      <c r="AT104" s="240" t="s">
        <v>197</v>
      </c>
      <c r="AU104" s="240" t="s">
        <v>86</v>
      </c>
      <c r="AY104" s="19" t="s">
        <v>194</v>
      </c>
      <c r="BE104" s="241">
        <f>IF(N104="základní",J104,0)</f>
        <v>0</v>
      </c>
      <c r="BF104" s="241">
        <f>IF(N104="snížená",J104,0)</f>
        <v>0</v>
      </c>
      <c r="BG104" s="241">
        <f>IF(N104="zákl. přenesená",J104,0)</f>
        <v>0</v>
      </c>
      <c r="BH104" s="241">
        <f>IF(N104="sníž. přenesená",J104,0)</f>
        <v>0</v>
      </c>
      <c r="BI104" s="241">
        <f>IF(N104="nulová",J104,0)</f>
        <v>0</v>
      </c>
      <c r="BJ104" s="19" t="s">
        <v>84</v>
      </c>
      <c r="BK104" s="241">
        <f>ROUND(I104*H104,2)</f>
        <v>0</v>
      </c>
      <c r="BL104" s="19" t="s">
        <v>202</v>
      </c>
      <c r="BM104" s="240" t="s">
        <v>1483</v>
      </c>
    </row>
    <row r="105" spans="1:47" s="2" customFormat="1" ht="12">
      <c r="A105" s="40"/>
      <c r="B105" s="41"/>
      <c r="C105" s="42"/>
      <c r="D105" s="242" t="s">
        <v>204</v>
      </c>
      <c r="E105" s="42"/>
      <c r="F105" s="243" t="s">
        <v>1484</v>
      </c>
      <c r="G105" s="42"/>
      <c r="H105" s="42"/>
      <c r="I105" s="149"/>
      <c r="J105" s="42"/>
      <c r="K105" s="42"/>
      <c r="L105" s="46"/>
      <c r="M105" s="244"/>
      <c r="N105" s="245"/>
      <c r="O105" s="86"/>
      <c r="P105" s="86"/>
      <c r="Q105" s="86"/>
      <c r="R105" s="86"/>
      <c r="S105" s="86"/>
      <c r="T105" s="87"/>
      <c r="U105" s="40"/>
      <c r="V105" s="40"/>
      <c r="W105" s="40"/>
      <c r="X105" s="40"/>
      <c r="Y105" s="40"/>
      <c r="Z105" s="40"/>
      <c r="AA105" s="40"/>
      <c r="AB105" s="40"/>
      <c r="AC105" s="40"/>
      <c r="AD105" s="40"/>
      <c r="AE105" s="40"/>
      <c r="AT105" s="19" t="s">
        <v>204</v>
      </c>
      <c r="AU105" s="19" t="s">
        <v>86</v>
      </c>
    </row>
    <row r="106" spans="1:47" s="2" customFormat="1" ht="12">
      <c r="A106" s="40"/>
      <c r="B106" s="41"/>
      <c r="C106" s="42"/>
      <c r="D106" s="242" t="s">
        <v>206</v>
      </c>
      <c r="E106" s="42"/>
      <c r="F106" s="246" t="s">
        <v>1485</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206</v>
      </c>
      <c r="AU106" s="19" t="s">
        <v>86</v>
      </c>
    </row>
    <row r="107" spans="1:51" s="13" customFormat="1" ht="12">
      <c r="A107" s="13"/>
      <c r="B107" s="247"/>
      <c r="C107" s="248"/>
      <c r="D107" s="242" t="s">
        <v>208</v>
      </c>
      <c r="E107" s="249" t="s">
        <v>21</v>
      </c>
      <c r="F107" s="250" t="s">
        <v>1486</v>
      </c>
      <c r="G107" s="248"/>
      <c r="H107" s="251">
        <v>12</v>
      </c>
      <c r="I107" s="252"/>
      <c r="J107" s="248"/>
      <c r="K107" s="248"/>
      <c r="L107" s="253"/>
      <c r="M107" s="254"/>
      <c r="N107" s="255"/>
      <c r="O107" s="255"/>
      <c r="P107" s="255"/>
      <c r="Q107" s="255"/>
      <c r="R107" s="255"/>
      <c r="S107" s="255"/>
      <c r="T107" s="256"/>
      <c r="U107" s="13"/>
      <c r="V107" s="13"/>
      <c r="W107" s="13"/>
      <c r="X107" s="13"/>
      <c r="Y107" s="13"/>
      <c r="Z107" s="13"/>
      <c r="AA107" s="13"/>
      <c r="AB107" s="13"/>
      <c r="AC107" s="13"/>
      <c r="AD107" s="13"/>
      <c r="AE107" s="13"/>
      <c r="AT107" s="257" t="s">
        <v>208</v>
      </c>
      <c r="AU107" s="257" t="s">
        <v>86</v>
      </c>
      <c r="AV107" s="13" t="s">
        <v>86</v>
      </c>
      <c r="AW107" s="13" t="s">
        <v>38</v>
      </c>
      <c r="AX107" s="13" t="s">
        <v>76</v>
      </c>
      <c r="AY107" s="257" t="s">
        <v>194</v>
      </c>
    </row>
    <row r="108" spans="1:51" s="14" customFormat="1" ht="12">
      <c r="A108" s="14"/>
      <c r="B108" s="258"/>
      <c r="C108" s="259"/>
      <c r="D108" s="242" t="s">
        <v>208</v>
      </c>
      <c r="E108" s="260" t="s">
        <v>21</v>
      </c>
      <c r="F108" s="261" t="s">
        <v>210</v>
      </c>
      <c r="G108" s="259"/>
      <c r="H108" s="262">
        <v>12</v>
      </c>
      <c r="I108" s="263"/>
      <c r="J108" s="259"/>
      <c r="K108" s="259"/>
      <c r="L108" s="264"/>
      <c r="M108" s="265"/>
      <c r="N108" s="266"/>
      <c r="O108" s="266"/>
      <c r="P108" s="266"/>
      <c r="Q108" s="266"/>
      <c r="R108" s="266"/>
      <c r="S108" s="266"/>
      <c r="T108" s="267"/>
      <c r="U108" s="14"/>
      <c r="V108" s="14"/>
      <c r="W108" s="14"/>
      <c r="X108" s="14"/>
      <c r="Y108" s="14"/>
      <c r="Z108" s="14"/>
      <c r="AA108" s="14"/>
      <c r="AB108" s="14"/>
      <c r="AC108" s="14"/>
      <c r="AD108" s="14"/>
      <c r="AE108" s="14"/>
      <c r="AT108" s="268" t="s">
        <v>208</v>
      </c>
      <c r="AU108" s="268" t="s">
        <v>86</v>
      </c>
      <c r="AV108" s="14" t="s">
        <v>202</v>
      </c>
      <c r="AW108" s="14" t="s">
        <v>38</v>
      </c>
      <c r="AX108" s="14" t="s">
        <v>84</v>
      </c>
      <c r="AY108" s="268" t="s">
        <v>194</v>
      </c>
    </row>
    <row r="109" spans="1:65" s="2" customFormat="1" ht="16.5" customHeight="1">
      <c r="A109" s="40"/>
      <c r="B109" s="41"/>
      <c r="C109" s="272" t="s">
        <v>97</v>
      </c>
      <c r="D109" s="272" t="s">
        <v>347</v>
      </c>
      <c r="E109" s="273" t="s">
        <v>1487</v>
      </c>
      <c r="F109" s="274" t="s">
        <v>1488</v>
      </c>
      <c r="G109" s="275" t="s">
        <v>215</v>
      </c>
      <c r="H109" s="276">
        <v>0.017</v>
      </c>
      <c r="I109" s="277"/>
      <c r="J109" s="278">
        <f>ROUND(I109*H109,2)</f>
        <v>0</v>
      </c>
      <c r="K109" s="274" t="s">
        <v>201</v>
      </c>
      <c r="L109" s="279"/>
      <c r="M109" s="280" t="s">
        <v>21</v>
      </c>
      <c r="N109" s="281" t="s">
        <v>47</v>
      </c>
      <c r="O109" s="86"/>
      <c r="P109" s="238">
        <f>O109*H109</f>
        <v>0</v>
      </c>
      <c r="Q109" s="238">
        <v>1</v>
      </c>
      <c r="R109" s="238">
        <f>Q109*H109</f>
        <v>0.017</v>
      </c>
      <c r="S109" s="238">
        <v>0</v>
      </c>
      <c r="T109" s="239">
        <f>S109*H109</f>
        <v>0</v>
      </c>
      <c r="U109" s="40"/>
      <c r="V109" s="40"/>
      <c r="W109" s="40"/>
      <c r="X109" s="40"/>
      <c r="Y109" s="40"/>
      <c r="Z109" s="40"/>
      <c r="AA109" s="40"/>
      <c r="AB109" s="40"/>
      <c r="AC109" s="40"/>
      <c r="AD109" s="40"/>
      <c r="AE109" s="40"/>
      <c r="AR109" s="240" t="s">
        <v>253</v>
      </c>
      <c r="AT109" s="240" t="s">
        <v>347</v>
      </c>
      <c r="AU109" s="240" t="s">
        <v>86</v>
      </c>
      <c r="AY109" s="19" t="s">
        <v>194</v>
      </c>
      <c r="BE109" s="241">
        <f>IF(N109="základní",J109,0)</f>
        <v>0</v>
      </c>
      <c r="BF109" s="241">
        <f>IF(N109="snížená",J109,0)</f>
        <v>0</v>
      </c>
      <c r="BG109" s="241">
        <f>IF(N109="zákl. přenesená",J109,0)</f>
        <v>0</v>
      </c>
      <c r="BH109" s="241">
        <f>IF(N109="sníž. přenesená",J109,0)</f>
        <v>0</v>
      </c>
      <c r="BI109" s="241">
        <f>IF(N109="nulová",J109,0)</f>
        <v>0</v>
      </c>
      <c r="BJ109" s="19" t="s">
        <v>84</v>
      </c>
      <c r="BK109" s="241">
        <f>ROUND(I109*H109,2)</f>
        <v>0</v>
      </c>
      <c r="BL109" s="19" t="s">
        <v>202</v>
      </c>
      <c r="BM109" s="240" t="s">
        <v>1489</v>
      </c>
    </row>
    <row r="110" spans="1:47" s="2" customFormat="1" ht="12">
      <c r="A110" s="40"/>
      <c r="B110" s="41"/>
      <c r="C110" s="42"/>
      <c r="D110" s="242" t="s">
        <v>204</v>
      </c>
      <c r="E110" s="42"/>
      <c r="F110" s="243" t="s">
        <v>1488</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204</v>
      </c>
      <c r="AU110" s="19" t="s">
        <v>86</v>
      </c>
    </row>
    <row r="111" spans="1:51" s="13" customFormat="1" ht="12">
      <c r="A111" s="13"/>
      <c r="B111" s="247"/>
      <c r="C111" s="248"/>
      <c r="D111" s="242" t="s">
        <v>208</v>
      </c>
      <c r="E111" s="249" t="s">
        <v>21</v>
      </c>
      <c r="F111" s="250" t="s">
        <v>1490</v>
      </c>
      <c r="G111" s="248"/>
      <c r="H111" s="251">
        <v>0.017</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4" customFormat="1" ht="12">
      <c r="A112" s="14"/>
      <c r="B112" s="258"/>
      <c r="C112" s="259"/>
      <c r="D112" s="242" t="s">
        <v>208</v>
      </c>
      <c r="E112" s="260" t="s">
        <v>21</v>
      </c>
      <c r="F112" s="261" t="s">
        <v>210</v>
      </c>
      <c r="G112" s="259"/>
      <c r="H112" s="262">
        <v>0.017</v>
      </c>
      <c r="I112" s="263"/>
      <c r="J112" s="259"/>
      <c r="K112" s="259"/>
      <c r="L112" s="264"/>
      <c r="M112" s="265"/>
      <c r="N112" s="266"/>
      <c r="O112" s="266"/>
      <c r="P112" s="266"/>
      <c r="Q112" s="266"/>
      <c r="R112" s="266"/>
      <c r="S112" s="266"/>
      <c r="T112" s="267"/>
      <c r="U112" s="14"/>
      <c r="V112" s="14"/>
      <c r="W112" s="14"/>
      <c r="X112" s="14"/>
      <c r="Y112" s="14"/>
      <c r="Z112" s="14"/>
      <c r="AA112" s="14"/>
      <c r="AB112" s="14"/>
      <c r="AC112" s="14"/>
      <c r="AD112" s="14"/>
      <c r="AE112" s="14"/>
      <c r="AT112" s="268" t="s">
        <v>208</v>
      </c>
      <c r="AU112" s="268" t="s">
        <v>86</v>
      </c>
      <c r="AV112" s="14" t="s">
        <v>202</v>
      </c>
      <c r="AW112" s="14" t="s">
        <v>38</v>
      </c>
      <c r="AX112" s="14" t="s">
        <v>84</v>
      </c>
      <c r="AY112" s="268" t="s">
        <v>194</v>
      </c>
    </row>
    <row r="113" spans="1:65" s="2" customFormat="1" ht="16.5" customHeight="1">
      <c r="A113" s="40"/>
      <c r="B113" s="41"/>
      <c r="C113" s="229" t="s">
        <v>202</v>
      </c>
      <c r="D113" s="229" t="s">
        <v>197</v>
      </c>
      <c r="E113" s="230" t="s">
        <v>1491</v>
      </c>
      <c r="F113" s="231" t="s">
        <v>1492</v>
      </c>
      <c r="G113" s="232" t="s">
        <v>481</v>
      </c>
      <c r="H113" s="233">
        <v>12</v>
      </c>
      <c r="I113" s="234"/>
      <c r="J113" s="235">
        <f>ROUND(I113*H113,2)</f>
        <v>0</v>
      </c>
      <c r="K113" s="231" t="s">
        <v>201</v>
      </c>
      <c r="L113" s="46"/>
      <c r="M113" s="236" t="s">
        <v>21</v>
      </c>
      <c r="N113" s="237" t="s">
        <v>47</v>
      </c>
      <c r="O113" s="86"/>
      <c r="P113" s="238">
        <f>O113*H113</f>
        <v>0</v>
      </c>
      <c r="Q113" s="238">
        <v>0</v>
      </c>
      <c r="R113" s="238">
        <f>Q113*H113</f>
        <v>0</v>
      </c>
      <c r="S113" s="238">
        <v>0.008</v>
      </c>
      <c r="T113" s="239">
        <f>S113*H113</f>
        <v>0.096</v>
      </c>
      <c r="U113" s="40"/>
      <c r="V113" s="40"/>
      <c r="W113" s="40"/>
      <c r="X113" s="40"/>
      <c r="Y113" s="40"/>
      <c r="Z113" s="40"/>
      <c r="AA113" s="40"/>
      <c r="AB113" s="40"/>
      <c r="AC113" s="40"/>
      <c r="AD113" s="40"/>
      <c r="AE113" s="40"/>
      <c r="AR113" s="240" t="s">
        <v>202</v>
      </c>
      <c r="AT113" s="240" t="s">
        <v>197</v>
      </c>
      <c r="AU113" s="240" t="s">
        <v>86</v>
      </c>
      <c r="AY113" s="19" t="s">
        <v>194</v>
      </c>
      <c r="BE113" s="241">
        <f>IF(N113="základní",J113,0)</f>
        <v>0</v>
      </c>
      <c r="BF113" s="241">
        <f>IF(N113="snížená",J113,0)</f>
        <v>0</v>
      </c>
      <c r="BG113" s="241">
        <f>IF(N113="zákl. přenesená",J113,0)</f>
        <v>0</v>
      </c>
      <c r="BH113" s="241">
        <f>IF(N113="sníž. přenesená",J113,0)</f>
        <v>0</v>
      </c>
      <c r="BI113" s="241">
        <f>IF(N113="nulová",J113,0)</f>
        <v>0</v>
      </c>
      <c r="BJ113" s="19" t="s">
        <v>84</v>
      </c>
      <c r="BK113" s="241">
        <f>ROUND(I113*H113,2)</f>
        <v>0</v>
      </c>
      <c r="BL113" s="19" t="s">
        <v>202</v>
      </c>
      <c r="BM113" s="240" t="s">
        <v>1493</v>
      </c>
    </row>
    <row r="114" spans="1:47" s="2" customFormat="1" ht="12">
      <c r="A114" s="40"/>
      <c r="B114" s="41"/>
      <c r="C114" s="42"/>
      <c r="D114" s="242" t="s">
        <v>204</v>
      </c>
      <c r="E114" s="42"/>
      <c r="F114" s="243" t="s">
        <v>1494</v>
      </c>
      <c r="G114" s="42"/>
      <c r="H114" s="42"/>
      <c r="I114" s="149"/>
      <c r="J114" s="42"/>
      <c r="K114" s="42"/>
      <c r="L114" s="46"/>
      <c r="M114" s="244"/>
      <c r="N114" s="245"/>
      <c r="O114" s="86"/>
      <c r="P114" s="86"/>
      <c r="Q114" s="86"/>
      <c r="R114" s="86"/>
      <c r="S114" s="86"/>
      <c r="T114" s="87"/>
      <c r="U114" s="40"/>
      <c r="V114" s="40"/>
      <c r="W114" s="40"/>
      <c r="X114" s="40"/>
      <c r="Y114" s="40"/>
      <c r="Z114" s="40"/>
      <c r="AA114" s="40"/>
      <c r="AB114" s="40"/>
      <c r="AC114" s="40"/>
      <c r="AD114" s="40"/>
      <c r="AE114" s="40"/>
      <c r="AT114" s="19" t="s">
        <v>204</v>
      </c>
      <c r="AU114" s="19" t="s">
        <v>86</v>
      </c>
    </row>
    <row r="115" spans="1:47" s="2" customFormat="1" ht="12">
      <c r="A115" s="40"/>
      <c r="B115" s="41"/>
      <c r="C115" s="42"/>
      <c r="D115" s="242" t="s">
        <v>206</v>
      </c>
      <c r="E115" s="42"/>
      <c r="F115" s="246" t="s">
        <v>1495</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206</v>
      </c>
      <c r="AU115" s="19" t="s">
        <v>86</v>
      </c>
    </row>
    <row r="116" spans="1:51" s="13" customFormat="1" ht="12">
      <c r="A116" s="13"/>
      <c r="B116" s="247"/>
      <c r="C116" s="248"/>
      <c r="D116" s="242" t="s">
        <v>208</v>
      </c>
      <c r="E116" s="249" t="s">
        <v>21</v>
      </c>
      <c r="F116" s="250" t="s">
        <v>1486</v>
      </c>
      <c r="G116" s="248"/>
      <c r="H116" s="251">
        <v>12</v>
      </c>
      <c r="I116" s="252"/>
      <c r="J116" s="248"/>
      <c r="K116" s="248"/>
      <c r="L116" s="253"/>
      <c r="M116" s="254"/>
      <c r="N116" s="255"/>
      <c r="O116" s="255"/>
      <c r="P116" s="255"/>
      <c r="Q116" s="255"/>
      <c r="R116" s="255"/>
      <c r="S116" s="255"/>
      <c r="T116" s="256"/>
      <c r="U116" s="13"/>
      <c r="V116" s="13"/>
      <c r="W116" s="13"/>
      <c r="X116" s="13"/>
      <c r="Y116" s="13"/>
      <c r="Z116" s="13"/>
      <c r="AA116" s="13"/>
      <c r="AB116" s="13"/>
      <c r="AC116" s="13"/>
      <c r="AD116" s="13"/>
      <c r="AE116" s="13"/>
      <c r="AT116" s="257" t="s">
        <v>208</v>
      </c>
      <c r="AU116" s="257" t="s">
        <v>86</v>
      </c>
      <c r="AV116" s="13" t="s">
        <v>86</v>
      </c>
      <c r="AW116" s="13" t="s">
        <v>38</v>
      </c>
      <c r="AX116" s="13" t="s">
        <v>76</v>
      </c>
      <c r="AY116" s="257" t="s">
        <v>194</v>
      </c>
    </row>
    <row r="117" spans="1:51" s="14" customFormat="1" ht="12">
      <c r="A117" s="14"/>
      <c r="B117" s="258"/>
      <c r="C117" s="259"/>
      <c r="D117" s="242" t="s">
        <v>208</v>
      </c>
      <c r="E117" s="260" t="s">
        <v>21</v>
      </c>
      <c r="F117" s="261" t="s">
        <v>210</v>
      </c>
      <c r="G117" s="259"/>
      <c r="H117" s="262">
        <v>12</v>
      </c>
      <c r="I117" s="263"/>
      <c r="J117" s="259"/>
      <c r="K117" s="259"/>
      <c r="L117" s="264"/>
      <c r="M117" s="265"/>
      <c r="N117" s="266"/>
      <c r="O117" s="266"/>
      <c r="P117" s="266"/>
      <c r="Q117" s="266"/>
      <c r="R117" s="266"/>
      <c r="S117" s="266"/>
      <c r="T117" s="267"/>
      <c r="U117" s="14"/>
      <c r="V117" s="14"/>
      <c r="W117" s="14"/>
      <c r="X117" s="14"/>
      <c r="Y117" s="14"/>
      <c r="Z117" s="14"/>
      <c r="AA117" s="14"/>
      <c r="AB117" s="14"/>
      <c r="AC117" s="14"/>
      <c r="AD117" s="14"/>
      <c r="AE117" s="14"/>
      <c r="AT117" s="268" t="s">
        <v>208</v>
      </c>
      <c r="AU117" s="268" t="s">
        <v>86</v>
      </c>
      <c r="AV117" s="14" t="s">
        <v>202</v>
      </c>
      <c r="AW117" s="14" t="s">
        <v>38</v>
      </c>
      <c r="AX117" s="14" t="s">
        <v>84</v>
      </c>
      <c r="AY117" s="268" t="s">
        <v>194</v>
      </c>
    </row>
    <row r="118" spans="1:63" s="12" customFormat="1" ht="22.8" customHeight="1">
      <c r="A118" s="12"/>
      <c r="B118" s="213"/>
      <c r="C118" s="214"/>
      <c r="D118" s="215" t="s">
        <v>75</v>
      </c>
      <c r="E118" s="227" t="s">
        <v>211</v>
      </c>
      <c r="F118" s="227" t="s">
        <v>212</v>
      </c>
      <c r="G118" s="214"/>
      <c r="H118" s="214"/>
      <c r="I118" s="217"/>
      <c r="J118" s="228">
        <f>BK118</f>
        <v>0</v>
      </c>
      <c r="K118" s="214"/>
      <c r="L118" s="219"/>
      <c r="M118" s="220"/>
      <c r="N118" s="221"/>
      <c r="O118" s="221"/>
      <c r="P118" s="222">
        <f>SUM(P119:P135)</f>
        <v>0</v>
      </c>
      <c r="Q118" s="221"/>
      <c r="R118" s="222">
        <f>SUM(R119:R135)</f>
        <v>0</v>
      </c>
      <c r="S118" s="221"/>
      <c r="T118" s="223">
        <f>SUM(T119:T135)</f>
        <v>0</v>
      </c>
      <c r="U118" s="12"/>
      <c r="V118" s="12"/>
      <c r="W118" s="12"/>
      <c r="X118" s="12"/>
      <c r="Y118" s="12"/>
      <c r="Z118" s="12"/>
      <c r="AA118" s="12"/>
      <c r="AB118" s="12"/>
      <c r="AC118" s="12"/>
      <c r="AD118" s="12"/>
      <c r="AE118" s="12"/>
      <c r="AR118" s="224" t="s">
        <v>84</v>
      </c>
      <c r="AT118" s="225" t="s">
        <v>75</v>
      </c>
      <c r="AU118" s="225" t="s">
        <v>84</v>
      </c>
      <c r="AY118" s="224" t="s">
        <v>194</v>
      </c>
      <c r="BK118" s="226">
        <f>SUM(BK119:BK135)</f>
        <v>0</v>
      </c>
    </row>
    <row r="119" spans="1:65" s="2" customFormat="1" ht="16.5" customHeight="1">
      <c r="A119" s="40"/>
      <c r="B119" s="41"/>
      <c r="C119" s="229" t="s">
        <v>231</v>
      </c>
      <c r="D119" s="229" t="s">
        <v>197</v>
      </c>
      <c r="E119" s="230" t="s">
        <v>213</v>
      </c>
      <c r="F119" s="231" t="s">
        <v>214</v>
      </c>
      <c r="G119" s="232" t="s">
        <v>215</v>
      </c>
      <c r="H119" s="233">
        <v>0.096</v>
      </c>
      <c r="I119" s="234"/>
      <c r="J119" s="235">
        <f>ROUND(I119*H119,2)</f>
        <v>0</v>
      </c>
      <c r="K119" s="231" t="s">
        <v>201</v>
      </c>
      <c r="L119" s="46"/>
      <c r="M119" s="236" t="s">
        <v>21</v>
      </c>
      <c r="N119" s="237" t="s">
        <v>47</v>
      </c>
      <c r="O119" s="86"/>
      <c r="P119" s="238">
        <f>O119*H119</f>
        <v>0</v>
      </c>
      <c r="Q119" s="238">
        <v>0</v>
      </c>
      <c r="R119" s="238">
        <f>Q119*H119</f>
        <v>0</v>
      </c>
      <c r="S119" s="238">
        <v>0</v>
      </c>
      <c r="T119" s="239">
        <f>S119*H119</f>
        <v>0</v>
      </c>
      <c r="U119" s="40"/>
      <c r="V119" s="40"/>
      <c r="W119" s="40"/>
      <c r="X119" s="40"/>
      <c r="Y119" s="40"/>
      <c r="Z119" s="40"/>
      <c r="AA119" s="40"/>
      <c r="AB119" s="40"/>
      <c r="AC119" s="40"/>
      <c r="AD119" s="40"/>
      <c r="AE119" s="40"/>
      <c r="AR119" s="240" t="s">
        <v>202</v>
      </c>
      <c r="AT119" s="240" t="s">
        <v>197</v>
      </c>
      <c r="AU119" s="240" t="s">
        <v>86</v>
      </c>
      <c r="AY119" s="19" t="s">
        <v>194</v>
      </c>
      <c r="BE119" s="241">
        <f>IF(N119="základní",J119,0)</f>
        <v>0</v>
      </c>
      <c r="BF119" s="241">
        <f>IF(N119="snížená",J119,0)</f>
        <v>0</v>
      </c>
      <c r="BG119" s="241">
        <f>IF(N119="zákl. přenesená",J119,0)</f>
        <v>0</v>
      </c>
      <c r="BH119" s="241">
        <f>IF(N119="sníž. přenesená",J119,0)</f>
        <v>0</v>
      </c>
      <c r="BI119" s="241">
        <f>IF(N119="nulová",J119,0)</f>
        <v>0</v>
      </c>
      <c r="BJ119" s="19" t="s">
        <v>84</v>
      </c>
      <c r="BK119" s="241">
        <f>ROUND(I119*H119,2)</f>
        <v>0</v>
      </c>
      <c r="BL119" s="19" t="s">
        <v>202</v>
      </c>
      <c r="BM119" s="240" t="s">
        <v>1496</v>
      </c>
    </row>
    <row r="120" spans="1:47" s="2" customFormat="1" ht="12">
      <c r="A120" s="40"/>
      <c r="B120" s="41"/>
      <c r="C120" s="42"/>
      <c r="D120" s="242" t="s">
        <v>204</v>
      </c>
      <c r="E120" s="42"/>
      <c r="F120" s="243" t="s">
        <v>217</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204</v>
      </c>
      <c r="AU120" s="19" t="s">
        <v>86</v>
      </c>
    </row>
    <row r="121" spans="1:47" s="2" customFormat="1" ht="12">
      <c r="A121" s="40"/>
      <c r="B121" s="41"/>
      <c r="C121" s="42"/>
      <c r="D121" s="242" t="s">
        <v>206</v>
      </c>
      <c r="E121" s="42"/>
      <c r="F121" s="246" t="s">
        <v>218</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206</v>
      </c>
      <c r="AU121" s="19" t="s">
        <v>86</v>
      </c>
    </row>
    <row r="122" spans="1:65" s="2" customFormat="1" ht="16.5" customHeight="1">
      <c r="A122" s="40"/>
      <c r="B122" s="41"/>
      <c r="C122" s="229" t="s">
        <v>241</v>
      </c>
      <c r="D122" s="229" t="s">
        <v>197</v>
      </c>
      <c r="E122" s="230" t="s">
        <v>219</v>
      </c>
      <c r="F122" s="231" t="s">
        <v>220</v>
      </c>
      <c r="G122" s="232" t="s">
        <v>215</v>
      </c>
      <c r="H122" s="233">
        <v>0.096</v>
      </c>
      <c r="I122" s="234"/>
      <c r="J122" s="235">
        <f>ROUND(I122*H122,2)</f>
        <v>0</v>
      </c>
      <c r="K122" s="231" t="s">
        <v>201</v>
      </c>
      <c r="L122" s="46"/>
      <c r="M122" s="236" t="s">
        <v>21</v>
      </c>
      <c r="N122" s="237" t="s">
        <v>47</v>
      </c>
      <c r="O122" s="86"/>
      <c r="P122" s="238">
        <f>O122*H122</f>
        <v>0</v>
      </c>
      <c r="Q122" s="238">
        <v>0</v>
      </c>
      <c r="R122" s="238">
        <f>Q122*H122</f>
        <v>0</v>
      </c>
      <c r="S122" s="238">
        <v>0</v>
      </c>
      <c r="T122" s="239">
        <f>S122*H122</f>
        <v>0</v>
      </c>
      <c r="U122" s="40"/>
      <c r="V122" s="40"/>
      <c r="W122" s="40"/>
      <c r="X122" s="40"/>
      <c r="Y122" s="40"/>
      <c r="Z122" s="40"/>
      <c r="AA122" s="40"/>
      <c r="AB122" s="40"/>
      <c r="AC122" s="40"/>
      <c r="AD122" s="40"/>
      <c r="AE122" s="40"/>
      <c r="AR122" s="240" t="s">
        <v>202</v>
      </c>
      <c r="AT122" s="240" t="s">
        <v>197</v>
      </c>
      <c r="AU122" s="240" t="s">
        <v>86</v>
      </c>
      <c r="AY122" s="19" t="s">
        <v>194</v>
      </c>
      <c r="BE122" s="241">
        <f>IF(N122="základní",J122,0)</f>
        <v>0</v>
      </c>
      <c r="BF122" s="241">
        <f>IF(N122="snížená",J122,0)</f>
        <v>0</v>
      </c>
      <c r="BG122" s="241">
        <f>IF(N122="zákl. přenesená",J122,0)</f>
        <v>0</v>
      </c>
      <c r="BH122" s="241">
        <f>IF(N122="sníž. přenesená",J122,0)</f>
        <v>0</v>
      </c>
      <c r="BI122" s="241">
        <f>IF(N122="nulová",J122,0)</f>
        <v>0</v>
      </c>
      <c r="BJ122" s="19" t="s">
        <v>84</v>
      </c>
      <c r="BK122" s="241">
        <f>ROUND(I122*H122,2)</f>
        <v>0</v>
      </c>
      <c r="BL122" s="19" t="s">
        <v>202</v>
      </c>
      <c r="BM122" s="240" t="s">
        <v>1497</v>
      </c>
    </row>
    <row r="123" spans="1:47" s="2" customFormat="1" ht="12">
      <c r="A123" s="40"/>
      <c r="B123" s="41"/>
      <c r="C123" s="42"/>
      <c r="D123" s="242" t="s">
        <v>204</v>
      </c>
      <c r="E123" s="42"/>
      <c r="F123" s="243" t="s">
        <v>222</v>
      </c>
      <c r="G123" s="42"/>
      <c r="H123" s="42"/>
      <c r="I123" s="149"/>
      <c r="J123" s="42"/>
      <c r="K123" s="42"/>
      <c r="L123" s="46"/>
      <c r="M123" s="244"/>
      <c r="N123" s="245"/>
      <c r="O123" s="86"/>
      <c r="P123" s="86"/>
      <c r="Q123" s="86"/>
      <c r="R123" s="86"/>
      <c r="S123" s="86"/>
      <c r="T123" s="87"/>
      <c r="U123" s="40"/>
      <c r="V123" s="40"/>
      <c r="W123" s="40"/>
      <c r="X123" s="40"/>
      <c r="Y123" s="40"/>
      <c r="Z123" s="40"/>
      <c r="AA123" s="40"/>
      <c r="AB123" s="40"/>
      <c r="AC123" s="40"/>
      <c r="AD123" s="40"/>
      <c r="AE123" s="40"/>
      <c r="AT123" s="19" t="s">
        <v>204</v>
      </c>
      <c r="AU123" s="19" t="s">
        <v>86</v>
      </c>
    </row>
    <row r="124" spans="1:47" s="2" customFormat="1" ht="12">
      <c r="A124" s="40"/>
      <c r="B124" s="41"/>
      <c r="C124" s="42"/>
      <c r="D124" s="242" t="s">
        <v>206</v>
      </c>
      <c r="E124" s="42"/>
      <c r="F124" s="246" t="s">
        <v>223</v>
      </c>
      <c r="G124" s="42"/>
      <c r="H124" s="42"/>
      <c r="I124" s="149"/>
      <c r="J124" s="42"/>
      <c r="K124" s="42"/>
      <c r="L124" s="46"/>
      <c r="M124" s="244"/>
      <c r="N124" s="245"/>
      <c r="O124" s="86"/>
      <c r="P124" s="86"/>
      <c r="Q124" s="86"/>
      <c r="R124" s="86"/>
      <c r="S124" s="86"/>
      <c r="T124" s="87"/>
      <c r="U124" s="40"/>
      <c r="V124" s="40"/>
      <c r="W124" s="40"/>
      <c r="X124" s="40"/>
      <c r="Y124" s="40"/>
      <c r="Z124" s="40"/>
      <c r="AA124" s="40"/>
      <c r="AB124" s="40"/>
      <c r="AC124" s="40"/>
      <c r="AD124" s="40"/>
      <c r="AE124" s="40"/>
      <c r="AT124" s="19" t="s">
        <v>206</v>
      </c>
      <c r="AU124" s="19" t="s">
        <v>86</v>
      </c>
    </row>
    <row r="125" spans="1:65" s="2" customFormat="1" ht="16.5" customHeight="1">
      <c r="A125" s="40"/>
      <c r="B125" s="41"/>
      <c r="C125" s="229" t="s">
        <v>248</v>
      </c>
      <c r="D125" s="229" t="s">
        <v>197</v>
      </c>
      <c r="E125" s="230" t="s">
        <v>224</v>
      </c>
      <c r="F125" s="231" t="s">
        <v>225</v>
      </c>
      <c r="G125" s="232" t="s">
        <v>215</v>
      </c>
      <c r="H125" s="233">
        <v>3.456</v>
      </c>
      <c r="I125" s="234"/>
      <c r="J125" s="235">
        <f>ROUND(I125*H125,2)</f>
        <v>0</v>
      </c>
      <c r="K125" s="231" t="s">
        <v>201</v>
      </c>
      <c r="L125" s="46"/>
      <c r="M125" s="236" t="s">
        <v>21</v>
      </c>
      <c r="N125" s="237" t="s">
        <v>47</v>
      </c>
      <c r="O125" s="86"/>
      <c r="P125" s="238">
        <f>O125*H125</f>
        <v>0</v>
      </c>
      <c r="Q125" s="238">
        <v>0</v>
      </c>
      <c r="R125" s="238">
        <f>Q125*H125</f>
        <v>0</v>
      </c>
      <c r="S125" s="238">
        <v>0</v>
      </c>
      <c r="T125" s="239">
        <f>S125*H125</f>
        <v>0</v>
      </c>
      <c r="U125" s="40"/>
      <c r="V125" s="40"/>
      <c r="W125" s="40"/>
      <c r="X125" s="40"/>
      <c r="Y125" s="40"/>
      <c r="Z125" s="40"/>
      <c r="AA125" s="40"/>
      <c r="AB125" s="40"/>
      <c r="AC125" s="40"/>
      <c r="AD125" s="40"/>
      <c r="AE125" s="40"/>
      <c r="AR125" s="240" t="s">
        <v>202</v>
      </c>
      <c r="AT125" s="240" t="s">
        <v>197</v>
      </c>
      <c r="AU125" s="240" t="s">
        <v>86</v>
      </c>
      <c r="AY125" s="19" t="s">
        <v>194</v>
      </c>
      <c r="BE125" s="241">
        <f>IF(N125="základní",J125,0)</f>
        <v>0</v>
      </c>
      <c r="BF125" s="241">
        <f>IF(N125="snížená",J125,0)</f>
        <v>0</v>
      </c>
      <c r="BG125" s="241">
        <f>IF(N125="zákl. přenesená",J125,0)</f>
        <v>0</v>
      </c>
      <c r="BH125" s="241">
        <f>IF(N125="sníž. přenesená",J125,0)</f>
        <v>0</v>
      </c>
      <c r="BI125" s="241">
        <f>IF(N125="nulová",J125,0)</f>
        <v>0</v>
      </c>
      <c r="BJ125" s="19" t="s">
        <v>84</v>
      </c>
      <c r="BK125" s="241">
        <f>ROUND(I125*H125,2)</f>
        <v>0</v>
      </c>
      <c r="BL125" s="19" t="s">
        <v>202</v>
      </c>
      <c r="BM125" s="240" t="s">
        <v>1498</v>
      </c>
    </row>
    <row r="126" spans="1:47" s="2" customFormat="1" ht="12">
      <c r="A126" s="40"/>
      <c r="B126" s="41"/>
      <c r="C126" s="42"/>
      <c r="D126" s="242" t="s">
        <v>204</v>
      </c>
      <c r="E126" s="42"/>
      <c r="F126" s="243" t="s">
        <v>227</v>
      </c>
      <c r="G126" s="42"/>
      <c r="H126" s="42"/>
      <c r="I126" s="149"/>
      <c r="J126" s="42"/>
      <c r="K126" s="42"/>
      <c r="L126" s="46"/>
      <c r="M126" s="244"/>
      <c r="N126" s="245"/>
      <c r="O126" s="86"/>
      <c r="P126" s="86"/>
      <c r="Q126" s="86"/>
      <c r="R126" s="86"/>
      <c r="S126" s="86"/>
      <c r="T126" s="87"/>
      <c r="U126" s="40"/>
      <c r="V126" s="40"/>
      <c r="W126" s="40"/>
      <c r="X126" s="40"/>
      <c r="Y126" s="40"/>
      <c r="Z126" s="40"/>
      <c r="AA126" s="40"/>
      <c r="AB126" s="40"/>
      <c r="AC126" s="40"/>
      <c r="AD126" s="40"/>
      <c r="AE126" s="40"/>
      <c r="AT126" s="19" t="s">
        <v>204</v>
      </c>
      <c r="AU126" s="19" t="s">
        <v>86</v>
      </c>
    </row>
    <row r="127" spans="1:47" s="2" customFormat="1" ht="12">
      <c r="A127" s="40"/>
      <c r="B127" s="41"/>
      <c r="C127" s="42"/>
      <c r="D127" s="242" t="s">
        <v>206</v>
      </c>
      <c r="E127" s="42"/>
      <c r="F127" s="246" t="s">
        <v>223</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206</v>
      </c>
      <c r="AU127" s="19" t="s">
        <v>86</v>
      </c>
    </row>
    <row r="128" spans="1:47" s="2" customFormat="1" ht="12">
      <c r="A128" s="40"/>
      <c r="B128" s="41"/>
      <c r="C128" s="42"/>
      <c r="D128" s="242" t="s">
        <v>228</v>
      </c>
      <c r="E128" s="42"/>
      <c r="F128" s="246" t="s">
        <v>229</v>
      </c>
      <c r="G128" s="42"/>
      <c r="H128" s="42"/>
      <c r="I128" s="149"/>
      <c r="J128" s="42"/>
      <c r="K128" s="42"/>
      <c r="L128" s="46"/>
      <c r="M128" s="244"/>
      <c r="N128" s="245"/>
      <c r="O128" s="86"/>
      <c r="P128" s="86"/>
      <c r="Q128" s="86"/>
      <c r="R128" s="86"/>
      <c r="S128" s="86"/>
      <c r="T128" s="87"/>
      <c r="U128" s="40"/>
      <c r="V128" s="40"/>
      <c r="W128" s="40"/>
      <c r="X128" s="40"/>
      <c r="Y128" s="40"/>
      <c r="Z128" s="40"/>
      <c r="AA128" s="40"/>
      <c r="AB128" s="40"/>
      <c r="AC128" s="40"/>
      <c r="AD128" s="40"/>
      <c r="AE128" s="40"/>
      <c r="AT128" s="19" t="s">
        <v>228</v>
      </c>
      <c r="AU128" s="19" t="s">
        <v>86</v>
      </c>
    </row>
    <row r="129" spans="1:51" s="13" customFormat="1" ht="12">
      <c r="A129" s="13"/>
      <c r="B129" s="247"/>
      <c r="C129" s="248"/>
      <c r="D129" s="242" t="s">
        <v>208</v>
      </c>
      <c r="E129" s="248"/>
      <c r="F129" s="250" t="s">
        <v>1499</v>
      </c>
      <c r="G129" s="248"/>
      <c r="H129" s="251">
        <v>3.456</v>
      </c>
      <c r="I129" s="252"/>
      <c r="J129" s="248"/>
      <c r="K129" s="248"/>
      <c r="L129" s="253"/>
      <c r="M129" s="254"/>
      <c r="N129" s="255"/>
      <c r="O129" s="255"/>
      <c r="P129" s="255"/>
      <c r="Q129" s="255"/>
      <c r="R129" s="255"/>
      <c r="S129" s="255"/>
      <c r="T129" s="256"/>
      <c r="U129" s="13"/>
      <c r="V129" s="13"/>
      <c r="W129" s="13"/>
      <c r="X129" s="13"/>
      <c r="Y129" s="13"/>
      <c r="Z129" s="13"/>
      <c r="AA129" s="13"/>
      <c r="AB129" s="13"/>
      <c r="AC129" s="13"/>
      <c r="AD129" s="13"/>
      <c r="AE129" s="13"/>
      <c r="AT129" s="257" t="s">
        <v>208</v>
      </c>
      <c r="AU129" s="257" t="s">
        <v>86</v>
      </c>
      <c r="AV129" s="13" t="s">
        <v>86</v>
      </c>
      <c r="AW129" s="13" t="s">
        <v>4</v>
      </c>
      <c r="AX129" s="13" t="s">
        <v>84</v>
      </c>
      <c r="AY129" s="257" t="s">
        <v>194</v>
      </c>
    </row>
    <row r="130" spans="1:65" s="2" customFormat="1" ht="16.5" customHeight="1">
      <c r="A130" s="40"/>
      <c r="B130" s="41"/>
      <c r="C130" s="229" t="s">
        <v>253</v>
      </c>
      <c r="D130" s="229" t="s">
        <v>197</v>
      </c>
      <c r="E130" s="230" t="s">
        <v>1500</v>
      </c>
      <c r="F130" s="231" t="s">
        <v>1501</v>
      </c>
      <c r="G130" s="232" t="s">
        <v>215</v>
      </c>
      <c r="H130" s="233">
        <v>0.096</v>
      </c>
      <c r="I130" s="234"/>
      <c r="J130" s="235">
        <f>ROUND(I130*H130,2)</f>
        <v>0</v>
      </c>
      <c r="K130" s="231" t="s">
        <v>201</v>
      </c>
      <c r="L130" s="46"/>
      <c r="M130" s="236" t="s">
        <v>21</v>
      </c>
      <c r="N130" s="237" t="s">
        <v>47</v>
      </c>
      <c r="O130" s="86"/>
      <c r="P130" s="238">
        <f>O130*H130</f>
        <v>0</v>
      </c>
      <c r="Q130" s="238">
        <v>0</v>
      </c>
      <c r="R130" s="238">
        <f>Q130*H130</f>
        <v>0</v>
      </c>
      <c r="S130" s="238">
        <v>0</v>
      </c>
      <c r="T130" s="239">
        <f>S130*H130</f>
        <v>0</v>
      </c>
      <c r="U130" s="40"/>
      <c r="V130" s="40"/>
      <c r="W130" s="40"/>
      <c r="X130" s="40"/>
      <c r="Y130" s="40"/>
      <c r="Z130" s="40"/>
      <c r="AA130" s="40"/>
      <c r="AB130" s="40"/>
      <c r="AC130" s="40"/>
      <c r="AD130" s="40"/>
      <c r="AE130" s="40"/>
      <c r="AR130" s="240" t="s">
        <v>202</v>
      </c>
      <c r="AT130" s="240" t="s">
        <v>197</v>
      </c>
      <c r="AU130" s="240" t="s">
        <v>86</v>
      </c>
      <c r="AY130" s="19" t="s">
        <v>194</v>
      </c>
      <c r="BE130" s="241">
        <f>IF(N130="základní",J130,0)</f>
        <v>0</v>
      </c>
      <c r="BF130" s="241">
        <f>IF(N130="snížená",J130,0)</f>
        <v>0</v>
      </c>
      <c r="BG130" s="241">
        <f>IF(N130="zákl. přenesená",J130,0)</f>
        <v>0</v>
      </c>
      <c r="BH130" s="241">
        <f>IF(N130="sníž. přenesená",J130,0)</f>
        <v>0</v>
      </c>
      <c r="BI130" s="241">
        <f>IF(N130="nulová",J130,0)</f>
        <v>0</v>
      </c>
      <c r="BJ130" s="19" t="s">
        <v>84</v>
      </c>
      <c r="BK130" s="241">
        <f>ROUND(I130*H130,2)</f>
        <v>0</v>
      </c>
      <c r="BL130" s="19" t="s">
        <v>202</v>
      </c>
      <c r="BM130" s="240" t="s">
        <v>1502</v>
      </c>
    </row>
    <row r="131" spans="1:47" s="2" customFormat="1" ht="12">
      <c r="A131" s="40"/>
      <c r="B131" s="41"/>
      <c r="C131" s="42"/>
      <c r="D131" s="242" t="s">
        <v>204</v>
      </c>
      <c r="E131" s="42"/>
      <c r="F131" s="243" t="s">
        <v>1503</v>
      </c>
      <c r="G131" s="42"/>
      <c r="H131" s="42"/>
      <c r="I131" s="149"/>
      <c r="J131" s="42"/>
      <c r="K131" s="42"/>
      <c r="L131" s="46"/>
      <c r="M131" s="244"/>
      <c r="N131" s="245"/>
      <c r="O131" s="86"/>
      <c r="P131" s="86"/>
      <c r="Q131" s="86"/>
      <c r="R131" s="86"/>
      <c r="S131" s="86"/>
      <c r="T131" s="87"/>
      <c r="U131" s="40"/>
      <c r="V131" s="40"/>
      <c r="W131" s="40"/>
      <c r="X131" s="40"/>
      <c r="Y131" s="40"/>
      <c r="Z131" s="40"/>
      <c r="AA131" s="40"/>
      <c r="AB131" s="40"/>
      <c r="AC131" s="40"/>
      <c r="AD131" s="40"/>
      <c r="AE131" s="40"/>
      <c r="AT131" s="19" t="s">
        <v>204</v>
      </c>
      <c r="AU131" s="19" t="s">
        <v>86</v>
      </c>
    </row>
    <row r="132" spans="1:47" s="2" customFormat="1" ht="12">
      <c r="A132" s="40"/>
      <c r="B132" s="41"/>
      <c r="C132" s="42"/>
      <c r="D132" s="242" t="s">
        <v>206</v>
      </c>
      <c r="E132" s="42"/>
      <c r="F132" s="246" t="s">
        <v>1504</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206</v>
      </c>
      <c r="AU132" s="19" t="s">
        <v>86</v>
      </c>
    </row>
    <row r="133" spans="1:65" s="2" customFormat="1" ht="21.75" customHeight="1">
      <c r="A133" s="40"/>
      <c r="B133" s="41"/>
      <c r="C133" s="229" t="s">
        <v>195</v>
      </c>
      <c r="D133" s="229" t="s">
        <v>197</v>
      </c>
      <c r="E133" s="230" t="s">
        <v>232</v>
      </c>
      <c r="F133" s="231" t="s">
        <v>233</v>
      </c>
      <c r="G133" s="232" t="s">
        <v>215</v>
      </c>
      <c r="H133" s="233">
        <v>0.096</v>
      </c>
      <c r="I133" s="234"/>
      <c r="J133" s="235">
        <f>ROUND(I133*H133,2)</f>
        <v>0</v>
      </c>
      <c r="K133" s="231" t="s">
        <v>201</v>
      </c>
      <c r="L133" s="46"/>
      <c r="M133" s="236" t="s">
        <v>21</v>
      </c>
      <c r="N133" s="237" t="s">
        <v>47</v>
      </c>
      <c r="O133" s="86"/>
      <c r="P133" s="238">
        <f>O133*H133</f>
        <v>0</v>
      </c>
      <c r="Q133" s="238">
        <v>0</v>
      </c>
      <c r="R133" s="238">
        <f>Q133*H133</f>
        <v>0</v>
      </c>
      <c r="S133" s="238">
        <v>0</v>
      </c>
      <c r="T133" s="239">
        <f>S133*H133</f>
        <v>0</v>
      </c>
      <c r="U133" s="40"/>
      <c r="V133" s="40"/>
      <c r="W133" s="40"/>
      <c r="X133" s="40"/>
      <c r="Y133" s="40"/>
      <c r="Z133" s="40"/>
      <c r="AA133" s="40"/>
      <c r="AB133" s="40"/>
      <c r="AC133" s="40"/>
      <c r="AD133" s="40"/>
      <c r="AE133" s="40"/>
      <c r="AR133" s="240" t="s">
        <v>202</v>
      </c>
      <c r="AT133" s="240" t="s">
        <v>197</v>
      </c>
      <c r="AU133" s="240" t="s">
        <v>86</v>
      </c>
      <c r="AY133" s="19" t="s">
        <v>194</v>
      </c>
      <c r="BE133" s="241">
        <f>IF(N133="základní",J133,0)</f>
        <v>0</v>
      </c>
      <c r="BF133" s="241">
        <f>IF(N133="snížená",J133,0)</f>
        <v>0</v>
      </c>
      <c r="BG133" s="241">
        <f>IF(N133="zákl. přenesená",J133,0)</f>
        <v>0</v>
      </c>
      <c r="BH133" s="241">
        <f>IF(N133="sníž. přenesená",J133,0)</f>
        <v>0</v>
      </c>
      <c r="BI133" s="241">
        <f>IF(N133="nulová",J133,0)</f>
        <v>0</v>
      </c>
      <c r="BJ133" s="19" t="s">
        <v>84</v>
      </c>
      <c r="BK133" s="241">
        <f>ROUND(I133*H133,2)</f>
        <v>0</v>
      </c>
      <c r="BL133" s="19" t="s">
        <v>202</v>
      </c>
      <c r="BM133" s="240" t="s">
        <v>1505</v>
      </c>
    </row>
    <row r="134" spans="1:47" s="2" customFormat="1" ht="12">
      <c r="A134" s="40"/>
      <c r="B134" s="41"/>
      <c r="C134" s="42"/>
      <c r="D134" s="242" t="s">
        <v>204</v>
      </c>
      <c r="E134" s="42"/>
      <c r="F134" s="243" t="s">
        <v>235</v>
      </c>
      <c r="G134" s="42"/>
      <c r="H134" s="42"/>
      <c r="I134" s="149"/>
      <c r="J134" s="42"/>
      <c r="K134" s="42"/>
      <c r="L134" s="46"/>
      <c r="M134" s="244"/>
      <c r="N134" s="245"/>
      <c r="O134" s="86"/>
      <c r="P134" s="86"/>
      <c r="Q134" s="86"/>
      <c r="R134" s="86"/>
      <c r="S134" s="86"/>
      <c r="T134" s="87"/>
      <c r="U134" s="40"/>
      <c r="V134" s="40"/>
      <c r="W134" s="40"/>
      <c r="X134" s="40"/>
      <c r="Y134" s="40"/>
      <c r="Z134" s="40"/>
      <c r="AA134" s="40"/>
      <c r="AB134" s="40"/>
      <c r="AC134" s="40"/>
      <c r="AD134" s="40"/>
      <c r="AE134" s="40"/>
      <c r="AT134" s="19" t="s">
        <v>204</v>
      </c>
      <c r="AU134" s="19" t="s">
        <v>86</v>
      </c>
    </row>
    <row r="135" spans="1:47" s="2" customFormat="1" ht="12">
      <c r="A135" s="40"/>
      <c r="B135" s="41"/>
      <c r="C135" s="42"/>
      <c r="D135" s="242" t="s">
        <v>206</v>
      </c>
      <c r="E135" s="42"/>
      <c r="F135" s="246" t="s">
        <v>236</v>
      </c>
      <c r="G135" s="42"/>
      <c r="H135" s="42"/>
      <c r="I135" s="149"/>
      <c r="J135" s="42"/>
      <c r="K135" s="42"/>
      <c r="L135" s="46"/>
      <c r="M135" s="303"/>
      <c r="N135" s="304"/>
      <c r="O135" s="305"/>
      <c r="P135" s="305"/>
      <c r="Q135" s="305"/>
      <c r="R135" s="305"/>
      <c r="S135" s="305"/>
      <c r="T135" s="306"/>
      <c r="U135" s="40"/>
      <c r="V135" s="40"/>
      <c r="W135" s="40"/>
      <c r="X135" s="40"/>
      <c r="Y135" s="40"/>
      <c r="Z135" s="40"/>
      <c r="AA135" s="40"/>
      <c r="AB135" s="40"/>
      <c r="AC135" s="40"/>
      <c r="AD135" s="40"/>
      <c r="AE135" s="40"/>
      <c r="AT135" s="19" t="s">
        <v>206</v>
      </c>
      <c r="AU135" s="19" t="s">
        <v>86</v>
      </c>
    </row>
    <row r="136" spans="1:31" s="2" customFormat="1" ht="6.95" customHeight="1">
      <c r="A136" s="40"/>
      <c r="B136" s="61"/>
      <c r="C136" s="62"/>
      <c r="D136" s="62"/>
      <c r="E136" s="62"/>
      <c r="F136" s="62"/>
      <c r="G136" s="62"/>
      <c r="H136" s="62"/>
      <c r="I136" s="178"/>
      <c r="J136" s="62"/>
      <c r="K136" s="62"/>
      <c r="L136" s="46"/>
      <c r="M136" s="40"/>
      <c r="O136" s="40"/>
      <c r="P136" s="40"/>
      <c r="Q136" s="40"/>
      <c r="R136" s="40"/>
      <c r="S136" s="40"/>
      <c r="T136" s="40"/>
      <c r="U136" s="40"/>
      <c r="V136" s="40"/>
      <c r="W136" s="40"/>
      <c r="X136" s="40"/>
      <c r="Y136" s="40"/>
      <c r="Z136" s="40"/>
      <c r="AA136" s="40"/>
      <c r="AB136" s="40"/>
      <c r="AC136" s="40"/>
      <c r="AD136" s="40"/>
      <c r="AE136" s="40"/>
    </row>
  </sheetData>
  <sheetProtection password="CC35" sheet="1" objects="1" scenarios="1" formatColumns="0" formatRows="0" autoFilter="0"/>
  <autoFilter ref="C94:K135"/>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4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104</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1243</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1506</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ROUND(J98,2)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ROUND((SUM(BE98:BE340)),2)</f>
        <v>0</v>
      </c>
      <c r="G35" s="40"/>
      <c r="H35" s="40"/>
      <c r="I35" s="167">
        <v>0.21</v>
      </c>
      <c r="J35" s="166">
        <f>ROUND(((SUM(BE98:BE340))*I35),2)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ROUND((SUM(BF98:BF340)),2)</f>
        <v>0</v>
      </c>
      <c r="G36" s="40"/>
      <c r="H36" s="40"/>
      <c r="I36" s="167">
        <v>0.15</v>
      </c>
      <c r="J36" s="166">
        <f>ROUND(((SUM(BF98:BF340))*I36),2)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ROUND((SUM(BG98:BG340)),2)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ROUND((SUM(BH98:BH340)),2)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ROUND((SUM(BI98:BI340)),2)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1243</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SO 03.2 - Stavební úpravy I. NP</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J98</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172</v>
      </c>
      <c r="E64" s="191"/>
      <c r="F64" s="191"/>
      <c r="G64" s="191"/>
      <c r="H64" s="191"/>
      <c r="I64" s="192"/>
      <c r="J64" s="193">
        <f>J99</f>
        <v>0</v>
      </c>
      <c r="K64" s="189"/>
      <c r="L64" s="194"/>
      <c r="S64" s="9"/>
      <c r="T64" s="9"/>
      <c r="U64" s="9"/>
      <c r="V64" s="9"/>
      <c r="W64" s="9"/>
      <c r="X64" s="9"/>
      <c r="Y64" s="9"/>
      <c r="Z64" s="9"/>
      <c r="AA64" s="9"/>
      <c r="AB64" s="9"/>
      <c r="AC64" s="9"/>
      <c r="AD64" s="9"/>
      <c r="AE64" s="9"/>
    </row>
    <row r="65" spans="1:31" s="10" customFormat="1" ht="19.9" customHeight="1">
      <c r="A65" s="10"/>
      <c r="B65" s="195"/>
      <c r="C65" s="127"/>
      <c r="D65" s="196" t="s">
        <v>292</v>
      </c>
      <c r="E65" s="197"/>
      <c r="F65" s="197"/>
      <c r="G65" s="197"/>
      <c r="H65" s="197"/>
      <c r="I65" s="198"/>
      <c r="J65" s="199">
        <f>J100</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294</v>
      </c>
      <c r="E66" s="197"/>
      <c r="F66" s="197"/>
      <c r="G66" s="197"/>
      <c r="H66" s="197"/>
      <c r="I66" s="198"/>
      <c r="J66" s="199">
        <f>J142</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173</v>
      </c>
      <c r="E67" s="197"/>
      <c r="F67" s="197"/>
      <c r="G67" s="197"/>
      <c r="H67" s="197"/>
      <c r="I67" s="198"/>
      <c r="J67" s="199">
        <f>J187</f>
        <v>0</v>
      </c>
      <c r="K67" s="127"/>
      <c r="L67" s="200"/>
      <c r="S67" s="10"/>
      <c r="T67" s="10"/>
      <c r="U67" s="10"/>
      <c r="V67" s="10"/>
      <c r="W67" s="10"/>
      <c r="X67" s="10"/>
      <c r="Y67" s="10"/>
      <c r="Z67" s="10"/>
      <c r="AA67" s="10"/>
      <c r="AB67" s="10"/>
      <c r="AC67" s="10"/>
      <c r="AD67" s="10"/>
      <c r="AE67" s="10"/>
    </row>
    <row r="68" spans="1:31" s="10" customFormat="1" ht="19.9" customHeight="1">
      <c r="A68" s="10"/>
      <c r="B68" s="195"/>
      <c r="C68" s="127"/>
      <c r="D68" s="196" t="s">
        <v>174</v>
      </c>
      <c r="E68" s="197"/>
      <c r="F68" s="197"/>
      <c r="G68" s="197"/>
      <c r="H68" s="197"/>
      <c r="I68" s="198"/>
      <c r="J68" s="199">
        <f>J231</f>
        <v>0</v>
      </c>
      <c r="K68" s="127"/>
      <c r="L68" s="200"/>
      <c r="S68" s="10"/>
      <c r="T68" s="10"/>
      <c r="U68" s="10"/>
      <c r="V68" s="10"/>
      <c r="W68" s="10"/>
      <c r="X68" s="10"/>
      <c r="Y68" s="10"/>
      <c r="Z68" s="10"/>
      <c r="AA68" s="10"/>
      <c r="AB68" s="10"/>
      <c r="AC68" s="10"/>
      <c r="AD68" s="10"/>
      <c r="AE68" s="10"/>
    </row>
    <row r="69" spans="1:31" s="10" customFormat="1" ht="19.9" customHeight="1">
      <c r="A69" s="10"/>
      <c r="B69" s="195"/>
      <c r="C69" s="127"/>
      <c r="D69" s="196" t="s">
        <v>295</v>
      </c>
      <c r="E69" s="197"/>
      <c r="F69" s="197"/>
      <c r="G69" s="197"/>
      <c r="H69" s="197"/>
      <c r="I69" s="198"/>
      <c r="J69" s="199">
        <f>J249</f>
        <v>0</v>
      </c>
      <c r="K69" s="127"/>
      <c r="L69" s="200"/>
      <c r="S69" s="10"/>
      <c r="T69" s="10"/>
      <c r="U69" s="10"/>
      <c r="V69" s="10"/>
      <c r="W69" s="10"/>
      <c r="X69" s="10"/>
      <c r="Y69" s="10"/>
      <c r="Z69" s="10"/>
      <c r="AA69" s="10"/>
      <c r="AB69" s="10"/>
      <c r="AC69" s="10"/>
      <c r="AD69" s="10"/>
      <c r="AE69" s="10"/>
    </row>
    <row r="70" spans="1:31" s="9" customFormat="1" ht="24.95" customHeight="1">
      <c r="A70" s="9"/>
      <c r="B70" s="188"/>
      <c r="C70" s="189"/>
      <c r="D70" s="190" t="s">
        <v>175</v>
      </c>
      <c r="E70" s="191"/>
      <c r="F70" s="191"/>
      <c r="G70" s="191"/>
      <c r="H70" s="191"/>
      <c r="I70" s="192"/>
      <c r="J70" s="193">
        <f>J253</f>
        <v>0</v>
      </c>
      <c r="K70" s="189"/>
      <c r="L70" s="194"/>
      <c r="S70" s="9"/>
      <c r="T70" s="9"/>
      <c r="U70" s="9"/>
      <c r="V70" s="9"/>
      <c r="W70" s="9"/>
      <c r="X70" s="9"/>
      <c r="Y70" s="9"/>
      <c r="Z70" s="9"/>
      <c r="AA70" s="9"/>
      <c r="AB70" s="9"/>
      <c r="AC70" s="9"/>
      <c r="AD70" s="9"/>
      <c r="AE70" s="9"/>
    </row>
    <row r="71" spans="1:31" s="10" customFormat="1" ht="19.9" customHeight="1">
      <c r="A71" s="10"/>
      <c r="B71" s="195"/>
      <c r="C71" s="127"/>
      <c r="D71" s="196" t="s">
        <v>301</v>
      </c>
      <c r="E71" s="197"/>
      <c r="F71" s="197"/>
      <c r="G71" s="197"/>
      <c r="H71" s="197"/>
      <c r="I71" s="198"/>
      <c r="J71" s="199">
        <f>J254</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177</v>
      </c>
      <c r="E72" s="197"/>
      <c r="F72" s="197"/>
      <c r="G72" s="197"/>
      <c r="H72" s="197"/>
      <c r="I72" s="198"/>
      <c r="J72" s="199">
        <f>J284</f>
        <v>0</v>
      </c>
      <c r="K72" s="127"/>
      <c r="L72" s="200"/>
      <c r="S72" s="10"/>
      <c r="T72" s="10"/>
      <c r="U72" s="10"/>
      <c r="V72" s="10"/>
      <c r="W72" s="10"/>
      <c r="X72" s="10"/>
      <c r="Y72" s="10"/>
      <c r="Z72" s="10"/>
      <c r="AA72" s="10"/>
      <c r="AB72" s="10"/>
      <c r="AC72" s="10"/>
      <c r="AD72" s="10"/>
      <c r="AE72" s="10"/>
    </row>
    <row r="73" spans="1:31" s="10" customFormat="1" ht="19.9" customHeight="1">
      <c r="A73" s="10"/>
      <c r="B73" s="195"/>
      <c r="C73" s="127"/>
      <c r="D73" s="196" t="s">
        <v>303</v>
      </c>
      <c r="E73" s="197"/>
      <c r="F73" s="197"/>
      <c r="G73" s="197"/>
      <c r="H73" s="197"/>
      <c r="I73" s="198"/>
      <c r="J73" s="199">
        <f>J296</f>
        <v>0</v>
      </c>
      <c r="K73" s="127"/>
      <c r="L73" s="200"/>
      <c r="S73" s="10"/>
      <c r="T73" s="10"/>
      <c r="U73" s="10"/>
      <c r="V73" s="10"/>
      <c r="W73" s="10"/>
      <c r="X73" s="10"/>
      <c r="Y73" s="10"/>
      <c r="Z73" s="10"/>
      <c r="AA73" s="10"/>
      <c r="AB73" s="10"/>
      <c r="AC73" s="10"/>
      <c r="AD73" s="10"/>
      <c r="AE73" s="10"/>
    </row>
    <row r="74" spans="1:31" s="10" customFormat="1" ht="19.9" customHeight="1">
      <c r="A74" s="10"/>
      <c r="B74" s="195"/>
      <c r="C74" s="127"/>
      <c r="D74" s="196" t="s">
        <v>305</v>
      </c>
      <c r="E74" s="197"/>
      <c r="F74" s="197"/>
      <c r="G74" s="197"/>
      <c r="H74" s="197"/>
      <c r="I74" s="198"/>
      <c r="J74" s="199">
        <f>J320</f>
        <v>0</v>
      </c>
      <c r="K74" s="127"/>
      <c r="L74" s="200"/>
      <c r="S74" s="10"/>
      <c r="T74" s="10"/>
      <c r="U74" s="10"/>
      <c r="V74" s="10"/>
      <c r="W74" s="10"/>
      <c r="X74" s="10"/>
      <c r="Y74" s="10"/>
      <c r="Z74" s="10"/>
      <c r="AA74" s="10"/>
      <c r="AB74" s="10"/>
      <c r="AC74" s="10"/>
      <c r="AD74" s="10"/>
      <c r="AE74" s="10"/>
    </row>
    <row r="75" spans="1:31" s="10" customFormat="1" ht="19.9" customHeight="1">
      <c r="A75" s="10"/>
      <c r="B75" s="195"/>
      <c r="C75" s="127"/>
      <c r="D75" s="196" t="s">
        <v>306</v>
      </c>
      <c r="E75" s="197"/>
      <c r="F75" s="197"/>
      <c r="G75" s="197"/>
      <c r="H75" s="197"/>
      <c r="I75" s="198"/>
      <c r="J75" s="199">
        <f>J326</f>
        <v>0</v>
      </c>
      <c r="K75" s="127"/>
      <c r="L75" s="200"/>
      <c r="S75" s="10"/>
      <c r="T75" s="10"/>
      <c r="U75" s="10"/>
      <c r="V75" s="10"/>
      <c r="W75" s="10"/>
      <c r="X75" s="10"/>
      <c r="Y75" s="10"/>
      <c r="Z75" s="10"/>
      <c r="AA75" s="10"/>
      <c r="AB75" s="10"/>
      <c r="AC75" s="10"/>
      <c r="AD75" s="10"/>
      <c r="AE75" s="10"/>
    </row>
    <row r="76" spans="1:31" s="9" customFormat="1" ht="24.95" customHeight="1">
      <c r="A76" s="9"/>
      <c r="B76" s="188"/>
      <c r="C76" s="189"/>
      <c r="D76" s="190" t="s">
        <v>178</v>
      </c>
      <c r="E76" s="191"/>
      <c r="F76" s="191"/>
      <c r="G76" s="191"/>
      <c r="H76" s="191"/>
      <c r="I76" s="192"/>
      <c r="J76" s="193">
        <f>J331</f>
        <v>0</v>
      </c>
      <c r="K76" s="189"/>
      <c r="L76" s="194"/>
      <c r="S76" s="9"/>
      <c r="T76" s="9"/>
      <c r="U76" s="9"/>
      <c r="V76" s="9"/>
      <c r="W76" s="9"/>
      <c r="X76" s="9"/>
      <c r="Y76" s="9"/>
      <c r="Z76" s="9"/>
      <c r="AA76" s="9"/>
      <c r="AB76" s="9"/>
      <c r="AC76" s="9"/>
      <c r="AD76" s="9"/>
      <c r="AE76" s="9"/>
    </row>
    <row r="77" spans="1:31" s="2" customFormat="1" ht="21.8"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178"/>
      <c r="J78" s="62"/>
      <c r="K78" s="62"/>
      <c r="L78" s="150"/>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181"/>
      <c r="J82" s="64"/>
      <c r="K82" s="64"/>
      <c r="L82" s="150"/>
      <c r="S82" s="40"/>
      <c r="T82" s="40"/>
      <c r="U82" s="40"/>
      <c r="V82" s="40"/>
      <c r="W82" s="40"/>
      <c r="X82" s="40"/>
      <c r="Y82" s="40"/>
      <c r="Z82" s="40"/>
      <c r="AA82" s="40"/>
      <c r="AB82" s="40"/>
      <c r="AC82" s="40"/>
      <c r="AD82" s="40"/>
      <c r="AE82" s="40"/>
    </row>
    <row r="83" spans="1:31" s="2" customFormat="1" ht="24.95" customHeight="1">
      <c r="A83" s="40"/>
      <c r="B83" s="41"/>
      <c r="C83" s="25" t="s">
        <v>179</v>
      </c>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149"/>
      <c r="J85" s="42"/>
      <c r="K85" s="42"/>
      <c r="L85" s="150"/>
      <c r="S85" s="40"/>
      <c r="T85" s="40"/>
      <c r="U85" s="40"/>
      <c r="V85" s="40"/>
      <c r="W85" s="40"/>
      <c r="X85" s="40"/>
      <c r="Y85" s="40"/>
      <c r="Z85" s="40"/>
      <c r="AA85" s="40"/>
      <c r="AB85" s="40"/>
      <c r="AC85" s="40"/>
      <c r="AD85" s="40"/>
      <c r="AE85" s="40"/>
    </row>
    <row r="86" spans="1:31" s="2" customFormat="1" ht="16.5" customHeight="1">
      <c r="A86" s="40"/>
      <c r="B86" s="41"/>
      <c r="C86" s="42"/>
      <c r="D86" s="42"/>
      <c r="E86" s="182" t="str">
        <f>E7</f>
        <v>Rekonstrukce hasičské zbrojnice a přístavba garáží, Kynšperk nad Ohří</v>
      </c>
      <c r="F86" s="34"/>
      <c r="G86" s="34"/>
      <c r="H86" s="34"/>
      <c r="I86" s="149"/>
      <c r="J86" s="42"/>
      <c r="K86" s="42"/>
      <c r="L86" s="150"/>
      <c r="S86" s="40"/>
      <c r="T86" s="40"/>
      <c r="U86" s="40"/>
      <c r="V86" s="40"/>
      <c r="W86" s="40"/>
      <c r="X86" s="40"/>
      <c r="Y86" s="40"/>
      <c r="Z86" s="40"/>
      <c r="AA86" s="40"/>
      <c r="AB86" s="40"/>
      <c r="AC86" s="40"/>
      <c r="AD86" s="40"/>
      <c r="AE86" s="40"/>
    </row>
    <row r="87" spans="2:12" s="1" customFormat="1" ht="12" customHeight="1">
      <c r="B87" s="23"/>
      <c r="C87" s="34" t="s">
        <v>166</v>
      </c>
      <c r="D87" s="24"/>
      <c r="E87" s="24"/>
      <c r="F87" s="24"/>
      <c r="G87" s="24"/>
      <c r="H87" s="24"/>
      <c r="I87" s="141"/>
      <c r="J87" s="24"/>
      <c r="K87" s="24"/>
      <c r="L87" s="22"/>
    </row>
    <row r="88" spans="1:31" s="2" customFormat="1" ht="16.5" customHeight="1">
      <c r="A88" s="40"/>
      <c r="B88" s="41"/>
      <c r="C88" s="42"/>
      <c r="D88" s="42"/>
      <c r="E88" s="182" t="s">
        <v>1243</v>
      </c>
      <c r="F88" s="42"/>
      <c r="G88" s="42"/>
      <c r="H88" s="42"/>
      <c r="I88" s="149"/>
      <c r="J88" s="42"/>
      <c r="K88" s="42"/>
      <c r="L88" s="150"/>
      <c r="S88" s="40"/>
      <c r="T88" s="40"/>
      <c r="U88" s="40"/>
      <c r="V88" s="40"/>
      <c r="W88" s="40"/>
      <c r="X88" s="40"/>
      <c r="Y88" s="40"/>
      <c r="Z88" s="40"/>
      <c r="AA88" s="40"/>
      <c r="AB88" s="40"/>
      <c r="AC88" s="40"/>
      <c r="AD88" s="40"/>
      <c r="AE88" s="40"/>
    </row>
    <row r="89" spans="1:31" s="2" customFormat="1" ht="12" customHeight="1">
      <c r="A89" s="40"/>
      <c r="B89" s="41"/>
      <c r="C89" s="34" t="s">
        <v>1244</v>
      </c>
      <c r="D89" s="42"/>
      <c r="E89" s="42"/>
      <c r="F89" s="42"/>
      <c r="G89" s="42"/>
      <c r="H89" s="42"/>
      <c r="I89" s="149"/>
      <c r="J89" s="42"/>
      <c r="K89" s="42"/>
      <c r="L89" s="150"/>
      <c r="S89" s="40"/>
      <c r="T89" s="40"/>
      <c r="U89" s="40"/>
      <c r="V89" s="40"/>
      <c r="W89" s="40"/>
      <c r="X89" s="40"/>
      <c r="Y89" s="40"/>
      <c r="Z89" s="40"/>
      <c r="AA89" s="40"/>
      <c r="AB89" s="40"/>
      <c r="AC89" s="40"/>
      <c r="AD89" s="40"/>
      <c r="AE89" s="40"/>
    </row>
    <row r="90" spans="1:31" s="2" customFormat="1" ht="16.5" customHeight="1">
      <c r="A90" s="40"/>
      <c r="B90" s="41"/>
      <c r="C90" s="42"/>
      <c r="D90" s="42"/>
      <c r="E90" s="71" t="str">
        <f>E11</f>
        <v>SO 03.2 - Stavební úpravy I. NP</v>
      </c>
      <c r="F90" s="42"/>
      <c r="G90" s="42"/>
      <c r="H90" s="42"/>
      <c r="I90" s="149"/>
      <c r="J90" s="42"/>
      <c r="K90" s="42"/>
      <c r="L90" s="150"/>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49"/>
      <c r="J91" s="42"/>
      <c r="K91" s="42"/>
      <c r="L91" s="150"/>
      <c r="S91" s="40"/>
      <c r="T91" s="40"/>
      <c r="U91" s="40"/>
      <c r="V91" s="40"/>
      <c r="W91" s="40"/>
      <c r="X91" s="40"/>
      <c r="Y91" s="40"/>
      <c r="Z91" s="40"/>
      <c r="AA91" s="40"/>
      <c r="AB91" s="40"/>
      <c r="AC91" s="40"/>
      <c r="AD91" s="40"/>
      <c r="AE91" s="40"/>
    </row>
    <row r="92" spans="1:31" s="2" customFormat="1" ht="12" customHeight="1">
      <c r="A92" s="40"/>
      <c r="B92" s="41"/>
      <c r="C92" s="34" t="s">
        <v>22</v>
      </c>
      <c r="D92" s="42"/>
      <c r="E92" s="42"/>
      <c r="F92" s="29" t="str">
        <f>F14</f>
        <v>Kynšperk nad Ohří</v>
      </c>
      <c r="G92" s="42"/>
      <c r="H92" s="42"/>
      <c r="I92" s="152" t="s">
        <v>24</v>
      </c>
      <c r="J92" s="74" t="str">
        <f>IF(J14="","",J14)</f>
        <v>23. 1. 2020</v>
      </c>
      <c r="K92" s="42"/>
      <c r="L92" s="150"/>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5.15" customHeight="1">
      <c r="A94" s="40"/>
      <c r="B94" s="41"/>
      <c r="C94" s="34" t="s">
        <v>26</v>
      </c>
      <c r="D94" s="42"/>
      <c r="E94" s="42"/>
      <c r="F94" s="29" t="str">
        <f>E17</f>
        <v>Město Kynšperk nad Ohří</v>
      </c>
      <c r="G94" s="42"/>
      <c r="H94" s="42"/>
      <c r="I94" s="152" t="s">
        <v>34</v>
      </c>
      <c r="J94" s="38" t="str">
        <f>E23</f>
        <v>BEPRO, Jiří Bednář</v>
      </c>
      <c r="K94" s="42"/>
      <c r="L94" s="150"/>
      <c r="S94" s="40"/>
      <c r="T94" s="40"/>
      <c r="U94" s="40"/>
      <c r="V94" s="40"/>
      <c r="W94" s="40"/>
      <c r="X94" s="40"/>
      <c r="Y94" s="40"/>
      <c r="Z94" s="40"/>
      <c r="AA94" s="40"/>
      <c r="AB94" s="40"/>
      <c r="AC94" s="40"/>
      <c r="AD94" s="40"/>
      <c r="AE94" s="40"/>
    </row>
    <row r="95" spans="1:31" s="2" customFormat="1" ht="15.15" customHeight="1">
      <c r="A95" s="40"/>
      <c r="B95" s="41"/>
      <c r="C95" s="34" t="s">
        <v>32</v>
      </c>
      <c r="D95" s="42"/>
      <c r="E95" s="42"/>
      <c r="F95" s="29" t="str">
        <f>IF(E20="","",E20)</f>
        <v>Vyplň údaj</v>
      </c>
      <c r="G95" s="42"/>
      <c r="H95" s="42"/>
      <c r="I95" s="152" t="s">
        <v>39</v>
      </c>
      <c r="J95" s="38" t="str">
        <f>E26</f>
        <v>BEPRO, Jiří Bednář</v>
      </c>
      <c r="K95" s="42"/>
      <c r="L95" s="150"/>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149"/>
      <c r="J96" s="42"/>
      <c r="K96" s="42"/>
      <c r="L96" s="150"/>
      <c r="S96" s="40"/>
      <c r="T96" s="40"/>
      <c r="U96" s="40"/>
      <c r="V96" s="40"/>
      <c r="W96" s="40"/>
      <c r="X96" s="40"/>
      <c r="Y96" s="40"/>
      <c r="Z96" s="40"/>
      <c r="AA96" s="40"/>
      <c r="AB96" s="40"/>
      <c r="AC96" s="40"/>
      <c r="AD96" s="40"/>
      <c r="AE96" s="40"/>
    </row>
    <row r="97" spans="1:31" s="11" customFormat="1" ht="29.25" customHeight="1">
      <c r="A97" s="201"/>
      <c r="B97" s="202"/>
      <c r="C97" s="203" t="s">
        <v>180</v>
      </c>
      <c r="D97" s="204" t="s">
        <v>61</v>
      </c>
      <c r="E97" s="204" t="s">
        <v>57</v>
      </c>
      <c r="F97" s="204" t="s">
        <v>58</v>
      </c>
      <c r="G97" s="204" t="s">
        <v>181</v>
      </c>
      <c r="H97" s="204" t="s">
        <v>182</v>
      </c>
      <c r="I97" s="205" t="s">
        <v>183</v>
      </c>
      <c r="J97" s="204" t="s">
        <v>170</v>
      </c>
      <c r="K97" s="206" t="s">
        <v>184</v>
      </c>
      <c r="L97" s="207"/>
      <c r="M97" s="94" t="s">
        <v>21</v>
      </c>
      <c r="N97" s="95" t="s">
        <v>46</v>
      </c>
      <c r="O97" s="95" t="s">
        <v>185</v>
      </c>
      <c r="P97" s="95" t="s">
        <v>186</v>
      </c>
      <c r="Q97" s="95" t="s">
        <v>187</v>
      </c>
      <c r="R97" s="95" t="s">
        <v>188</v>
      </c>
      <c r="S97" s="95" t="s">
        <v>189</v>
      </c>
      <c r="T97" s="96" t="s">
        <v>190</v>
      </c>
      <c r="U97" s="201"/>
      <c r="V97" s="201"/>
      <c r="W97" s="201"/>
      <c r="X97" s="201"/>
      <c r="Y97" s="201"/>
      <c r="Z97" s="201"/>
      <c r="AA97" s="201"/>
      <c r="AB97" s="201"/>
      <c r="AC97" s="201"/>
      <c r="AD97" s="201"/>
      <c r="AE97" s="201"/>
    </row>
    <row r="98" spans="1:63" s="2" customFormat="1" ht="22.8" customHeight="1">
      <c r="A98" s="40"/>
      <c r="B98" s="41"/>
      <c r="C98" s="101" t="s">
        <v>191</v>
      </c>
      <c r="D98" s="42"/>
      <c r="E98" s="42"/>
      <c r="F98" s="42"/>
      <c r="G98" s="42"/>
      <c r="H98" s="42"/>
      <c r="I98" s="149"/>
      <c r="J98" s="208">
        <f>BK98</f>
        <v>0</v>
      </c>
      <c r="K98" s="42"/>
      <c r="L98" s="46"/>
      <c r="M98" s="97"/>
      <c r="N98" s="209"/>
      <c r="O98" s="98"/>
      <c r="P98" s="210">
        <f>P99+P253+P331</f>
        <v>0</v>
      </c>
      <c r="Q98" s="98"/>
      <c r="R98" s="210">
        <f>R99+R253+R331</f>
        <v>16.54395989</v>
      </c>
      <c r="S98" s="98"/>
      <c r="T98" s="211">
        <f>T99+T253+T331</f>
        <v>16.235020000000002</v>
      </c>
      <c r="U98" s="40"/>
      <c r="V98" s="40"/>
      <c r="W98" s="40"/>
      <c r="X98" s="40"/>
      <c r="Y98" s="40"/>
      <c r="Z98" s="40"/>
      <c r="AA98" s="40"/>
      <c r="AB98" s="40"/>
      <c r="AC98" s="40"/>
      <c r="AD98" s="40"/>
      <c r="AE98" s="40"/>
      <c r="AT98" s="19" t="s">
        <v>75</v>
      </c>
      <c r="AU98" s="19" t="s">
        <v>171</v>
      </c>
      <c r="BK98" s="212">
        <f>BK99+BK253+BK331</f>
        <v>0</v>
      </c>
    </row>
    <row r="99" spans="1:63" s="12" customFormat="1" ht="25.9" customHeight="1">
      <c r="A99" s="12"/>
      <c r="B99" s="213"/>
      <c r="C99" s="214"/>
      <c r="D99" s="215" t="s">
        <v>75</v>
      </c>
      <c r="E99" s="216" t="s">
        <v>192</v>
      </c>
      <c r="F99" s="216" t="s">
        <v>193</v>
      </c>
      <c r="G99" s="214"/>
      <c r="H99" s="214"/>
      <c r="I99" s="217"/>
      <c r="J99" s="218">
        <f>BK99</f>
        <v>0</v>
      </c>
      <c r="K99" s="214"/>
      <c r="L99" s="219"/>
      <c r="M99" s="220"/>
      <c r="N99" s="221"/>
      <c r="O99" s="221"/>
      <c r="P99" s="222">
        <f>P100+P142+P187+P231+P249</f>
        <v>0</v>
      </c>
      <c r="Q99" s="221"/>
      <c r="R99" s="222">
        <f>R100+R142+R187+R231+R249</f>
        <v>14.37175505</v>
      </c>
      <c r="S99" s="221"/>
      <c r="T99" s="223">
        <f>T100+T142+T187+T231+T249</f>
        <v>15.695020000000001</v>
      </c>
      <c r="U99" s="12"/>
      <c r="V99" s="12"/>
      <c r="W99" s="12"/>
      <c r="X99" s="12"/>
      <c r="Y99" s="12"/>
      <c r="Z99" s="12"/>
      <c r="AA99" s="12"/>
      <c r="AB99" s="12"/>
      <c r="AC99" s="12"/>
      <c r="AD99" s="12"/>
      <c r="AE99" s="12"/>
      <c r="AR99" s="224" t="s">
        <v>84</v>
      </c>
      <c r="AT99" s="225" t="s">
        <v>75</v>
      </c>
      <c r="AU99" s="225" t="s">
        <v>76</v>
      </c>
      <c r="AY99" s="224" t="s">
        <v>194</v>
      </c>
      <c r="BK99" s="226">
        <f>BK100+BK142+BK187+BK231+BK249</f>
        <v>0</v>
      </c>
    </row>
    <row r="100" spans="1:63" s="12" customFormat="1" ht="22.8" customHeight="1">
      <c r="A100" s="12"/>
      <c r="B100" s="213"/>
      <c r="C100" s="214"/>
      <c r="D100" s="215" t="s">
        <v>75</v>
      </c>
      <c r="E100" s="227" t="s">
        <v>97</v>
      </c>
      <c r="F100" s="227" t="s">
        <v>400</v>
      </c>
      <c r="G100" s="214"/>
      <c r="H100" s="214"/>
      <c r="I100" s="217"/>
      <c r="J100" s="228">
        <f>BK100</f>
        <v>0</v>
      </c>
      <c r="K100" s="214"/>
      <c r="L100" s="219"/>
      <c r="M100" s="220"/>
      <c r="N100" s="221"/>
      <c r="O100" s="221"/>
      <c r="P100" s="222">
        <f>SUM(P101:P141)</f>
        <v>0</v>
      </c>
      <c r="Q100" s="221"/>
      <c r="R100" s="222">
        <f>SUM(R101:R141)</f>
        <v>7.923142950000001</v>
      </c>
      <c r="S100" s="221"/>
      <c r="T100" s="223">
        <f>SUM(T101:T141)</f>
        <v>0</v>
      </c>
      <c r="U100" s="12"/>
      <c r="V100" s="12"/>
      <c r="W100" s="12"/>
      <c r="X100" s="12"/>
      <c r="Y100" s="12"/>
      <c r="Z100" s="12"/>
      <c r="AA100" s="12"/>
      <c r="AB100" s="12"/>
      <c r="AC100" s="12"/>
      <c r="AD100" s="12"/>
      <c r="AE100" s="12"/>
      <c r="AR100" s="224" t="s">
        <v>84</v>
      </c>
      <c r="AT100" s="225" t="s">
        <v>75</v>
      </c>
      <c r="AU100" s="225" t="s">
        <v>84</v>
      </c>
      <c r="AY100" s="224" t="s">
        <v>194</v>
      </c>
      <c r="BK100" s="226">
        <f>SUM(BK101:BK141)</f>
        <v>0</v>
      </c>
    </row>
    <row r="101" spans="1:65" s="2" customFormat="1" ht="16.5" customHeight="1">
      <c r="A101" s="40"/>
      <c r="B101" s="41"/>
      <c r="C101" s="229" t="s">
        <v>84</v>
      </c>
      <c r="D101" s="229" t="s">
        <v>197</v>
      </c>
      <c r="E101" s="230" t="s">
        <v>1507</v>
      </c>
      <c r="F101" s="231" t="s">
        <v>1508</v>
      </c>
      <c r="G101" s="232" t="s">
        <v>200</v>
      </c>
      <c r="H101" s="233">
        <v>1.401</v>
      </c>
      <c r="I101" s="234"/>
      <c r="J101" s="235">
        <f>ROUND(I101*H101,2)</f>
        <v>0</v>
      </c>
      <c r="K101" s="231" t="s">
        <v>201</v>
      </c>
      <c r="L101" s="46"/>
      <c r="M101" s="236" t="s">
        <v>21</v>
      </c>
      <c r="N101" s="237" t="s">
        <v>47</v>
      </c>
      <c r="O101" s="86"/>
      <c r="P101" s="238">
        <f>O101*H101</f>
        <v>0</v>
      </c>
      <c r="Q101" s="238">
        <v>1.32715</v>
      </c>
      <c r="R101" s="238">
        <f>Q101*H101</f>
        <v>1.85933715</v>
      </c>
      <c r="S101" s="238">
        <v>0</v>
      </c>
      <c r="T101" s="239">
        <f>S101*H101</f>
        <v>0</v>
      </c>
      <c r="U101" s="40"/>
      <c r="V101" s="40"/>
      <c r="W101" s="40"/>
      <c r="X101" s="40"/>
      <c r="Y101" s="40"/>
      <c r="Z101" s="40"/>
      <c r="AA101" s="40"/>
      <c r="AB101" s="40"/>
      <c r="AC101" s="40"/>
      <c r="AD101" s="40"/>
      <c r="AE101" s="40"/>
      <c r="AR101" s="240" t="s">
        <v>202</v>
      </c>
      <c r="AT101" s="240" t="s">
        <v>197</v>
      </c>
      <c r="AU101" s="240" t="s">
        <v>86</v>
      </c>
      <c r="AY101" s="19" t="s">
        <v>194</v>
      </c>
      <c r="BE101" s="241">
        <f>IF(N101="základní",J101,0)</f>
        <v>0</v>
      </c>
      <c r="BF101" s="241">
        <f>IF(N101="snížená",J101,0)</f>
        <v>0</v>
      </c>
      <c r="BG101" s="241">
        <f>IF(N101="zákl. přenesená",J101,0)</f>
        <v>0</v>
      </c>
      <c r="BH101" s="241">
        <f>IF(N101="sníž. přenesená",J101,0)</f>
        <v>0</v>
      </c>
      <c r="BI101" s="241">
        <f>IF(N101="nulová",J101,0)</f>
        <v>0</v>
      </c>
      <c r="BJ101" s="19" t="s">
        <v>84</v>
      </c>
      <c r="BK101" s="241">
        <f>ROUND(I101*H101,2)</f>
        <v>0</v>
      </c>
      <c r="BL101" s="19" t="s">
        <v>202</v>
      </c>
      <c r="BM101" s="240" t="s">
        <v>1509</v>
      </c>
    </row>
    <row r="102" spans="1:47" s="2" customFormat="1" ht="12">
      <c r="A102" s="40"/>
      <c r="B102" s="41"/>
      <c r="C102" s="42"/>
      <c r="D102" s="242" t="s">
        <v>204</v>
      </c>
      <c r="E102" s="42"/>
      <c r="F102" s="243" t="s">
        <v>1510</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204</v>
      </c>
      <c r="AU102" s="19" t="s">
        <v>86</v>
      </c>
    </row>
    <row r="103" spans="1:51" s="13" customFormat="1" ht="12">
      <c r="A103" s="13"/>
      <c r="B103" s="247"/>
      <c r="C103" s="248"/>
      <c r="D103" s="242" t="s">
        <v>208</v>
      </c>
      <c r="E103" s="249" t="s">
        <v>21</v>
      </c>
      <c r="F103" s="250" t="s">
        <v>1511</v>
      </c>
      <c r="G103" s="248"/>
      <c r="H103" s="251">
        <v>1.248</v>
      </c>
      <c r="I103" s="252"/>
      <c r="J103" s="248"/>
      <c r="K103" s="248"/>
      <c r="L103" s="253"/>
      <c r="M103" s="254"/>
      <c r="N103" s="255"/>
      <c r="O103" s="255"/>
      <c r="P103" s="255"/>
      <c r="Q103" s="255"/>
      <c r="R103" s="255"/>
      <c r="S103" s="255"/>
      <c r="T103" s="256"/>
      <c r="U103" s="13"/>
      <c r="V103" s="13"/>
      <c r="W103" s="13"/>
      <c r="X103" s="13"/>
      <c r="Y103" s="13"/>
      <c r="Z103" s="13"/>
      <c r="AA103" s="13"/>
      <c r="AB103" s="13"/>
      <c r="AC103" s="13"/>
      <c r="AD103" s="13"/>
      <c r="AE103" s="13"/>
      <c r="AT103" s="257" t="s">
        <v>208</v>
      </c>
      <c r="AU103" s="257" t="s">
        <v>86</v>
      </c>
      <c r="AV103" s="13" t="s">
        <v>86</v>
      </c>
      <c r="AW103" s="13" t="s">
        <v>38</v>
      </c>
      <c r="AX103" s="13" t="s">
        <v>76</v>
      </c>
      <c r="AY103" s="257" t="s">
        <v>194</v>
      </c>
    </row>
    <row r="104" spans="1:51" s="13" customFormat="1" ht="12">
      <c r="A104" s="13"/>
      <c r="B104" s="247"/>
      <c r="C104" s="248"/>
      <c r="D104" s="242" t="s">
        <v>208</v>
      </c>
      <c r="E104" s="249" t="s">
        <v>21</v>
      </c>
      <c r="F104" s="250" t="s">
        <v>1512</v>
      </c>
      <c r="G104" s="248"/>
      <c r="H104" s="251">
        <v>0.153</v>
      </c>
      <c r="I104" s="252"/>
      <c r="J104" s="248"/>
      <c r="K104" s="248"/>
      <c r="L104" s="253"/>
      <c r="M104" s="254"/>
      <c r="N104" s="255"/>
      <c r="O104" s="255"/>
      <c r="P104" s="255"/>
      <c r="Q104" s="255"/>
      <c r="R104" s="255"/>
      <c r="S104" s="255"/>
      <c r="T104" s="256"/>
      <c r="U104" s="13"/>
      <c r="V104" s="13"/>
      <c r="W104" s="13"/>
      <c r="X104" s="13"/>
      <c r="Y104" s="13"/>
      <c r="Z104" s="13"/>
      <c r="AA104" s="13"/>
      <c r="AB104" s="13"/>
      <c r="AC104" s="13"/>
      <c r="AD104" s="13"/>
      <c r="AE104" s="13"/>
      <c r="AT104" s="257" t="s">
        <v>208</v>
      </c>
      <c r="AU104" s="257" t="s">
        <v>86</v>
      </c>
      <c r="AV104" s="13" t="s">
        <v>86</v>
      </c>
      <c r="AW104" s="13" t="s">
        <v>38</v>
      </c>
      <c r="AX104" s="13" t="s">
        <v>76</v>
      </c>
      <c r="AY104" s="257" t="s">
        <v>194</v>
      </c>
    </row>
    <row r="105" spans="1:51" s="14" customFormat="1" ht="12">
      <c r="A105" s="14"/>
      <c r="B105" s="258"/>
      <c r="C105" s="259"/>
      <c r="D105" s="242" t="s">
        <v>208</v>
      </c>
      <c r="E105" s="260" t="s">
        <v>21</v>
      </c>
      <c r="F105" s="261" t="s">
        <v>210</v>
      </c>
      <c r="G105" s="259"/>
      <c r="H105" s="262">
        <v>1.401</v>
      </c>
      <c r="I105" s="263"/>
      <c r="J105" s="259"/>
      <c r="K105" s="259"/>
      <c r="L105" s="264"/>
      <c r="M105" s="265"/>
      <c r="N105" s="266"/>
      <c r="O105" s="266"/>
      <c r="P105" s="266"/>
      <c r="Q105" s="266"/>
      <c r="R105" s="266"/>
      <c r="S105" s="266"/>
      <c r="T105" s="267"/>
      <c r="U105" s="14"/>
      <c r="V105" s="14"/>
      <c r="W105" s="14"/>
      <c r="X105" s="14"/>
      <c r="Y105" s="14"/>
      <c r="Z105" s="14"/>
      <c r="AA105" s="14"/>
      <c r="AB105" s="14"/>
      <c r="AC105" s="14"/>
      <c r="AD105" s="14"/>
      <c r="AE105" s="14"/>
      <c r="AT105" s="268" t="s">
        <v>208</v>
      </c>
      <c r="AU105" s="268" t="s">
        <v>86</v>
      </c>
      <c r="AV105" s="14" t="s">
        <v>202</v>
      </c>
      <c r="AW105" s="14" t="s">
        <v>38</v>
      </c>
      <c r="AX105" s="14" t="s">
        <v>84</v>
      </c>
      <c r="AY105" s="268" t="s">
        <v>194</v>
      </c>
    </row>
    <row r="106" spans="1:65" s="2" customFormat="1" ht="16.5" customHeight="1">
      <c r="A106" s="40"/>
      <c r="B106" s="41"/>
      <c r="C106" s="229" t="s">
        <v>86</v>
      </c>
      <c r="D106" s="229" t="s">
        <v>197</v>
      </c>
      <c r="E106" s="230" t="s">
        <v>1513</v>
      </c>
      <c r="F106" s="231" t="s">
        <v>1514</v>
      </c>
      <c r="G106" s="232" t="s">
        <v>215</v>
      </c>
      <c r="H106" s="233">
        <v>0.15</v>
      </c>
      <c r="I106" s="234"/>
      <c r="J106" s="235">
        <f>ROUND(I106*H106,2)</f>
        <v>0</v>
      </c>
      <c r="K106" s="231" t="s">
        <v>201</v>
      </c>
      <c r="L106" s="46"/>
      <c r="M106" s="236" t="s">
        <v>21</v>
      </c>
      <c r="N106" s="237" t="s">
        <v>47</v>
      </c>
      <c r="O106" s="86"/>
      <c r="P106" s="238">
        <f>O106*H106</f>
        <v>0</v>
      </c>
      <c r="Q106" s="238">
        <v>0.01954</v>
      </c>
      <c r="R106" s="238">
        <f>Q106*H106</f>
        <v>0.0029309999999999996</v>
      </c>
      <c r="S106" s="238">
        <v>0</v>
      </c>
      <c r="T106" s="239">
        <f>S106*H106</f>
        <v>0</v>
      </c>
      <c r="U106" s="40"/>
      <c r="V106" s="40"/>
      <c r="W106" s="40"/>
      <c r="X106" s="40"/>
      <c r="Y106" s="40"/>
      <c r="Z106" s="40"/>
      <c r="AA106" s="40"/>
      <c r="AB106" s="40"/>
      <c r="AC106" s="40"/>
      <c r="AD106" s="40"/>
      <c r="AE106" s="40"/>
      <c r="AR106" s="240" t="s">
        <v>202</v>
      </c>
      <c r="AT106" s="240" t="s">
        <v>197</v>
      </c>
      <c r="AU106" s="240" t="s">
        <v>86</v>
      </c>
      <c r="AY106" s="19" t="s">
        <v>194</v>
      </c>
      <c r="BE106" s="241">
        <f>IF(N106="základní",J106,0)</f>
        <v>0</v>
      </c>
      <c r="BF106" s="241">
        <f>IF(N106="snížená",J106,0)</f>
        <v>0</v>
      </c>
      <c r="BG106" s="241">
        <f>IF(N106="zákl. přenesená",J106,0)</f>
        <v>0</v>
      </c>
      <c r="BH106" s="241">
        <f>IF(N106="sníž. přenesená",J106,0)</f>
        <v>0</v>
      </c>
      <c r="BI106" s="241">
        <f>IF(N106="nulová",J106,0)</f>
        <v>0</v>
      </c>
      <c r="BJ106" s="19" t="s">
        <v>84</v>
      </c>
      <c r="BK106" s="241">
        <f>ROUND(I106*H106,2)</f>
        <v>0</v>
      </c>
      <c r="BL106" s="19" t="s">
        <v>202</v>
      </c>
      <c r="BM106" s="240" t="s">
        <v>1515</v>
      </c>
    </row>
    <row r="107" spans="1:47" s="2" customFormat="1" ht="12">
      <c r="A107" s="40"/>
      <c r="B107" s="41"/>
      <c r="C107" s="42"/>
      <c r="D107" s="242" t="s">
        <v>204</v>
      </c>
      <c r="E107" s="42"/>
      <c r="F107" s="243" t="s">
        <v>1516</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204</v>
      </c>
      <c r="AU107" s="19" t="s">
        <v>86</v>
      </c>
    </row>
    <row r="108" spans="1:47" s="2" customFormat="1" ht="12">
      <c r="A108" s="40"/>
      <c r="B108" s="41"/>
      <c r="C108" s="42"/>
      <c r="D108" s="242" t="s">
        <v>206</v>
      </c>
      <c r="E108" s="42"/>
      <c r="F108" s="246" t="s">
        <v>472</v>
      </c>
      <c r="G108" s="42"/>
      <c r="H108" s="42"/>
      <c r="I108" s="149"/>
      <c r="J108" s="42"/>
      <c r="K108" s="42"/>
      <c r="L108" s="46"/>
      <c r="M108" s="244"/>
      <c r="N108" s="245"/>
      <c r="O108" s="86"/>
      <c r="P108" s="86"/>
      <c r="Q108" s="86"/>
      <c r="R108" s="86"/>
      <c r="S108" s="86"/>
      <c r="T108" s="87"/>
      <c r="U108" s="40"/>
      <c r="V108" s="40"/>
      <c r="W108" s="40"/>
      <c r="X108" s="40"/>
      <c r="Y108" s="40"/>
      <c r="Z108" s="40"/>
      <c r="AA108" s="40"/>
      <c r="AB108" s="40"/>
      <c r="AC108" s="40"/>
      <c r="AD108" s="40"/>
      <c r="AE108" s="40"/>
      <c r="AT108" s="19" t="s">
        <v>206</v>
      </c>
      <c r="AU108" s="19" t="s">
        <v>86</v>
      </c>
    </row>
    <row r="109" spans="1:65" s="2" customFormat="1" ht="16.5" customHeight="1">
      <c r="A109" s="40"/>
      <c r="B109" s="41"/>
      <c r="C109" s="272" t="s">
        <v>97</v>
      </c>
      <c r="D109" s="272" t="s">
        <v>347</v>
      </c>
      <c r="E109" s="273" t="s">
        <v>1517</v>
      </c>
      <c r="F109" s="274" t="s">
        <v>1518</v>
      </c>
      <c r="G109" s="275" t="s">
        <v>215</v>
      </c>
      <c r="H109" s="276">
        <v>0.15</v>
      </c>
      <c r="I109" s="277"/>
      <c r="J109" s="278">
        <f>ROUND(I109*H109,2)</f>
        <v>0</v>
      </c>
      <c r="K109" s="274" t="s">
        <v>201</v>
      </c>
      <c r="L109" s="279"/>
      <c r="M109" s="280" t="s">
        <v>21</v>
      </c>
      <c r="N109" s="281" t="s">
        <v>47</v>
      </c>
      <c r="O109" s="86"/>
      <c r="P109" s="238">
        <f>O109*H109</f>
        <v>0</v>
      </c>
      <c r="Q109" s="238">
        <v>1</v>
      </c>
      <c r="R109" s="238">
        <f>Q109*H109</f>
        <v>0.15</v>
      </c>
      <c r="S109" s="238">
        <v>0</v>
      </c>
      <c r="T109" s="239">
        <f>S109*H109</f>
        <v>0</v>
      </c>
      <c r="U109" s="40"/>
      <c r="V109" s="40"/>
      <c r="W109" s="40"/>
      <c r="X109" s="40"/>
      <c r="Y109" s="40"/>
      <c r="Z109" s="40"/>
      <c r="AA109" s="40"/>
      <c r="AB109" s="40"/>
      <c r="AC109" s="40"/>
      <c r="AD109" s="40"/>
      <c r="AE109" s="40"/>
      <c r="AR109" s="240" t="s">
        <v>253</v>
      </c>
      <c r="AT109" s="240" t="s">
        <v>347</v>
      </c>
      <c r="AU109" s="240" t="s">
        <v>86</v>
      </c>
      <c r="AY109" s="19" t="s">
        <v>194</v>
      </c>
      <c r="BE109" s="241">
        <f>IF(N109="základní",J109,0)</f>
        <v>0</v>
      </c>
      <c r="BF109" s="241">
        <f>IF(N109="snížená",J109,0)</f>
        <v>0</v>
      </c>
      <c r="BG109" s="241">
        <f>IF(N109="zákl. přenesená",J109,0)</f>
        <v>0</v>
      </c>
      <c r="BH109" s="241">
        <f>IF(N109="sníž. přenesená",J109,0)</f>
        <v>0</v>
      </c>
      <c r="BI109" s="241">
        <f>IF(N109="nulová",J109,0)</f>
        <v>0</v>
      </c>
      <c r="BJ109" s="19" t="s">
        <v>84</v>
      </c>
      <c r="BK109" s="241">
        <f>ROUND(I109*H109,2)</f>
        <v>0</v>
      </c>
      <c r="BL109" s="19" t="s">
        <v>202</v>
      </c>
      <c r="BM109" s="240" t="s">
        <v>1519</v>
      </c>
    </row>
    <row r="110" spans="1:47" s="2" customFormat="1" ht="12">
      <c r="A110" s="40"/>
      <c r="B110" s="41"/>
      <c r="C110" s="42"/>
      <c r="D110" s="242" t="s">
        <v>204</v>
      </c>
      <c r="E110" s="42"/>
      <c r="F110" s="243" t="s">
        <v>1518</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204</v>
      </c>
      <c r="AU110" s="19" t="s">
        <v>86</v>
      </c>
    </row>
    <row r="111" spans="1:51" s="13" customFormat="1" ht="12">
      <c r="A111" s="13"/>
      <c r="B111" s="247"/>
      <c r="C111" s="248"/>
      <c r="D111" s="242" t="s">
        <v>208</v>
      </c>
      <c r="E111" s="249" t="s">
        <v>21</v>
      </c>
      <c r="F111" s="250" t="s">
        <v>1520</v>
      </c>
      <c r="G111" s="248"/>
      <c r="H111" s="251">
        <v>0.15</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4" customFormat="1" ht="12">
      <c r="A112" s="14"/>
      <c r="B112" s="258"/>
      <c r="C112" s="259"/>
      <c r="D112" s="242" t="s">
        <v>208</v>
      </c>
      <c r="E112" s="260" t="s">
        <v>21</v>
      </c>
      <c r="F112" s="261" t="s">
        <v>210</v>
      </c>
      <c r="G112" s="259"/>
      <c r="H112" s="262">
        <v>0.15</v>
      </c>
      <c r="I112" s="263"/>
      <c r="J112" s="259"/>
      <c r="K112" s="259"/>
      <c r="L112" s="264"/>
      <c r="M112" s="265"/>
      <c r="N112" s="266"/>
      <c r="O112" s="266"/>
      <c r="P112" s="266"/>
      <c r="Q112" s="266"/>
      <c r="R112" s="266"/>
      <c r="S112" s="266"/>
      <c r="T112" s="267"/>
      <c r="U112" s="14"/>
      <c r="V112" s="14"/>
      <c r="W112" s="14"/>
      <c r="X112" s="14"/>
      <c r="Y112" s="14"/>
      <c r="Z112" s="14"/>
      <c r="AA112" s="14"/>
      <c r="AB112" s="14"/>
      <c r="AC112" s="14"/>
      <c r="AD112" s="14"/>
      <c r="AE112" s="14"/>
      <c r="AT112" s="268" t="s">
        <v>208</v>
      </c>
      <c r="AU112" s="268" t="s">
        <v>86</v>
      </c>
      <c r="AV112" s="14" t="s">
        <v>202</v>
      </c>
      <c r="AW112" s="14" t="s">
        <v>38</v>
      </c>
      <c r="AX112" s="14" t="s">
        <v>84</v>
      </c>
      <c r="AY112" s="268" t="s">
        <v>194</v>
      </c>
    </row>
    <row r="113" spans="1:65" s="2" customFormat="1" ht="16.5" customHeight="1">
      <c r="A113" s="40"/>
      <c r="B113" s="41"/>
      <c r="C113" s="229" t="s">
        <v>202</v>
      </c>
      <c r="D113" s="229" t="s">
        <v>197</v>
      </c>
      <c r="E113" s="230" t="s">
        <v>468</v>
      </c>
      <c r="F113" s="231" t="s">
        <v>469</v>
      </c>
      <c r="G113" s="232" t="s">
        <v>215</v>
      </c>
      <c r="H113" s="233">
        <v>2.82</v>
      </c>
      <c r="I113" s="234"/>
      <c r="J113" s="235">
        <f>ROUND(I113*H113,2)</f>
        <v>0</v>
      </c>
      <c r="K113" s="231" t="s">
        <v>201</v>
      </c>
      <c r="L113" s="46"/>
      <c r="M113" s="236" t="s">
        <v>21</v>
      </c>
      <c r="N113" s="237" t="s">
        <v>47</v>
      </c>
      <c r="O113" s="86"/>
      <c r="P113" s="238">
        <f>O113*H113</f>
        <v>0</v>
      </c>
      <c r="Q113" s="238">
        <v>0.01221</v>
      </c>
      <c r="R113" s="238">
        <f>Q113*H113</f>
        <v>0.034432199999999996</v>
      </c>
      <c r="S113" s="238">
        <v>0</v>
      </c>
      <c r="T113" s="239">
        <f>S113*H113</f>
        <v>0</v>
      </c>
      <c r="U113" s="40"/>
      <c r="V113" s="40"/>
      <c r="W113" s="40"/>
      <c r="X113" s="40"/>
      <c r="Y113" s="40"/>
      <c r="Z113" s="40"/>
      <c r="AA113" s="40"/>
      <c r="AB113" s="40"/>
      <c r="AC113" s="40"/>
      <c r="AD113" s="40"/>
      <c r="AE113" s="40"/>
      <c r="AR113" s="240" t="s">
        <v>202</v>
      </c>
      <c r="AT113" s="240" t="s">
        <v>197</v>
      </c>
      <c r="AU113" s="240" t="s">
        <v>86</v>
      </c>
      <c r="AY113" s="19" t="s">
        <v>194</v>
      </c>
      <c r="BE113" s="241">
        <f>IF(N113="základní",J113,0)</f>
        <v>0</v>
      </c>
      <c r="BF113" s="241">
        <f>IF(N113="snížená",J113,0)</f>
        <v>0</v>
      </c>
      <c r="BG113" s="241">
        <f>IF(N113="zákl. přenesená",J113,0)</f>
        <v>0</v>
      </c>
      <c r="BH113" s="241">
        <f>IF(N113="sníž. přenesená",J113,0)</f>
        <v>0</v>
      </c>
      <c r="BI113" s="241">
        <f>IF(N113="nulová",J113,0)</f>
        <v>0</v>
      </c>
      <c r="BJ113" s="19" t="s">
        <v>84</v>
      </c>
      <c r="BK113" s="241">
        <f>ROUND(I113*H113,2)</f>
        <v>0</v>
      </c>
      <c r="BL113" s="19" t="s">
        <v>202</v>
      </c>
      <c r="BM113" s="240" t="s">
        <v>1521</v>
      </c>
    </row>
    <row r="114" spans="1:47" s="2" customFormat="1" ht="12">
      <c r="A114" s="40"/>
      <c r="B114" s="41"/>
      <c r="C114" s="42"/>
      <c r="D114" s="242" t="s">
        <v>204</v>
      </c>
      <c r="E114" s="42"/>
      <c r="F114" s="243" t="s">
        <v>471</v>
      </c>
      <c r="G114" s="42"/>
      <c r="H114" s="42"/>
      <c r="I114" s="149"/>
      <c r="J114" s="42"/>
      <c r="K114" s="42"/>
      <c r="L114" s="46"/>
      <c r="M114" s="244"/>
      <c r="N114" s="245"/>
      <c r="O114" s="86"/>
      <c r="P114" s="86"/>
      <c r="Q114" s="86"/>
      <c r="R114" s="86"/>
      <c r="S114" s="86"/>
      <c r="T114" s="87"/>
      <c r="U114" s="40"/>
      <c r="V114" s="40"/>
      <c r="W114" s="40"/>
      <c r="X114" s="40"/>
      <c r="Y114" s="40"/>
      <c r="Z114" s="40"/>
      <c r="AA114" s="40"/>
      <c r="AB114" s="40"/>
      <c r="AC114" s="40"/>
      <c r="AD114" s="40"/>
      <c r="AE114" s="40"/>
      <c r="AT114" s="19" t="s">
        <v>204</v>
      </c>
      <c r="AU114" s="19" t="s">
        <v>86</v>
      </c>
    </row>
    <row r="115" spans="1:47" s="2" customFormat="1" ht="12">
      <c r="A115" s="40"/>
      <c r="B115" s="41"/>
      <c r="C115" s="42"/>
      <c r="D115" s="242" t="s">
        <v>206</v>
      </c>
      <c r="E115" s="42"/>
      <c r="F115" s="246" t="s">
        <v>472</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206</v>
      </c>
      <c r="AU115" s="19" t="s">
        <v>86</v>
      </c>
    </row>
    <row r="116" spans="1:65" s="2" customFormat="1" ht="16.5" customHeight="1">
      <c r="A116" s="40"/>
      <c r="B116" s="41"/>
      <c r="C116" s="272" t="s">
        <v>231</v>
      </c>
      <c r="D116" s="272" t="s">
        <v>347</v>
      </c>
      <c r="E116" s="273" t="s">
        <v>475</v>
      </c>
      <c r="F116" s="274" t="s">
        <v>476</v>
      </c>
      <c r="G116" s="275" t="s">
        <v>215</v>
      </c>
      <c r="H116" s="276">
        <v>2.328</v>
      </c>
      <c r="I116" s="277"/>
      <c r="J116" s="278">
        <f>ROUND(I116*H116,2)</f>
        <v>0</v>
      </c>
      <c r="K116" s="274" t="s">
        <v>201</v>
      </c>
      <c r="L116" s="279"/>
      <c r="M116" s="280" t="s">
        <v>21</v>
      </c>
      <c r="N116" s="281" t="s">
        <v>47</v>
      </c>
      <c r="O116" s="86"/>
      <c r="P116" s="238">
        <f>O116*H116</f>
        <v>0</v>
      </c>
      <c r="Q116" s="238">
        <v>1</v>
      </c>
      <c r="R116" s="238">
        <f>Q116*H116</f>
        <v>2.328</v>
      </c>
      <c r="S116" s="238">
        <v>0</v>
      </c>
      <c r="T116" s="239">
        <f>S116*H116</f>
        <v>0</v>
      </c>
      <c r="U116" s="40"/>
      <c r="V116" s="40"/>
      <c r="W116" s="40"/>
      <c r="X116" s="40"/>
      <c r="Y116" s="40"/>
      <c r="Z116" s="40"/>
      <c r="AA116" s="40"/>
      <c r="AB116" s="40"/>
      <c r="AC116" s="40"/>
      <c r="AD116" s="40"/>
      <c r="AE116" s="40"/>
      <c r="AR116" s="240" t="s">
        <v>253</v>
      </c>
      <c r="AT116" s="240" t="s">
        <v>347</v>
      </c>
      <c r="AU116" s="240" t="s">
        <v>86</v>
      </c>
      <c r="AY116" s="19" t="s">
        <v>194</v>
      </c>
      <c r="BE116" s="241">
        <f>IF(N116="základní",J116,0)</f>
        <v>0</v>
      </c>
      <c r="BF116" s="241">
        <f>IF(N116="snížená",J116,0)</f>
        <v>0</v>
      </c>
      <c r="BG116" s="241">
        <f>IF(N116="zákl. přenesená",J116,0)</f>
        <v>0</v>
      </c>
      <c r="BH116" s="241">
        <f>IF(N116="sníž. přenesená",J116,0)</f>
        <v>0</v>
      </c>
      <c r="BI116" s="241">
        <f>IF(N116="nulová",J116,0)</f>
        <v>0</v>
      </c>
      <c r="BJ116" s="19" t="s">
        <v>84</v>
      </c>
      <c r="BK116" s="241">
        <f>ROUND(I116*H116,2)</f>
        <v>0</v>
      </c>
      <c r="BL116" s="19" t="s">
        <v>202</v>
      </c>
      <c r="BM116" s="240" t="s">
        <v>1522</v>
      </c>
    </row>
    <row r="117" spans="1:47" s="2" customFormat="1" ht="12">
      <c r="A117" s="40"/>
      <c r="B117" s="41"/>
      <c r="C117" s="42"/>
      <c r="D117" s="242" t="s">
        <v>204</v>
      </c>
      <c r="E117" s="42"/>
      <c r="F117" s="243" t="s">
        <v>476</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204</v>
      </c>
      <c r="AU117" s="19" t="s">
        <v>86</v>
      </c>
    </row>
    <row r="118" spans="1:51" s="13" customFormat="1" ht="12">
      <c r="A118" s="13"/>
      <c r="B118" s="247"/>
      <c r="C118" s="248"/>
      <c r="D118" s="242" t="s">
        <v>208</v>
      </c>
      <c r="E118" s="249" t="s">
        <v>21</v>
      </c>
      <c r="F118" s="250" t="s">
        <v>1523</v>
      </c>
      <c r="G118" s="248"/>
      <c r="H118" s="251">
        <v>1.448</v>
      </c>
      <c r="I118" s="252"/>
      <c r="J118" s="248"/>
      <c r="K118" s="248"/>
      <c r="L118" s="253"/>
      <c r="M118" s="254"/>
      <c r="N118" s="255"/>
      <c r="O118" s="255"/>
      <c r="P118" s="255"/>
      <c r="Q118" s="255"/>
      <c r="R118" s="255"/>
      <c r="S118" s="255"/>
      <c r="T118" s="256"/>
      <c r="U118" s="13"/>
      <c r="V118" s="13"/>
      <c r="W118" s="13"/>
      <c r="X118" s="13"/>
      <c r="Y118" s="13"/>
      <c r="Z118" s="13"/>
      <c r="AA118" s="13"/>
      <c r="AB118" s="13"/>
      <c r="AC118" s="13"/>
      <c r="AD118" s="13"/>
      <c r="AE118" s="13"/>
      <c r="AT118" s="257" t="s">
        <v>208</v>
      </c>
      <c r="AU118" s="257" t="s">
        <v>86</v>
      </c>
      <c r="AV118" s="13" t="s">
        <v>86</v>
      </c>
      <c r="AW118" s="13" t="s">
        <v>38</v>
      </c>
      <c r="AX118" s="13" t="s">
        <v>76</v>
      </c>
      <c r="AY118" s="257" t="s">
        <v>194</v>
      </c>
    </row>
    <row r="119" spans="1:51" s="13" customFormat="1" ht="12">
      <c r="A119" s="13"/>
      <c r="B119" s="247"/>
      <c r="C119" s="248"/>
      <c r="D119" s="242" t="s">
        <v>208</v>
      </c>
      <c r="E119" s="249" t="s">
        <v>21</v>
      </c>
      <c r="F119" s="250" t="s">
        <v>1524</v>
      </c>
      <c r="G119" s="248"/>
      <c r="H119" s="251">
        <v>0.88</v>
      </c>
      <c r="I119" s="252"/>
      <c r="J119" s="248"/>
      <c r="K119" s="248"/>
      <c r="L119" s="253"/>
      <c r="M119" s="254"/>
      <c r="N119" s="255"/>
      <c r="O119" s="255"/>
      <c r="P119" s="255"/>
      <c r="Q119" s="255"/>
      <c r="R119" s="255"/>
      <c r="S119" s="255"/>
      <c r="T119" s="256"/>
      <c r="U119" s="13"/>
      <c r="V119" s="13"/>
      <c r="W119" s="13"/>
      <c r="X119" s="13"/>
      <c r="Y119" s="13"/>
      <c r="Z119" s="13"/>
      <c r="AA119" s="13"/>
      <c r="AB119" s="13"/>
      <c r="AC119" s="13"/>
      <c r="AD119" s="13"/>
      <c r="AE119" s="13"/>
      <c r="AT119" s="257" t="s">
        <v>208</v>
      </c>
      <c r="AU119" s="257" t="s">
        <v>86</v>
      </c>
      <c r="AV119" s="13" t="s">
        <v>86</v>
      </c>
      <c r="AW119" s="13" t="s">
        <v>38</v>
      </c>
      <c r="AX119" s="13" t="s">
        <v>76</v>
      </c>
      <c r="AY119" s="257" t="s">
        <v>194</v>
      </c>
    </row>
    <row r="120" spans="1:51" s="14" customFormat="1" ht="12">
      <c r="A120" s="14"/>
      <c r="B120" s="258"/>
      <c r="C120" s="259"/>
      <c r="D120" s="242" t="s">
        <v>208</v>
      </c>
      <c r="E120" s="260" t="s">
        <v>21</v>
      </c>
      <c r="F120" s="261" t="s">
        <v>210</v>
      </c>
      <c r="G120" s="259"/>
      <c r="H120" s="262">
        <v>2.328</v>
      </c>
      <c r="I120" s="263"/>
      <c r="J120" s="259"/>
      <c r="K120" s="259"/>
      <c r="L120" s="264"/>
      <c r="M120" s="265"/>
      <c r="N120" s="266"/>
      <c r="O120" s="266"/>
      <c r="P120" s="266"/>
      <c r="Q120" s="266"/>
      <c r="R120" s="266"/>
      <c r="S120" s="266"/>
      <c r="T120" s="267"/>
      <c r="U120" s="14"/>
      <c r="V120" s="14"/>
      <c r="W120" s="14"/>
      <c r="X120" s="14"/>
      <c r="Y120" s="14"/>
      <c r="Z120" s="14"/>
      <c r="AA120" s="14"/>
      <c r="AB120" s="14"/>
      <c r="AC120" s="14"/>
      <c r="AD120" s="14"/>
      <c r="AE120" s="14"/>
      <c r="AT120" s="268" t="s">
        <v>208</v>
      </c>
      <c r="AU120" s="268" t="s">
        <v>86</v>
      </c>
      <c r="AV120" s="14" t="s">
        <v>202</v>
      </c>
      <c r="AW120" s="14" t="s">
        <v>38</v>
      </c>
      <c r="AX120" s="14" t="s">
        <v>84</v>
      </c>
      <c r="AY120" s="268" t="s">
        <v>194</v>
      </c>
    </row>
    <row r="121" spans="1:65" s="2" customFormat="1" ht="16.5" customHeight="1">
      <c r="A121" s="40"/>
      <c r="B121" s="41"/>
      <c r="C121" s="272" t="s">
        <v>241</v>
      </c>
      <c r="D121" s="272" t="s">
        <v>347</v>
      </c>
      <c r="E121" s="273" t="s">
        <v>1525</v>
      </c>
      <c r="F121" s="274" t="s">
        <v>1526</v>
      </c>
      <c r="G121" s="275" t="s">
        <v>215</v>
      </c>
      <c r="H121" s="276">
        <v>0.485</v>
      </c>
      <c r="I121" s="277"/>
      <c r="J121" s="278">
        <f>ROUND(I121*H121,2)</f>
        <v>0</v>
      </c>
      <c r="K121" s="274" t="s">
        <v>201</v>
      </c>
      <c r="L121" s="279"/>
      <c r="M121" s="280" t="s">
        <v>21</v>
      </c>
      <c r="N121" s="281" t="s">
        <v>47</v>
      </c>
      <c r="O121" s="86"/>
      <c r="P121" s="238">
        <f>O121*H121</f>
        <v>0</v>
      </c>
      <c r="Q121" s="238">
        <v>1</v>
      </c>
      <c r="R121" s="238">
        <f>Q121*H121</f>
        <v>0.485</v>
      </c>
      <c r="S121" s="238">
        <v>0</v>
      </c>
      <c r="T121" s="239">
        <f>S121*H121</f>
        <v>0</v>
      </c>
      <c r="U121" s="40"/>
      <c r="V121" s="40"/>
      <c r="W121" s="40"/>
      <c r="X121" s="40"/>
      <c r="Y121" s="40"/>
      <c r="Z121" s="40"/>
      <c r="AA121" s="40"/>
      <c r="AB121" s="40"/>
      <c r="AC121" s="40"/>
      <c r="AD121" s="40"/>
      <c r="AE121" s="40"/>
      <c r="AR121" s="240" t="s">
        <v>253</v>
      </c>
      <c r="AT121" s="240" t="s">
        <v>347</v>
      </c>
      <c r="AU121" s="240" t="s">
        <v>86</v>
      </c>
      <c r="AY121" s="19" t="s">
        <v>194</v>
      </c>
      <c r="BE121" s="241">
        <f>IF(N121="základní",J121,0)</f>
        <v>0</v>
      </c>
      <c r="BF121" s="241">
        <f>IF(N121="snížená",J121,0)</f>
        <v>0</v>
      </c>
      <c r="BG121" s="241">
        <f>IF(N121="zákl. přenesená",J121,0)</f>
        <v>0</v>
      </c>
      <c r="BH121" s="241">
        <f>IF(N121="sníž. přenesená",J121,0)</f>
        <v>0</v>
      </c>
      <c r="BI121" s="241">
        <f>IF(N121="nulová",J121,0)</f>
        <v>0</v>
      </c>
      <c r="BJ121" s="19" t="s">
        <v>84</v>
      </c>
      <c r="BK121" s="241">
        <f>ROUND(I121*H121,2)</f>
        <v>0</v>
      </c>
      <c r="BL121" s="19" t="s">
        <v>202</v>
      </c>
      <c r="BM121" s="240" t="s">
        <v>1527</v>
      </c>
    </row>
    <row r="122" spans="1:47" s="2" customFormat="1" ht="12">
      <c r="A122" s="40"/>
      <c r="B122" s="41"/>
      <c r="C122" s="42"/>
      <c r="D122" s="242" t="s">
        <v>204</v>
      </c>
      <c r="E122" s="42"/>
      <c r="F122" s="243" t="s">
        <v>1526</v>
      </c>
      <c r="G122" s="42"/>
      <c r="H122" s="42"/>
      <c r="I122" s="149"/>
      <c r="J122" s="42"/>
      <c r="K122" s="42"/>
      <c r="L122" s="46"/>
      <c r="M122" s="244"/>
      <c r="N122" s="245"/>
      <c r="O122" s="86"/>
      <c r="P122" s="86"/>
      <c r="Q122" s="86"/>
      <c r="R122" s="86"/>
      <c r="S122" s="86"/>
      <c r="T122" s="87"/>
      <c r="U122" s="40"/>
      <c r="V122" s="40"/>
      <c r="W122" s="40"/>
      <c r="X122" s="40"/>
      <c r="Y122" s="40"/>
      <c r="Z122" s="40"/>
      <c r="AA122" s="40"/>
      <c r="AB122" s="40"/>
      <c r="AC122" s="40"/>
      <c r="AD122" s="40"/>
      <c r="AE122" s="40"/>
      <c r="AT122" s="19" t="s">
        <v>204</v>
      </c>
      <c r="AU122" s="19" t="s">
        <v>86</v>
      </c>
    </row>
    <row r="123" spans="1:51" s="13" customFormat="1" ht="12">
      <c r="A123" s="13"/>
      <c r="B123" s="247"/>
      <c r="C123" s="248"/>
      <c r="D123" s="242" t="s">
        <v>208</v>
      </c>
      <c r="E123" s="249" t="s">
        <v>21</v>
      </c>
      <c r="F123" s="250" t="s">
        <v>1528</v>
      </c>
      <c r="G123" s="248"/>
      <c r="H123" s="251">
        <v>0.485</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4" customFormat="1" ht="12">
      <c r="A124" s="14"/>
      <c r="B124" s="258"/>
      <c r="C124" s="259"/>
      <c r="D124" s="242" t="s">
        <v>208</v>
      </c>
      <c r="E124" s="260" t="s">
        <v>21</v>
      </c>
      <c r="F124" s="261" t="s">
        <v>210</v>
      </c>
      <c r="G124" s="259"/>
      <c r="H124" s="262">
        <v>0.485</v>
      </c>
      <c r="I124" s="263"/>
      <c r="J124" s="259"/>
      <c r="K124" s="259"/>
      <c r="L124" s="264"/>
      <c r="M124" s="265"/>
      <c r="N124" s="266"/>
      <c r="O124" s="266"/>
      <c r="P124" s="266"/>
      <c r="Q124" s="266"/>
      <c r="R124" s="266"/>
      <c r="S124" s="266"/>
      <c r="T124" s="267"/>
      <c r="U124" s="14"/>
      <c r="V124" s="14"/>
      <c r="W124" s="14"/>
      <c r="X124" s="14"/>
      <c r="Y124" s="14"/>
      <c r="Z124" s="14"/>
      <c r="AA124" s="14"/>
      <c r="AB124" s="14"/>
      <c r="AC124" s="14"/>
      <c r="AD124" s="14"/>
      <c r="AE124" s="14"/>
      <c r="AT124" s="268" t="s">
        <v>208</v>
      </c>
      <c r="AU124" s="268" t="s">
        <v>86</v>
      </c>
      <c r="AV124" s="14" t="s">
        <v>202</v>
      </c>
      <c r="AW124" s="14" t="s">
        <v>38</v>
      </c>
      <c r="AX124" s="14" t="s">
        <v>84</v>
      </c>
      <c r="AY124" s="268" t="s">
        <v>194</v>
      </c>
    </row>
    <row r="125" spans="1:65" s="2" customFormat="1" ht="16.5" customHeight="1">
      <c r="A125" s="40"/>
      <c r="B125" s="41"/>
      <c r="C125" s="272" t="s">
        <v>248</v>
      </c>
      <c r="D125" s="272" t="s">
        <v>347</v>
      </c>
      <c r="E125" s="273" t="s">
        <v>1529</v>
      </c>
      <c r="F125" s="274" t="s">
        <v>1530</v>
      </c>
      <c r="G125" s="275" t="s">
        <v>215</v>
      </c>
      <c r="H125" s="276">
        <v>0.007</v>
      </c>
      <c r="I125" s="277"/>
      <c r="J125" s="278">
        <f>ROUND(I125*H125,2)</f>
        <v>0</v>
      </c>
      <c r="K125" s="274" t="s">
        <v>201</v>
      </c>
      <c r="L125" s="279"/>
      <c r="M125" s="280" t="s">
        <v>21</v>
      </c>
      <c r="N125" s="281" t="s">
        <v>47</v>
      </c>
      <c r="O125" s="86"/>
      <c r="P125" s="238">
        <f>O125*H125</f>
        <v>0</v>
      </c>
      <c r="Q125" s="238">
        <v>1</v>
      </c>
      <c r="R125" s="238">
        <f>Q125*H125</f>
        <v>0.007</v>
      </c>
      <c r="S125" s="238">
        <v>0</v>
      </c>
      <c r="T125" s="239">
        <f>S125*H125</f>
        <v>0</v>
      </c>
      <c r="U125" s="40"/>
      <c r="V125" s="40"/>
      <c r="W125" s="40"/>
      <c r="X125" s="40"/>
      <c r="Y125" s="40"/>
      <c r="Z125" s="40"/>
      <c r="AA125" s="40"/>
      <c r="AB125" s="40"/>
      <c r="AC125" s="40"/>
      <c r="AD125" s="40"/>
      <c r="AE125" s="40"/>
      <c r="AR125" s="240" t="s">
        <v>253</v>
      </c>
      <c r="AT125" s="240" t="s">
        <v>347</v>
      </c>
      <c r="AU125" s="240" t="s">
        <v>86</v>
      </c>
      <c r="AY125" s="19" t="s">
        <v>194</v>
      </c>
      <c r="BE125" s="241">
        <f>IF(N125="základní",J125,0)</f>
        <v>0</v>
      </c>
      <c r="BF125" s="241">
        <f>IF(N125="snížená",J125,0)</f>
        <v>0</v>
      </c>
      <c r="BG125" s="241">
        <f>IF(N125="zákl. přenesená",J125,0)</f>
        <v>0</v>
      </c>
      <c r="BH125" s="241">
        <f>IF(N125="sníž. přenesená",J125,0)</f>
        <v>0</v>
      </c>
      <c r="BI125" s="241">
        <f>IF(N125="nulová",J125,0)</f>
        <v>0</v>
      </c>
      <c r="BJ125" s="19" t="s">
        <v>84</v>
      </c>
      <c r="BK125" s="241">
        <f>ROUND(I125*H125,2)</f>
        <v>0</v>
      </c>
      <c r="BL125" s="19" t="s">
        <v>202</v>
      </c>
      <c r="BM125" s="240" t="s">
        <v>1531</v>
      </c>
    </row>
    <row r="126" spans="1:47" s="2" customFormat="1" ht="12">
      <c r="A126" s="40"/>
      <c r="B126" s="41"/>
      <c r="C126" s="42"/>
      <c r="D126" s="242" t="s">
        <v>204</v>
      </c>
      <c r="E126" s="42"/>
      <c r="F126" s="243" t="s">
        <v>1530</v>
      </c>
      <c r="G126" s="42"/>
      <c r="H126" s="42"/>
      <c r="I126" s="149"/>
      <c r="J126" s="42"/>
      <c r="K126" s="42"/>
      <c r="L126" s="46"/>
      <c r="M126" s="244"/>
      <c r="N126" s="245"/>
      <c r="O126" s="86"/>
      <c r="P126" s="86"/>
      <c r="Q126" s="86"/>
      <c r="R126" s="86"/>
      <c r="S126" s="86"/>
      <c r="T126" s="87"/>
      <c r="U126" s="40"/>
      <c r="V126" s="40"/>
      <c r="W126" s="40"/>
      <c r="X126" s="40"/>
      <c r="Y126" s="40"/>
      <c r="Z126" s="40"/>
      <c r="AA126" s="40"/>
      <c r="AB126" s="40"/>
      <c r="AC126" s="40"/>
      <c r="AD126" s="40"/>
      <c r="AE126" s="40"/>
      <c r="AT126" s="19" t="s">
        <v>204</v>
      </c>
      <c r="AU126" s="19" t="s">
        <v>86</v>
      </c>
    </row>
    <row r="127" spans="1:51" s="13" customFormat="1" ht="12">
      <c r="A127" s="13"/>
      <c r="B127" s="247"/>
      <c r="C127" s="248"/>
      <c r="D127" s="242" t="s">
        <v>208</v>
      </c>
      <c r="E127" s="249" t="s">
        <v>21</v>
      </c>
      <c r="F127" s="250" t="s">
        <v>1532</v>
      </c>
      <c r="G127" s="248"/>
      <c r="H127" s="251">
        <v>0.007</v>
      </c>
      <c r="I127" s="252"/>
      <c r="J127" s="248"/>
      <c r="K127" s="248"/>
      <c r="L127" s="253"/>
      <c r="M127" s="254"/>
      <c r="N127" s="255"/>
      <c r="O127" s="255"/>
      <c r="P127" s="255"/>
      <c r="Q127" s="255"/>
      <c r="R127" s="255"/>
      <c r="S127" s="255"/>
      <c r="T127" s="256"/>
      <c r="U127" s="13"/>
      <c r="V127" s="13"/>
      <c r="W127" s="13"/>
      <c r="X127" s="13"/>
      <c r="Y127" s="13"/>
      <c r="Z127" s="13"/>
      <c r="AA127" s="13"/>
      <c r="AB127" s="13"/>
      <c r="AC127" s="13"/>
      <c r="AD127" s="13"/>
      <c r="AE127" s="13"/>
      <c r="AT127" s="257" t="s">
        <v>208</v>
      </c>
      <c r="AU127" s="257" t="s">
        <v>86</v>
      </c>
      <c r="AV127" s="13" t="s">
        <v>86</v>
      </c>
      <c r="AW127" s="13" t="s">
        <v>38</v>
      </c>
      <c r="AX127" s="13" t="s">
        <v>76</v>
      </c>
      <c r="AY127" s="257" t="s">
        <v>194</v>
      </c>
    </row>
    <row r="128" spans="1:51" s="14" customFormat="1" ht="12">
      <c r="A128" s="14"/>
      <c r="B128" s="258"/>
      <c r="C128" s="259"/>
      <c r="D128" s="242" t="s">
        <v>208</v>
      </c>
      <c r="E128" s="260" t="s">
        <v>21</v>
      </c>
      <c r="F128" s="261" t="s">
        <v>210</v>
      </c>
      <c r="G128" s="259"/>
      <c r="H128" s="262">
        <v>0.007</v>
      </c>
      <c r="I128" s="263"/>
      <c r="J128" s="259"/>
      <c r="K128" s="259"/>
      <c r="L128" s="264"/>
      <c r="M128" s="265"/>
      <c r="N128" s="266"/>
      <c r="O128" s="266"/>
      <c r="P128" s="266"/>
      <c r="Q128" s="266"/>
      <c r="R128" s="266"/>
      <c r="S128" s="266"/>
      <c r="T128" s="267"/>
      <c r="U128" s="14"/>
      <c r="V128" s="14"/>
      <c r="W128" s="14"/>
      <c r="X128" s="14"/>
      <c r="Y128" s="14"/>
      <c r="Z128" s="14"/>
      <c r="AA128" s="14"/>
      <c r="AB128" s="14"/>
      <c r="AC128" s="14"/>
      <c r="AD128" s="14"/>
      <c r="AE128" s="14"/>
      <c r="AT128" s="268" t="s">
        <v>208</v>
      </c>
      <c r="AU128" s="268" t="s">
        <v>86</v>
      </c>
      <c r="AV128" s="14" t="s">
        <v>202</v>
      </c>
      <c r="AW128" s="14" t="s">
        <v>38</v>
      </c>
      <c r="AX128" s="14" t="s">
        <v>84</v>
      </c>
      <c r="AY128" s="268" t="s">
        <v>194</v>
      </c>
    </row>
    <row r="129" spans="1:65" s="2" customFormat="1" ht="16.5" customHeight="1">
      <c r="A129" s="40"/>
      <c r="B129" s="41"/>
      <c r="C129" s="229" t="s">
        <v>253</v>
      </c>
      <c r="D129" s="229" t="s">
        <v>197</v>
      </c>
      <c r="E129" s="230" t="s">
        <v>1533</v>
      </c>
      <c r="F129" s="231" t="s">
        <v>1534</v>
      </c>
      <c r="G129" s="232" t="s">
        <v>200</v>
      </c>
      <c r="H129" s="233">
        <v>0.525</v>
      </c>
      <c r="I129" s="234"/>
      <c r="J129" s="235">
        <f>ROUND(I129*H129,2)</f>
        <v>0</v>
      </c>
      <c r="K129" s="231" t="s">
        <v>201</v>
      </c>
      <c r="L129" s="46"/>
      <c r="M129" s="236" t="s">
        <v>21</v>
      </c>
      <c r="N129" s="237" t="s">
        <v>47</v>
      </c>
      <c r="O129" s="86"/>
      <c r="P129" s="238">
        <f>O129*H129</f>
        <v>0</v>
      </c>
      <c r="Q129" s="238">
        <v>2.11428</v>
      </c>
      <c r="R129" s="238">
        <f>Q129*H129</f>
        <v>1.1099970000000001</v>
      </c>
      <c r="S129" s="238">
        <v>0</v>
      </c>
      <c r="T129" s="239">
        <f>S129*H129</f>
        <v>0</v>
      </c>
      <c r="U129" s="40"/>
      <c r="V129" s="40"/>
      <c r="W129" s="40"/>
      <c r="X129" s="40"/>
      <c r="Y129" s="40"/>
      <c r="Z129" s="40"/>
      <c r="AA129" s="40"/>
      <c r="AB129" s="40"/>
      <c r="AC129" s="40"/>
      <c r="AD129" s="40"/>
      <c r="AE129" s="40"/>
      <c r="AR129" s="240" t="s">
        <v>202</v>
      </c>
      <c r="AT129" s="240" t="s">
        <v>197</v>
      </c>
      <c r="AU129" s="240" t="s">
        <v>86</v>
      </c>
      <c r="AY129" s="19" t="s">
        <v>194</v>
      </c>
      <c r="BE129" s="241">
        <f>IF(N129="základní",J129,0)</f>
        <v>0</v>
      </c>
      <c r="BF129" s="241">
        <f>IF(N129="snížená",J129,0)</f>
        <v>0</v>
      </c>
      <c r="BG129" s="241">
        <f>IF(N129="zákl. přenesená",J129,0)</f>
        <v>0</v>
      </c>
      <c r="BH129" s="241">
        <f>IF(N129="sníž. přenesená",J129,0)</f>
        <v>0</v>
      </c>
      <c r="BI129" s="241">
        <f>IF(N129="nulová",J129,0)</f>
        <v>0</v>
      </c>
      <c r="BJ129" s="19" t="s">
        <v>84</v>
      </c>
      <c r="BK129" s="241">
        <f>ROUND(I129*H129,2)</f>
        <v>0</v>
      </c>
      <c r="BL129" s="19" t="s">
        <v>202</v>
      </c>
      <c r="BM129" s="240" t="s">
        <v>1535</v>
      </c>
    </row>
    <row r="130" spans="1:47" s="2" customFormat="1" ht="12">
      <c r="A130" s="40"/>
      <c r="B130" s="41"/>
      <c r="C130" s="42"/>
      <c r="D130" s="242" t="s">
        <v>204</v>
      </c>
      <c r="E130" s="42"/>
      <c r="F130" s="243" t="s">
        <v>1536</v>
      </c>
      <c r="G130" s="42"/>
      <c r="H130" s="42"/>
      <c r="I130" s="149"/>
      <c r="J130" s="42"/>
      <c r="K130" s="42"/>
      <c r="L130" s="46"/>
      <c r="M130" s="244"/>
      <c r="N130" s="245"/>
      <c r="O130" s="86"/>
      <c r="P130" s="86"/>
      <c r="Q130" s="86"/>
      <c r="R130" s="86"/>
      <c r="S130" s="86"/>
      <c r="T130" s="87"/>
      <c r="U130" s="40"/>
      <c r="V130" s="40"/>
      <c r="W130" s="40"/>
      <c r="X130" s="40"/>
      <c r="Y130" s="40"/>
      <c r="Z130" s="40"/>
      <c r="AA130" s="40"/>
      <c r="AB130" s="40"/>
      <c r="AC130" s="40"/>
      <c r="AD130" s="40"/>
      <c r="AE130" s="40"/>
      <c r="AT130" s="19" t="s">
        <v>204</v>
      </c>
      <c r="AU130" s="19" t="s">
        <v>86</v>
      </c>
    </row>
    <row r="131" spans="1:51" s="13" customFormat="1" ht="12">
      <c r="A131" s="13"/>
      <c r="B131" s="247"/>
      <c r="C131" s="248"/>
      <c r="D131" s="242" t="s">
        <v>208</v>
      </c>
      <c r="E131" s="249" t="s">
        <v>21</v>
      </c>
      <c r="F131" s="250" t="s">
        <v>1537</v>
      </c>
      <c r="G131" s="248"/>
      <c r="H131" s="251">
        <v>0.525</v>
      </c>
      <c r="I131" s="252"/>
      <c r="J131" s="248"/>
      <c r="K131" s="248"/>
      <c r="L131" s="253"/>
      <c r="M131" s="254"/>
      <c r="N131" s="255"/>
      <c r="O131" s="255"/>
      <c r="P131" s="255"/>
      <c r="Q131" s="255"/>
      <c r="R131" s="255"/>
      <c r="S131" s="255"/>
      <c r="T131" s="256"/>
      <c r="U131" s="13"/>
      <c r="V131" s="13"/>
      <c r="W131" s="13"/>
      <c r="X131" s="13"/>
      <c r="Y131" s="13"/>
      <c r="Z131" s="13"/>
      <c r="AA131" s="13"/>
      <c r="AB131" s="13"/>
      <c r="AC131" s="13"/>
      <c r="AD131" s="13"/>
      <c r="AE131" s="13"/>
      <c r="AT131" s="257" t="s">
        <v>208</v>
      </c>
      <c r="AU131" s="257" t="s">
        <v>86</v>
      </c>
      <c r="AV131" s="13" t="s">
        <v>86</v>
      </c>
      <c r="AW131" s="13" t="s">
        <v>38</v>
      </c>
      <c r="AX131" s="13" t="s">
        <v>76</v>
      </c>
      <c r="AY131" s="257" t="s">
        <v>194</v>
      </c>
    </row>
    <row r="132" spans="1:51" s="14" customFormat="1" ht="12">
      <c r="A132" s="14"/>
      <c r="B132" s="258"/>
      <c r="C132" s="259"/>
      <c r="D132" s="242" t="s">
        <v>208</v>
      </c>
      <c r="E132" s="260" t="s">
        <v>21</v>
      </c>
      <c r="F132" s="261" t="s">
        <v>210</v>
      </c>
      <c r="G132" s="259"/>
      <c r="H132" s="262">
        <v>0.525</v>
      </c>
      <c r="I132" s="263"/>
      <c r="J132" s="259"/>
      <c r="K132" s="259"/>
      <c r="L132" s="264"/>
      <c r="M132" s="265"/>
      <c r="N132" s="266"/>
      <c r="O132" s="266"/>
      <c r="P132" s="266"/>
      <c r="Q132" s="266"/>
      <c r="R132" s="266"/>
      <c r="S132" s="266"/>
      <c r="T132" s="267"/>
      <c r="U132" s="14"/>
      <c r="V132" s="14"/>
      <c r="W132" s="14"/>
      <c r="X132" s="14"/>
      <c r="Y132" s="14"/>
      <c r="Z132" s="14"/>
      <c r="AA132" s="14"/>
      <c r="AB132" s="14"/>
      <c r="AC132" s="14"/>
      <c r="AD132" s="14"/>
      <c r="AE132" s="14"/>
      <c r="AT132" s="268" t="s">
        <v>208</v>
      </c>
      <c r="AU132" s="268" t="s">
        <v>86</v>
      </c>
      <c r="AV132" s="14" t="s">
        <v>202</v>
      </c>
      <c r="AW132" s="14" t="s">
        <v>38</v>
      </c>
      <c r="AX132" s="14" t="s">
        <v>84</v>
      </c>
      <c r="AY132" s="268" t="s">
        <v>194</v>
      </c>
    </row>
    <row r="133" spans="1:65" s="2" customFormat="1" ht="16.5" customHeight="1">
      <c r="A133" s="40"/>
      <c r="B133" s="41"/>
      <c r="C133" s="229" t="s">
        <v>195</v>
      </c>
      <c r="D133" s="229" t="s">
        <v>197</v>
      </c>
      <c r="E133" s="230" t="s">
        <v>1538</v>
      </c>
      <c r="F133" s="231" t="s">
        <v>1539</v>
      </c>
      <c r="G133" s="232" t="s">
        <v>354</v>
      </c>
      <c r="H133" s="233">
        <v>0.84</v>
      </c>
      <c r="I133" s="234"/>
      <c r="J133" s="235">
        <f>ROUND(I133*H133,2)</f>
        <v>0</v>
      </c>
      <c r="K133" s="231" t="s">
        <v>201</v>
      </c>
      <c r="L133" s="46"/>
      <c r="M133" s="236" t="s">
        <v>21</v>
      </c>
      <c r="N133" s="237" t="s">
        <v>47</v>
      </c>
      <c r="O133" s="86"/>
      <c r="P133" s="238">
        <f>O133*H133</f>
        <v>0</v>
      </c>
      <c r="Q133" s="238">
        <v>0.17818</v>
      </c>
      <c r="R133" s="238">
        <f>Q133*H133</f>
        <v>0.1496712</v>
      </c>
      <c r="S133" s="238">
        <v>0</v>
      </c>
      <c r="T133" s="239">
        <f>S133*H133</f>
        <v>0</v>
      </c>
      <c r="U133" s="40"/>
      <c r="V133" s="40"/>
      <c r="W133" s="40"/>
      <c r="X133" s="40"/>
      <c r="Y133" s="40"/>
      <c r="Z133" s="40"/>
      <c r="AA133" s="40"/>
      <c r="AB133" s="40"/>
      <c r="AC133" s="40"/>
      <c r="AD133" s="40"/>
      <c r="AE133" s="40"/>
      <c r="AR133" s="240" t="s">
        <v>202</v>
      </c>
      <c r="AT133" s="240" t="s">
        <v>197</v>
      </c>
      <c r="AU133" s="240" t="s">
        <v>86</v>
      </c>
      <c r="AY133" s="19" t="s">
        <v>194</v>
      </c>
      <c r="BE133" s="241">
        <f>IF(N133="základní",J133,0)</f>
        <v>0</v>
      </c>
      <c r="BF133" s="241">
        <f>IF(N133="snížená",J133,0)</f>
        <v>0</v>
      </c>
      <c r="BG133" s="241">
        <f>IF(N133="zákl. přenesená",J133,0)</f>
        <v>0</v>
      </c>
      <c r="BH133" s="241">
        <f>IF(N133="sníž. přenesená",J133,0)</f>
        <v>0</v>
      </c>
      <c r="BI133" s="241">
        <f>IF(N133="nulová",J133,0)</f>
        <v>0</v>
      </c>
      <c r="BJ133" s="19" t="s">
        <v>84</v>
      </c>
      <c r="BK133" s="241">
        <f>ROUND(I133*H133,2)</f>
        <v>0</v>
      </c>
      <c r="BL133" s="19" t="s">
        <v>202</v>
      </c>
      <c r="BM133" s="240" t="s">
        <v>1540</v>
      </c>
    </row>
    <row r="134" spans="1:47" s="2" customFormat="1" ht="12">
      <c r="A134" s="40"/>
      <c r="B134" s="41"/>
      <c r="C134" s="42"/>
      <c r="D134" s="242" t="s">
        <v>204</v>
      </c>
      <c r="E134" s="42"/>
      <c r="F134" s="243" t="s">
        <v>1541</v>
      </c>
      <c r="G134" s="42"/>
      <c r="H134" s="42"/>
      <c r="I134" s="149"/>
      <c r="J134" s="42"/>
      <c r="K134" s="42"/>
      <c r="L134" s="46"/>
      <c r="M134" s="244"/>
      <c r="N134" s="245"/>
      <c r="O134" s="86"/>
      <c r="P134" s="86"/>
      <c r="Q134" s="86"/>
      <c r="R134" s="86"/>
      <c r="S134" s="86"/>
      <c r="T134" s="87"/>
      <c r="U134" s="40"/>
      <c r="V134" s="40"/>
      <c r="W134" s="40"/>
      <c r="X134" s="40"/>
      <c r="Y134" s="40"/>
      <c r="Z134" s="40"/>
      <c r="AA134" s="40"/>
      <c r="AB134" s="40"/>
      <c r="AC134" s="40"/>
      <c r="AD134" s="40"/>
      <c r="AE134" s="40"/>
      <c r="AT134" s="19" t="s">
        <v>204</v>
      </c>
      <c r="AU134" s="19" t="s">
        <v>86</v>
      </c>
    </row>
    <row r="135" spans="1:51" s="13" customFormat="1" ht="12">
      <c r="A135" s="13"/>
      <c r="B135" s="247"/>
      <c r="C135" s="248"/>
      <c r="D135" s="242" t="s">
        <v>208</v>
      </c>
      <c r="E135" s="249" t="s">
        <v>21</v>
      </c>
      <c r="F135" s="250" t="s">
        <v>1542</v>
      </c>
      <c r="G135" s="248"/>
      <c r="H135" s="251">
        <v>0.84</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208</v>
      </c>
      <c r="AU135" s="257" t="s">
        <v>86</v>
      </c>
      <c r="AV135" s="13" t="s">
        <v>86</v>
      </c>
      <c r="AW135" s="13" t="s">
        <v>38</v>
      </c>
      <c r="AX135" s="13" t="s">
        <v>76</v>
      </c>
      <c r="AY135" s="257" t="s">
        <v>194</v>
      </c>
    </row>
    <row r="136" spans="1:51" s="14" customFormat="1" ht="12">
      <c r="A136" s="14"/>
      <c r="B136" s="258"/>
      <c r="C136" s="259"/>
      <c r="D136" s="242" t="s">
        <v>208</v>
      </c>
      <c r="E136" s="260" t="s">
        <v>21</v>
      </c>
      <c r="F136" s="261" t="s">
        <v>210</v>
      </c>
      <c r="G136" s="259"/>
      <c r="H136" s="262">
        <v>0.84</v>
      </c>
      <c r="I136" s="263"/>
      <c r="J136" s="259"/>
      <c r="K136" s="259"/>
      <c r="L136" s="264"/>
      <c r="M136" s="265"/>
      <c r="N136" s="266"/>
      <c r="O136" s="266"/>
      <c r="P136" s="266"/>
      <c r="Q136" s="266"/>
      <c r="R136" s="266"/>
      <c r="S136" s="266"/>
      <c r="T136" s="267"/>
      <c r="U136" s="14"/>
      <c r="V136" s="14"/>
      <c r="W136" s="14"/>
      <c r="X136" s="14"/>
      <c r="Y136" s="14"/>
      <c r="Z136" s="14"/>
      <c r="AA136" s="14"/>
      <c r="AB136" s="14"/>
      <c r="AC136" s="14"/>
      <c r="AD136" s="14"/>
      <c r="AE136" s="14"/>
      <c r="AT136" s="268" t="s">
        <v>208</v>
      </c>
      <c r="AU136" s="268" t="s">
        <v>86</v>
      </c>
      <c r="AV136" s="14" t="s">
        <v>202</v>
      </c>
      <c r="AW136" s="14" t="s">
        <v>38</v>
      </c>
      <c r="AX136" s="14" t="s">
        <v>84</v>
      </c>
      <c r="AY136" s="268" t="s">
        <v>194</v>
      </c>
    </row>
    <row r="137" spans="1:65" s="2" customFormat="1" ht="16.5" customHeight="1">
      <c r="A137" s="40"/>
      <c r="B137" s="41"/>
      <c r="C137" s="229" t="s">
        <v>265</v>
      </c>
      <c r="D137" s="229" t="s">
        <v>197</v>
      </c>
      <c r="E137" s="230" t="s">
        <v>492</v>
      </c>
      <c r="F137" s="231" t="s">
        <v>493</v>
      </c>
      <c r="G137" s="232" t="s">
        <v>354</v>
      </c>
      <c r="H137" s="233">
        <v>10.368</v>
      </c>
      <c r="I137" s="234"/>
      <c r="J137" s="235">
        <f>ROUND(I137*H137,2)</f>
        <v>0</v>
      </c>
      <c r="K137" s="231" t="s">
        <v>201</v>
      </c>
      <c r="L137" s="46"/>
      <c r="M137" s="236" t="s">
        <v>21</v>
      </c>
      <c r="N137" s="237" t="s">
        <v>47</v>
      </c>
      <c r="O137" s="86"/>
      <c r="P137" s="238">
        <f>O137*H137</f>
        <v>0</v>
      </c>
      <c r="Q137" s="238">
        <v>0.1733</v>
      </c>
      <c r="R137" s="238">
        <f>Q137*H137</f>
        <v>1.7967744</v>
      </c>
      <c r="S137" s="238">
        <v>0</v>
      </c>
      <c r="T137" s="239">
        <f>S137*H137</f>
        <v>0</v>
      </c>
      <c r="U137" s="40"/>
      <c r="V137" s="40"/>
      <c r="W137" s="40"/>
      <c r="X137" s="40"/>
      <c r="Y137" s="40"/>
      <c r="Z137" s="40"/>
      <c r="AA137" s="40"/>
      <c r="AB137" s="40"/>
      <c r="AC137" s="40"/>
      <c r="AD137" s="40"/>
      <c r="AE137" s="40"/>
      <c r="AR137" s="240" t="s">
        <v>202</v>
      </c>
      <c r="AT137" s="240" t="s">
        <v>197</v>
      </c>
      <c r="AU137" s="240" t="s">
        <v>86</v>
      </c>
      <c r="AY137" s="19" t="s">
        <v>194</v>
      </c>
      <c r="BE137" s="241">
        <f>IF(N137="základní",J137,0)</f>
        <v>0</v>
      </c>
      <c r="BF137" s="241">
        <f>IF(N137="snížená",J137,0)</f>
        <v>0</v>
      </c>
      <c r="BG137" s="241">
        <f>IF(N137="zákl. přenesená",J137,0)</f>
        <v>0</v>
      </c>
      <c r="BH137" s="241">
        <f>IF(N137="sníž. přenesená",J137,0)</f>
        <v>0</v>
      </c>
      <c r="BI137" s="241">
        <f>IF(N137="nulová",J137,0)</f>
        <v>0</v>
      </c>
      <c r="BJ137" s="19" t="s">
        <v>84</v>
      </c>
      <c r="BK137" s="241">
        <f>ROUND(I137*H137,2)</f>
        <v>0</v>
      </c>
      <c r="BL137" s="19" t="s">
        <v>202</v>
      </c>
      <c r="BM137" s="240" t="s">
        <v>1543</v>
      </c>
    </row>
    <row r="138" spans="1:47" s="2" customFormat="1" ht="12">
      <c r="A138" s="40"/>
      <c r="B138" s="41"/>
      <c r="C138" s="42"/>
      <c r="D138" s="242" t="s">
        <v>204</v>
      </c>
      <c r="E138" s="42"/>
      <c r="F138" s="243" t="s">
        <v>495</v>
      </c>
      <c r="G138" s="42"/>
      <c r="H138" s="42"/>
      <c r="I138" s="149"/>
      <c r="J138" s="42"/>
      <c r="K138" s="42"/>
      <c r="L138" s="46"/>
      <c r="M138" s="244"/>
      <c r="N138" s="245"/>
      <c r="O138" s="86"/>
      <c r="P138" s="86"/>
      <c r="Q138" s="86"/>
      <c r="R138" s="86"/>
      <c r="S138" s="86"/>
      <c r="T138" s="87"/>
      <c r="U138" s="40"/>
      <c r="V138" s="40"/>
      <c r="W138" s="40"/>
      <c r="X138" s="40"/>
      <c r="Y138" s="40"/>
      <c r="Z138" s="40"/>
      <c r="AA138" s="40"/>
      <c r="AB138" s="40"/>
      <c r="AC138" s="40"/>
      <c r="AD138" s="40"/>
      <c r="AE138" s="40"/>
      <c r="AT138" s="19" t="s">
        <v>204</v>
      </c>
      <c r="AU138" s="19" t="s">
        <v>86</v>
      </c>
    </row>
    <row r="139" spans="1:51" s="13" customFormat="1" ht="12">
      <c r="A139" s="13"/>
      <c r="B139" s="247"/>
      <c r="C139" s="248"/>
      <c r="D139" s="242" t="s">
        <v>208</v>
      </c>
      <c r="E139" s="249" t="s">
        <v>21</v>
      </c>
      <c r="F139" s="250" t="s">
        <v>1544</v>
      </c>
      <c r="G139" s="248"/>
      <c r="H139" s="251">
        <v>5.508</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208</v>
      </c>
      <c r="AU139" s="257" t="s">
        <v>86</v>
      </c>
      <c r="AV139" s="13" t="s">
        <v>86</v>
      </c>
      <c r="AW139" s="13" t="s">
        <v>38</v>
      </c>
      <c r="AX139" s="13" t="s">
        <v>76</v>
      </c>
      <c r="AY139" s="257" t="s">
        <v>194</v>
      </c>
    </row>
    <row r="140" spans="1:51" s="13" customFormat="1" ht="12">
      <c r="A140" s="13"/>
      <c r="B140" s="247"/>
      <c r="C140" s="248"/>
      <c r="D140" s="242" t="s">
        <v>208</v>
      </c>
      <c r="E140" s="249" t="s">
        <v>21</v>
      </c>
      <c r="F140" s="250" t="s">
        <v>1545</v>
      </c>
      <c r="G140" s="248"/>
      <c r="H140" s="251">
        <v>4.86</v>
      </c>
      <c r="I140" s="252"/>
      <c r="J140" s="248"/>
      <c r="K140" s="248"/>
      <c r="L140" s="253"/>
      <c r="M140" s="254"/>
      <c r="N140" s="255"/>
      <c r="O140" s="255"/>
      <c r="P140" s="255"/>
      <c r="Q140" s="255"/>
      <c r="R140" s="255"/>
      <c r="S140" s="255"/>
      <c r="T140" s="256"/>
      <c r="U140" s="13"/>
      <c r="V140" s="13"/>
      <c r="W140" s="13"/>
      <c r="X140" s="13"/>
      <c r="Y140" s="13"/>
      <c r="Z140" s="13"/>
      <c r="AA140" s="13"/>
      <c r="AB140" s="13"/>
      <c r="AC140" s="13"/>
      <c r="AD140" s="13"/>
      <c r="AE140" s="13"/>
      <c r="AT140" s="257" t="s">
        <v>208</v>
      </c>
      <c r="AU140" s="257" t="s">
        <v>86</v>
      </c>
      <c r="AV140" s="13" t="s">
        <v>86</v>
      </c>
      <c r="AW140" s="13" t="s">
        <v>38</v>
      </c>
      <c r="AX140" s="13" t="s">
        <v>76</v>
      </c>
      <c r="AY140" s="257" t="s">
        <v>194</v>
      </c>
    </row>
    <row r="141" spans="1:51" s="14" customFormat="1" ht="12">
      <c r="A141" s="14"/>
      <c r="B141" s="258"/>
      <c r="C141" s="259"/>
      <c r="D141" s="242" t="s">
        <v>208</v>
      </c>
      <c r="E141" s="260" t="s">
        <v>21</v>
      </c>
      <c r="F141" s="261" t="s">
        <v>210</v>
      </c>
      <c r="G141" s="259"/>
      <c r="H141" s="262">
        <v>10.368</v>
      </c>
      <c r="I141" s="263"/>
      <c r="J141" s="259"/>
      <c r="K141" s="259"/>
      <c r="L141" s="264"/>
      <c r="M141" s="265"/>
      <c r="N141" s="266"/>
      <c r="O141" s="266"/>
      <c r="P141" s="266"/>
      <c r="Q141" s="266"/>
      <c r="R141" s="266"/>
      <c r="S141" s="266"/>
      <c r="T141" s="267"/>
      <c r="U141" s="14"/>
      <c r="V141" s="14"/>
      <c r="W141" s="14"/>
      <c r="X141" s="14"/>
      <c r="Y141" s="14"/>
      <c r="Z141" s="14"/>
      <c r="AA141" s="14"/>
      <c r="AB141" s="14"/>
      <c r="AC141" s="14"/>
      <c r="AD141" s="14"/>
      <c r="AE141" s="14"/>
      <c r="AT141" s="268" t="s">
        <v>208</v>
      </c>
      <c r="AU141" s="268" t="s">
        <v>86</v>
      </c>
      <c r="AV141" s="14" t="s">
        <v>202</v>
      </c>
      <c r="AW141" s="14" t="s">
        <v>38</v>
      </c>
      <c r="AX141" s="14" t="s">
        <v>84</v>
      </c>
      <c r="AY141" s="268" t="s">
        <v>194</v>
      </c>
    </row>
    <row r="142" spans="1:63" s="12" customFormat="1" ht="22.8" customHeight="1">
      <c r="A142" s="12"/>
      <c r="B142" s="213"/>
      <c r="C142" s="214"/>
      <c r="D142" s="215" t="s">
        <v>75</v>
      </c>
      <c r="E142" s="227" t="s">
        <v>241</v>
      </c>
      <c r="F142" s="227" t="s">
        <v>581</v>
      </c>
      <c r="G142" s="214"/>
      <c r="H142" s="214"/>
      <c r="I142" s="217"/>
      <c r="J142" s="228">
        <f>BK142</f>
        <v>0</v>
      </c>
      <c r="K142" s="214"/>
      <c r="L142" s="219"/>
      <c r="M142" s="220"/>
      <c r="N142" s="221"/>
      <c r="O142" s="221"/>
      <c r="P142" s="222">
        <f>SUM(P143:P186)</f>
        <v>0</v>
      </c>
      <c r="Q142" s="221"/>
      <c r="R142" s="222">
        <f>SUM(R143:R186)</f>
        <v>5.695869699999999</v>
      </c>
      <c r="S142" s="221"/>
      <c r="T142" s="223">
        <f>SUM(T143:T186)</f>
        <v>0</v>
      </c>
      <c r="U142" s="12"/>
      <c r="V142" s="12"/>
      <c r="W142" s="12"/>
      <c r="X142" s="12"/>
      <c r="Y142" s="12"/>
      <c r="Z142" s="12"/>
      <c r="AA142" s="12"/>
      <c r="AB142" s="12"/>
      <c r="AC142" s="12"/>
      <c r="AD142" s="12"/>
      <c r="AE142" s="12"/>
      <c r="AR142" s="224" t="s">
        <v>84</v>
      </c>
      <c r="AT142" s="225" t="s">
        <v>75</v>
      </c>
      <c r="AU142" s="225" t="s">
        <v>84</v>
      </c>
      <c r="AY142" s="224" t="s">
        <v>194</v>
      </c>
      <c r="BK142" s="226">
        <f>SUM(BK143:BK186)</f>
        <v>0</v>
      </c>
    </row>
    <row r="143" spans="1:65" s="2" customFormat="1" ht="16.5" customHeight="1">
      <c r="A143" s="40"/>
      <c r="B143" s="41"/>
      <c r="C143" s="229" t="s">
        <v>274</v>
      </c>
      <c r="D143" s="229" t="s">
        <v>197</v>
      </c>
      <c r="E143" s="230" t="s">
        <v>1546</v>
      </c>
      <c r="F143" s="231" t="s">
        <v>1547</v>
      </c>
      <c r="G143" s="232" t="s">
        <v>354</v>
      </c>
      <c r="H143" s="233">
        <v>108.06</v>
      </c>
      <c r="I143" s="234"/>
      <c r="J143" s="235">
        <f>ROUND(I143*H143,2)</f>
        <v>0</v>
      </c>
      <c r="K143" s="231" t="s">
        <v>201</v>
      </c>
      <c r="L143" s="46"/>
      <c r="M143" s="236" t="s">
        <v>21</v>
      </c>
      <c r="N143" s="237" t="s">
        <v>47</v>
      </c>
      <c r="O143" s="86"/>
      <c r="P143" s="238">
        <f>O143*H143</f>
        <v>0</v>
      </c>
      <c r="Q143" s="238">
        <v>0.0057</v>
      </c>
      <c r="R143" s="238">
        <f>Q143*H143</f>
        <v>0.615942</v>
      </c>
      <c r="S143" s="238">
        <v>0</v>
      </c>
      <c r="T143" s="239">
        <f>S143*H143</f>
        <v>0</v>
      </c>
      <c r="U143" s="40"/>
      <c r="V143" s="40"/>
      <c r="W143" s="40"/>
      <c r="X143" s="40"/>
      <c r="Y143" s="40"/>
      <c r="Z143" s="40"/>
      <c r="AA143" s="40"/>
      <c r="AB143" s="40"/>
      <c r="AC143" s="40"/>
      <c r="AD143" s="40"/>
      <c r="AE143" s="40"/>
      <c r="AR143" s="240" t="s">
        <v>202</v>
      </c>
      <c r="AT143" s="240" t="s">
        <v>197</v>
      </c>
      <c r="AU143" s="240" t="s">
        <v>86</v>
      </c>
      <c r="AY143" s="19" t="s">
        <v>194</v>
      </c>
      <c r="BE143" s="241">
        <f>IF(N143="základní",J143,0)</f>
        <v>0</v>
      </c>
      <c r="BF143" s="241">
        <f>IF(N143="snížená",J143,0)</f>
        <v>0</v>
      </c>
      <c r="BG143" s="241">
        <f>IF(N143="zákl. přenesená",J143,0)</f>
        <v>0</v>
      </c>
      <c r="BH143" s="241">
        <f>IF(N143="sníž. přenesená",J143,0)</f>
        <v>0</v>
      </c>
      <c r="BI143" s="241">
        <f>IF(N143="nulová",J143,0)</f>
        <v>0</v>
      </c>
      <c r="BJ143" s="19" t="s">
        <v>84</v>
      </c>
      <c r="BK143" s="241">
        <f>ROUND(I143*H143,2)</f>
        <v>0</v>
      </c>
      <c r="BL143" s="19" t="s">
        <v>202</v>
      </c>
      <c r="BM143" s="240" t="s">
        <v>1548</v>
      </c>
    </row>
    <row r="144" spans="1:47" s="2" customFormat="1" ht="12">
      <c r="A144" s="40"/>
      <c r="B144" s="41"/>
      <c r="C144" s="42"/>
      <c r="D144" s="242" t="s">
        <v>204</v>
      </c>
      <c r="E144" s="42"/>
      <c r="F144" s="243" t="s">
        <v>1549</v>
      </c>
      <c r="G144" s="42"/>
      <c r="H144" s="42"/>
      <c r="I144" s="149"/>
      <c r="J144" s="42"/>
      <c r="K144" s="42"/>
      <c r="L144" s="46"/>
      <c r="M144" s="244"/>
      <c r="N144" s="245"/>
      <c r="O144" s="86"/>
      <c r="P144" s="86"/>
      <c r="Q144" s="86"/>
      <c r="R144" s="86"/>
      <c r="S144" s="86"/>
      <c r="T144" s="87"/>
      <c r="U144" s="40"/>
      <c r="V144" s="40"/>
      <c r="W144" s="40"/>
      <c r="X144" s="40"/>
      <c r="Y144" s="40"/>
      <c r="Z144" s="40"/>
      <c r="AA144" s="40"/>
      <c r="AB144" s="40"/>
      <c r="AC144" s="40"/>
      <c r="AD144" s="40"/>
      <c r="AE144" s="40"/>
      <c r="AT144" s="19" t="s">
        <v>204</v>
      </c>
      <c r="AU144" s="19" t="s">
        <v>86</v>
      </c>
    </row>
    <row r="145" spans="1:47" s="2" customFormat="1" ht="12">
      <c r="A145" s="40"/>
      <c r="B145" s="41"/>
      <c r="C145" s="42"/>
      <c r="D145" s="242" t="s">
        <v>206</v>
      </c>
      <c r="E145" s="42"/>
      <c r="F145" s="246" t="s">
        <v>1550</v>
      </c>
      <c r="G145" s="42"/>
      <c r="H145" s="42"/>
      <c r="I145" s="149"/>
      <c r="J145" s="42"/>
      <c r="K145" s="42"/>
      <c r="L145" s="46"/>
      <c r="M145" s="244"/>
      <c r="N145" s="245"/>
      <c r="O145" s="86"/>
      <c r="P145" s="86"/>
      <c r="Q145" s="86"/>
      <c r="R145" s="86"/>
      <c r="S145" s="86"/>
      <c r="T145" s="87"/>
      <c r="U145" s="40"/>
      <c r="V145" s="40"/>
      <c r="W145" s="40"/>
      <c r="X145" s="40"/>
      <c r="Y145" s="40"/>
      <c r="Z145" s="40"/>
      <c r="AA145" s="40"/>
      <c r="AB145" s="40"/>
      <c r="AC145" s="40"/>
      <c r="AD145" s="40"/>
      <c r="AE145" s="40"/>
      <c r="AT145" s="19" t="s">
        <v>206</v>
      </c>
      <c r="AU145" s="19" t="s">
        <v>86</v>
      </c>
    </row>
    <row r="146" spans="1:51" s="13" customFormat="1" ht="12">
      <c r="A146" s="13"/>
      <c r="B146" s="247"/>
      <c r="C146" s="248"/>
      <c r="D146" s="242" t="s">
        <v>208</v>
      </c>
      <c r="E146" s="249" t="s">
        <v>21</v>
      </c>
      <c r="F146" s="250" t="s">
        <v>1551</v>
      </c>
      <c r="G146" s="248"/>
      <c r="H146" s="251">
        <v>108.06</v>
      </c>
      <c r="I146" s="252"/>
      <c r="J146" s="248"/>
      <c r="K146" s="248"/>
      <c r="L146" s="253"/>
      <c r="M146" s="254"/>
      <c r="N146" s="255"/>
      <c r="O146" s="255"/>
      <c r="P146" s="255"/>
      <c r="Q146" s="255"/>
      <c r="R146" s="255"/>
      <c r="S146" s="255"/>
      <c r="T146" s="256"/>
      <c r="U146" s="13"/>
      <c r="V146" s="13"/>
      <c r="W146" s="13"/>
      <c r="X146" s="13"/>
      <c r="Y146" s="13"/>
      <c r="Z146" s="13"/>
      <c r="AA146" s="13"/>
      <c r="AB146" s="13"/>
      <c r="AC146" s="13"/>
      <c r="AD146" s="13"/>
      <c r="AE146" s="13"/>
      <c r="AT146" s="257" t="s">
        <v>208</v>
      </c>
      <c r="AU146" s="257" t="s">
        <v>86</v>
      </c>
      <c r="AV146" s="13" t="s">
        <v>86</v>
      </c>
      <c r="AW146" s="13" t="s">
        <v>38</v>
      </c>
      <c r="AX146" s="13" t="s">
        <v>76</v>
      </c>
      <c r="AY146" s="257" t="s">
        <v>194</v>
      </c>
    </row>
    <row r="147" spans="1:51" s="14" customFormat="1" ht="12">
      <c r="A147" s="14"/>
      <c r="B147" s="258"/>
      <c r="C147" s="259"/>
      <c r="D147" s="242" t="s">
        <v>208</v>
      </c>
      <c r="E147" s="260" t="s">
        <v>21</v>
      </c>
      <c r="F147" s="261" t="s">
        <v>210</v>
      </c>
      <c r="G147" s="259"/>
      <c r="H147" s="262">
        <v>108.06</v>
      </c>
      <c r="I147" s="263"/>
      <c r="J147" s="259"/>
      <c r="K147" s="259"/>
      <c r="L147" s="264"/>
      <c r="M147" s="265"/>
      <c r="N147" s="266"/>
      <c r="O147" s="266"/>
      <c r="P147" s="266"/>
      <c r="Q147" s="266"/>
      <c r="R147" s="266"/>
      <c r="S147" s="266"/>
      <c r="T147" s="267"/>
      <c r="U147" s="14"/>
      <c r="V147" s="14"/>
      <c r="W147" s="14"/>
      <c r="X147" s="14"/>
      <c r="Y147" s="14"/>
      <c r="Z147" s="14"/>
      <c r="AA147" s="14"/>
      <c r="AB147" s="14"/>
      <c r="AC147" s="14"/>
      <c r="AD147" s="14"/>
      <c r="AE147" s="14"/>
      <c r="AT147" s="268" t="s">
        <v>208</v>
      </c>
      <c r="AU147" s="268" t="s">
        <v>86</v>
      </c>
      <c r="AV147" s="14" t="s">
        <v>202</v>
      </c>
      <c r="AW147" s="14" t="s">
        <v>38</v>
      </c>
      <c r="AX147" s="14" t="s">
        <v>84</v>
      </c>
      <c r="AY147" s="268" t="s">
        <v>194</v>
      </c>
    </row>
    <row r="148" spans="1:65" s="2" customFormat="1" ht="16.5" customHeight="1">
      <c r="A148" s="40"/>
      <c r="B148" s="41"/>
      <c r="C148" s="229" t="s">
        <v>283</v>
      </c>
      <c r="D148" s="229" t="s">
        <v>197</v>
      </c>
      <c r="E148" s="230" t="s">
        <v>1552</v>
      </c>
      <c r="F148" s="231" t="s">
        <v>1553</v>
      </c>
      <c r="G148" s="232" t="s">
        <v>354</v>
      </c>
      <c r="H148" s="233">
        <v>19.9</v>
      </c>
      <c r="I148" s="234"/>
      <c r="J148" s="235">
        <f>ROUND(I148*H148,2)</f>
        <v>0</v>
      </c>
      <c r="K148" s="231" t="s">
        <v>201</v>
      </c>
      <c r="L148" s="46"/>
      <c r="M148" s="236" t="s">
        <v>21</v>
      </c>
      <c r="N148" s="237" t="s">
        <v>47</v>
      </c>
      <c r="O148" s="86"/>
      <c r="P148" s="238">
        <f>O148*H148</f>
        <v>0</v>
      </c>
      <c r="Q148" s="238">
        <v>0.03358</v>
      </c>
      <c r="R148" s="238">
        <f>Q148*H148</f>
        <v>0.6682419999999999</v>
      </c>
      <c r="S148" s="238">
        <v>0</v>
      </c>
      <c r="T148" s="239">
        <f>S148*H148</f>
        <v>0</v>
      </c>
      <c r="U148" s="40"/>
      <c r="V148" s="40"/>
      <c r="W148" s="40"/>
      <c r="X148" s="40"/>
      <c r="Y148" s="40"/>
      <c r="Z148" s="40"/>
      <c r="AA148" s="40"/>
      <c r="AB148" s="40"/>
      <c r="AC148" s="40"/>
      <c r="AD148" s="40"/>
      <c r="AE148" s="40"/>
      <c r="AR148" s="240" t="s">
        <v>202</v>
      </c>
      <c r="AT148" s="240" t="s">
        <v>197</v>
      </c>
      <c r="AU148" s="240" t="s">
        <v>86</v>
      </c>
      <c r="AY148" s="19" t="s">
        <v>194</v>
      </c>
      <c r="BE148" s="241">
        <f>IF(N148="základní",J148,0)</f>
        <v>0</v>
      </c>
      <c r="BF148" s="241">
        <f>IF(N148="snížená",J148,0)</f>
        <v>0</v>
      </c>
      <c r="BG148" s="241">
        <f>IF(N148="zákl. přenesená",J148,0)</f>
        <v>0</v>
      </c>
      <c r="BH148" s="241">
        <f>IF(N148="sníž. přenesená",J148,0)</f>
        <v>0</v>
      </c>
      <c r="BI148" s="241">
        <f>IF(N148="nulová",J148,0)</f>
        <v>0</v>
      </c>
      <c r="BJ148" s="19" t="s">
        <v>84</v>
      </c>
      <c r="BK148" s="241">
        <f>ROUND(I148*H148,2)</f>
        <v>0</v>
      </c>
      <c r="BL148" s="19" t="s">
        <v>202</v>
      </c>
      <c r="BM148" s="240" t="s">
        <v>1554</v>
      </c>
    </row>
    <row r="149" spans="1:47" s="2" customFormat="1" ht="12">
      <c r="A149" s="40"/>
      <c r="B149" s="41"/>
      <c r="C149" s="42"/>
      <c r="D149" s="242" t="s">
        <v>204</v>
      </c>
      <c r="E149" s="42"/>
      <c r="F149" s="243" t="s">
        <v>1555</v>
      </c>
      <c r="G149" s="42"/>
      <c r="H149" s="42"/>
      <c r="I149" s="149"/>
      <c r="J149" s="42"/>
      <c r="K149" s="42"/>
      <c r="L149" s="46"/>
      <c r="M149" s="244"/>
      <c r="N149" s="245"/>
      <c r="O149" s="86"/>
      <c r="P149" s="86"/>
      <c r="Q149" s="86"/>
      <c r="R149" s="86"/>
      <c r="S149" s="86"/>
      <c r="T149" s="87"/>
      <c r="U149" s="40"/>
      <c r="V149" s="40"/>
      <c r="W149" s="40"/>
      <c r="X149" s="40"/>
      <c r="Y149" s="40"/>
      <c r="Z149" s="40"/>
      <c r="AA149" s="40"/>
      <c r="AB149" s="40"/>
      <c r="AC149" s="40"/>
      <c r="AD149" s="40"/>
      <c r="AE149" s="40"/>
      <c r="AT149" s="19" t="s">
        <v>204</v>
      </c>
      <c r="AU149" s="19" t="s">
        <v>86</v>
      </c>
    </row>
    <row r="150" spans="1:47" s="2" customFormat="1" ht="12">
      <c r="A150" s="40"/>
      <c r="B150" s="41"/>
      <c r="C150" s="42"/>
      <c r="D150" s="242" t="s">
        <v>206</v>
      </c>
      <c r="E150" s="42"/>
      <c r="F150" s="246" t="s">
        <v>1556</v>
      </c>
      <c r="G150" s="42"/>
      <c r="H150" s="42"/>
      <c r="I150" s="149"/>
      <c r="J150" s="42"/>
      <c r="K150" s="42"/>
      <c r="L150" s="46"/>
      <c r="M150" s="244"/>
      <c r="N150" s="245"/>
      <c r="O150" s="86"/>
      <c r="P150" s="86"/>
      <c r="Q150" s="86"/>
      <c r="R150" s="86"/>
      <c r="S150" s="86"/>
      <c r="T150" s="87"/>
      <c r="U150" s="40"/>
      <c r="V150" s="40"/>
      <c r="W150" s="40"/>
      <c r="X150" s="40"/>
      <c r="Y150" s="40"/>
      <c r="Z150" s="40"/>
      <c r="AA150" s="40"/>
      <c r="AB150" s="40"/>
      <c r="AC150" s="40"/>
      <c r="AD150" s="40"/>
      <c r="AE150" s="40"/>
      <c r="AT150" s="19" t="s">
        <v>206</v>
      </c>
      <c r="AU150" s="19" t="s">
        <v>86</v>
      </c>
    </row>
    <row r="151" spans="1:51" s="13" customFormat="1" ht="12">
      <c r="A151" s="13"/>
      <c r="B151" s="247"/>
      <c r="C151" s="248"/>
      <c r="D151" s="242" t="s">
        <v>208</v>
      </c>
      <c r="E151" s="249" t="s">
        <v>21</v>
      </c>
      <c r="F151" s="250" t="s">
        <v>1557</v>
      </c>
      <c r="G151" s="248"/>
      <c r="H151" s="251">
        <v>1.8</v>
      </c>
      <c r="I151" s="252"/>
      <c r="J151" s="248"/>
      <c r="K151" s="248"/>
      <c r="L151" s="253"/>
      <c r="M151" s="254"/>
      <c r="N151" s="255"/>
      <c r="O151" s="255"/>
      <c r="P151" s="255"/>
      <c r="Q151" s="255"/>
      <c r="R151" s="255"/>
      <c r="S151" s="255"/>
      <c r="T151" s="256"/>
      <c r="U151" s="13"/>
      <c r="V151" s="13"/>
      <c r="W151" s="13"/>
      <c r="X151" s="13"/>
      <c r="Y151" s="13"/>
      <c r="Z151" s="13"/>
      <c r="AA151" s="13"/>
      <c r="AB151" s="13"/>
      <c r="AC151" s="13"/>
      <c r="AD151" s="13"/>
      <c r="AE151" s="13"/>
      <c r="AT151" s="257" t="s">
        <v>208</v>
      </c>
      <c r="AU151" s="257" t="s">
        <v>86</v>
      </c>
      <c r="AV151" s="13" t="s">
        <v>86</v>
      </c>
      <c r="AW151" s="13" t="s">
        <v>38</v>
      </c>
      <c r="AX151" s="13" t="s">
        <v>76</v>
      </c>
      <c r="AY151" s="257" t="s">
        <v>194</v>
      </c>
    </row>
    <row r="152" spans="1:51" s="13" customFormat="1" ht="12">
      <c r="A152" s="13"/>
      <c r="B152" s="247"/>
      <c r="C152" s="248"/>
      <c r="D152" s="242" t="s">
        <v>208</v>
      </c>
      <c r="E152" s="249" t="s">
        <v>21</v>
      </c>
      <c r="F152" s="250" t="s">
        <v>1558</v>
      </c>
      <c r="G152" s="248"/>
      <c r="H152" s="251">
        <v>11.8</v>
      </c>
      <c r="I152" s="252"/>
      <c r="J152" s="248"/>
      <c r="K152" s="248"/>
      <c r="L152" s="253"/>
      <c r="M152" s="254"/>
      <c r="N152" s="255"/>
      <c r="O152" s="255"/>
      <c r="P152" s="255"/>
      <c r="Q152" s="255"/>
      <c r="R152" s="255"/>
      <c r="S152" s="255"/>
      <c r="T152" s="256"/>
      <c r="U152" s="13"/>
      <c r="V152" s="13"/>
      <c r="W152" s="13"/>
      <c r="X152" s="13"/>
      <c r="Y152" s="13"/>
      <c r="Z152" s="13"/>
      <c r="AA152" s="13"/>
      <c r="AB152" s="13"/>
      <c r="AC152" s="13"/>
      <c r="AD152" s="13"/>
      <c r="AE152" s="13"/>
      <c r="AT152" s="257" t="s">
        <v>208</v>
      </c>
      <c r="AU152" s="257" t="s">
        <v>86</v>
      </c>
      <c r="AV152" s="13" t="s">
        <v>86</v>
      </c>
      <c r="AW152" s="13" t="s">
        <v>38</v>
      </c>
      <c r="AX152" s="13" t="s">
        <v>76</v>
      </c>
      <c r="AY152" s="257" t="s">
        <v>194</v>
      </c>
    </row>
    <row r="153" spans="1:51" s="13" customFormat="1" ht="12">
      <c r="A153" s="13"/>
      <c r="B153" s="247"/>
      <c r="C153" s="248"/>
      <c r="D153" s="242" t="s">
        <v>208</v>
      </c>
      <c r="E153" s="249" t="s">
        <v>21</v>
      </c>
      <c r="F153" s="250" t="s">
        <v>1559</v>
      </c>
      <c r="G153" s="248"/>
      <c r="H153" s="251">
        <v>6.3</v>
      </c>
      <c r="I153" s="252"/>
      <c r="J153" s="248"/>
      <c r="K153" s="248"/>
      <c r="L153" s="253"/>
      <c r="M153" s="254"/>
      <c r="N153" s="255"/>
      <c r="O153" s="255"/>
      <c r="P153" s="255"/>
      <c r="Q153" s="255"/>
      <c r="R153" s="255"/>
      <c r="S153" s="255"/>
      <c r="T153" s="256"/>
      <c r="U153" s="13"/>
      <c r="V153" s="13"/>
      <c r="W153" s="13"/>
      <c r="X153" s="13"/>
      <c r="Y153" s="13"/>
      <c r="Z153" s="13"/>
      <c r="AA153" s="13"/>
      <c r="AB153" s="13"/>
      <c r="AC153" s="13"/>
      <c r="AD153" s="13"/>
      <c r="AE153" s="13"/>
      <c r="AT153" s="257" t="s">
        <v>208</v>
      </c>
      <c r="AU153" s="257" t="s">
        <v>86</v>
      </c>
      <c r="AV153" s="13" t="s">
        <v>86</v>
      </c>
      <c r="AW153" s="13" t="s">
        <v>38</v>
      </c>
      <c r="AX153" s="13" t="s">
        <v>76</v>
      </c>
      <c r="AY153" s="257" t="s">
        <v>194</v>
      </c>
    </row>
    <row r="154" spans="1:51" s="14" customFormat="1" ht="12">
      <c r="A154" s="14"/>
      <c r="B154" s="258"/>
      <c r="C154" s="259"/>
      <c r="D154" s="242" t="s">
        <v>208</v>
      </c>
      <c r="E154" s="260" t="s">
        <v>21</v>
      </c>
      <c r="F154" s="261" t="s">
        <v>210</v>
      </c>
      <c r="G154" s="259"/>
      <c r="H154" s="262">
        <v>19.9</v>
      </c>
      <c r="I154" s="263"/>
      <c r="J154" s="259"/>
      <c r="K154" s="259"/>
      <c r="L154" s="264"/>
      <c r="M154" s="265"/>
      <c r="N154" s="266"/>
      <c r="O154" s="266"/>
      <c r="P154" s="266"/>
      <c r="Q154" s="266"/>
      <c r="R154" s="266"/>
      <c r="S154" s="266"/>
      <c r="T154" s="267"/>
      <c r="U154" s="14"/>
      <c r="V154" s="14"/>
      <c r="W154" s="14"/>
      <c r="X154" s="14"/>
      <c r="Y154" s="14"/>
      <c r="Z154" s="14"/>
      <c r="AA154" s="14"/>
      <c r="AB154" s="14"/>
      <c r="AC154" s="14"/>
      <c r="AD154" s="14"/>
      <c r="AE154" s="14"/>
      <c r="AT154" s="268" t="s">
        <v>208</v>
      </c>
      <c r="AU154" s="268" t="s">
        <v>86</v>
      </c>
      <c r="AV154" s="14" t="s">
        <v>202</v>
      </c>
      <c r="AW154" s="14" t="s">
        <v>38</v>
      </c>
      <c r="AX154" s="14" t="s">
        <v>84</v>
      </c>
      <c r="AY154" s="268" t="s">
        <v>194</v>
      </c>
    </row>
    <row r="155" spans="1:65" s="2" customFormat="1" ht="16.5" customHeight="1">
      <c r="A155" s="40"/>
      <c r="B155" s="41"/>
      <c r="C155" s="229" t="s">
        <v>385</v>
      </c>
      <c r="D155" s="229" t="s">
        <v>197</v>
      </c>
      <c r="E155" s="230" t="s">
        <v>1560</v>
      </c>
      <c r="F155" s="231" t="s">
        <v>1561</v>
      </c>
      <c r="G155" s="232" t="s">
        <v>354</v>
      </c>
      <c r="H155" s="233">
        <v>169.236</v>
      </c>
      <c r="I155" s="234"/>
      <c r="J155" s="235">
        <f>ROUND(I155*H155,2)</f>
        <v>0</v>
      </c>
      <c r="K155" s="231" t="s">
        <v>201</v>
      </c>
      <c r="L155" s="46"/>
      <c r="M155" s="236" t="s">
        <v>21</v>
      </c>
      <c r="N155" s="237" t="s">
        <v>47</v>
      </c>
      <c r="O155" s="86"/>
      <c r="P155" s="238">
        <f>O155*H155</f>
        <v>0</v>
      </c>
      <c r="Q155" s="238">
        <v>0.0057</v>
      </c>
      <c r="R155" s="238">
        <f>Q155*H155</f>
        <v>0.9646452</v>
      </c>
      <c r="S155" s="238">
        <v>0</v>
      </c>
      <c r="T155" s="239">
        <f>S155*H155</f>
        <v>0</v>
      </c>
      <c r="U155" s="40"/>
      <c r="V155" s="40"/>
      <c r="W155" s="40"/>
      <c r="X155" s="40"/>
      <c r="Y155" s="40"/>
      <c r="Z155" s="40"/>
      <c r="AA155" s="40"/>
      <c r="AB155" s="40"/>
      <c r="AC155" s="40"/>
      <c r="AD155" s="40"/>
      <c r="AE155" s="40"/>
      <c r="AR155" s="240" t="s">
        <v>202</v>
      </c>
      <c r="AT155" s="240" t="s">
        <v>197</v>
      </c>
      <c r="AU155" s="240" t="s">
        <v>86</v>
      </c>
      <c r="AY155" s="19" t="s">
        <v>194</v>
      </c>
      <c r="BE155" s="241">
        <f>IF(N155="základní",J155,0)</f>
        <v>0</v>
      </c>
      <c r="BF155" s="241">
        <f>IF(N155="snížená",J155,0)</f>
        <v>0</v>
      </c>
      <c r="BG155" s="241">
        <f>IF(N155="zákl. přenesená",J155,0)</f>
        <v>0</v>
      </c>
      <c r="BH155" s="241">
        <f>IF(N155="sníž. přenesená",J155,0)</f>
        <v>0</v>
      </c>
      <c r="BI155" s="241">
        <f>IF(N155="nulová",J155,0)</f>
        <v>0</v>
      </c>
      <c r="BJ155" s="19" t="s">
        <v>84</v>
      </c>
      <c r="BK155" s="241">
        <f>ROUND(I155*H155,2)</f>
        <v>0</v>
      </c>
      <c r="BL155" s="19" t="s">
        <v>202</v>
      </c>
      <c r="BM155" s="240" t="s">
        <v>1562</v>
      </c>
    </row>
    <row r="156" spans="1:47" s="2" customFormat="1" ht="12">
      <c r="A156" s="40"/>
      <c r="B156" s="41"/>
      <c r="C156" s="42"/>
      <c r="D156" s="242" t="s">
        <v>204</v>
      </c>
      <c r="E156" s="42"/>
      <c r="F156" s="243" t="s">
        <v>1563</v>
      </c>
      <c r="G156" s="42"/>
      <c r="H156" s="42"/>
      <c r="I156" s="149"/>
      <c r="J156" s="42"/>
      <c r="K156" s="42"/>
      <c r="L156" s="46"/>
      <c r="M156" s="244"/>
      <c r="N156" s="245"/>
      <c r="O156" s="86"/>
      <c r="P156" s="86"/>
      <c r="Q156" s="86"/>
      <c r="R156" s="86"/>
      <c r="S156" s="86"/>
      <c r="T156" s="87"/>
      <c r="U156" s="40"/>
      <c r="V156" s="40"/>
      <c r="W156" s="40"/>
      <c r="X156" s="40"/>
      <c r="Y156" s="40"/>
      <c r="Z156" s="40"/>
      <c r="AA156" s="40"/>
      <c r="AB156" s="40"/>
      <c r="AC156" s="40"/>
      <c r="AD156" s="40"/>
      <c r="AE156" s="40"/>
      <c r="AT156" s="19" t="s">
        <v>204</v>
      </c>
      <c r="AU156" s="19" t="s">
        <v>86</v>
      </c>
    </row>
    <row r="157" spans="1:47" s="2" customFormat="1" ht="12">
      <c r="A157" s="40"/>
      <c r="B157" s="41"/>
      <c r="C157" s="42"/>
      <c r="D157" s="242" t="s">
        <v>206</v>
      </c>
      <c r="E157" s="42"/>
      <c r="F157" s="246" t="s">
        <v>1550</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206</v>
      </c>
      <c r="AU157" s="19" t="s">
        <v>86</v>
      </c>
    </row>
    <row r="158" spans="1:51" s="13" customFormat="1" ht="12">
      <c r="A158" s="13"/>
      <c r="B158" s="247"/>
      <c r="C158" s="248"/>
      <c r="D158" s="242" t="s">
        <v>208</v>
      </c>
      <c r="E158" s="249" t="s">
        <v>21</v>
      </c>
      <c r="F158" s="250" t="s">
        <v>1564</v>
      </c>
      <c r="G158" s="248"/>
      <c r="H158" s="251">
        <v>209.086</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208</v>
      </c>
      <c r="AU158" s="257" t="s">
        <v>86</v>
      </c>
      <c r="AV158" s="13" t="s">
        <v>86</v>
      </c>
      <c r="AW158" s="13" t="s">
        <v>38</v>
      </c>
      <c r="AX158" s="13" t="s">
        <v>76</v>
      </c>
      <c r="AY158" s="257" t="s">
        <v>194</v>
      </c>
    </row>
    <row r="159" spans="1:51" s="13" customFormat="1" ht="12">
      <c r="A159" s="13"/>
      <c r="B159" s="247"/>
      <c r="C159" s="248"/>
      <c r="D159" s="242" t="s">
        <v>208</v>
      </c>
      <c r="E159" s="249" t="s">
        <v>21</v>
      </c>
      <c r="F159" s="250" t="s">
        <v>1565</v>
      </c>
      <c r="G159" s="248"/>
      <c r="H159" s="251">
        <v>-39.85</v>
      </c>
      <c r="I159" s="252"/>
      <c r="J159" s="248"/>
      <c r="K159" s="248"/>
      <c r="L159" s="253"/>
      <c r="M159" s="254"/>
      <c r="N159" s="255"/>
      <c r="O159" s="255"/>
      <c r="P159" s="255"/>
      <c r="Q159" s="255"/>
      <c r="R159" s="255"/>
      <c r="S159" s="255"/>
      <c r="T159" s="256"/>
      <c r="U159" s="13"/>
      <c r="V159" s="13"/>
      <c r="W159" s="13"/>
      <c r="X159" s="13"/>
      <c r="Y159" s="13"/>
      <c r="Z159" s="13"/>
      <c r="AA159" s="13"/>
      <c r="AB159" s="13"/>
      <c r="AC159" s="13"/>
      <c r="AD159" s="13"/>
      <c r="AE159" s="13"/>
      <c r="AT159" s="257" t="s">
        <v>208</v>
      </c>
      <c r="AU159" s="257" t="s">
        <v>86</v>
      </c>
      <c r="AV159" s="13" t="s">
        <v>86</v>
      </c>
      <c r="AW159" s="13" t="s">
        <v>38</v>
      </c>
      <c r="AX159" s="13" t="s">
        <v>76</v>
      </c>
      <c r="AY159" s="257" t="s">
        <v>194</v>
      </c>
    </row>
    <row r="160" spans="1:51" s="14" customFormat="1" ht="12">
      <c r="A160" s="14"/>
      <c r="B160" s="258"/>
      <c r="C160" s="259"/>
      <c r="D160" s="242" t="s">
        <v>208</v>
      </c>
      <c r="E160" s="260" t="s">
        <v>21</v>
      </c>
      <c r="F160" s="261" t="s">
        <v>210</v>
      </c>
      <c r="G160" s="259"/>
      <c r="H160" s="262">
        <v>169.236</v>
      </c>
      <c r="I160" s="263"/>
      <c r="J160" s="259"/>
      <c r="K160" s="259"/>
      <c r="L160" s="264"/>
      <c r="M160" s="265"/>
      <c r="N160" s="266"/>
      <c r="O160" s="266"/>
      <c r="P160" s="266"/>
      <c r="Q160" s="266"/>
      <c r="R160" s="266"/>
      <c r="S160" s="266"/>
      <c r="T160" s="267"/>
      <c r="U160" s="14"/>
      <c r="V160" s="14"/>
      <c r="W160" s="14"/>
      <c r="X160" s="14"/>
      <c r="Y160" s="14"/>
      <c r="Z160" s="14"/>
      <c r="AA160" s="14"/>
      <c r="AB160" s="14"/>
      <c r="AC160" s="14"/>
      <c r="AD160" s="14"/>
      <c r="AE160" s="14"/>
      <c r="AT160" s="268" t="s">
        <v>208</v>
      </c>
      <c r="AU160" s="268" t="s">
        <v>86</v>
      </c>
      <c r="AV160" s="14" t="s">
        <v>202</v>
      </c>
      <c r="AW160" s="14" t="s">
        <v>38</v>
      </c>
      <c r="AX160" s="14" t="s">
        <v>84</v>
      </c>
      <c r="AY160" s="268" t="s">
        <v>194</v>
      </c>
    </row>
    <row r="161" spans="1:65" s="2" customFormat="1" ht="16.5" customHeight="1">
      <c r="A161" s="40"/>
      <c r="B161" s="41"/>
      <c r="C161" s="229" t="s">
        <v>393</v>
      </c>
      <c r="D161" s="229" t="s">
        <v>197</v>
      </c>
      <c r="E161" s="230" t="s">
        <v>1566</v>
      </c>
      <c r="F161" s="231" t="s">
        <v>1567</v>
      </c>
      <c r="G161" s="232" t="s">
        <v>354</v>
      </c>
      <c r="H161" s="233">
        <v>5.6</v>
      </c>
      <c r="I161" s="234"/>
      <c r="J161" s="235">
        <f>ROUND(I161*H161,2)</f>
        <v>0</v>
      </c>
      <c r="K161" s="231" t="s">
        <v>201</v>
      </c>
      <c r="L161" s="46"/>
      <c r="M161" s="236" t="s">
        <v>21</v>
      </c>
      <c r="N161" s="237" t="s">
        <v>47</v>
      </c>
      <c r="O161" s="86"/>
      <c r="P161" s="238">
        <f>O161*H161</f>
        <v>0</v>
      </c>
      <c r="Q161" s="238">
        <v>0.00441</v>
      </c>
      <c r="R161" s="238">
        <f>Q161*H161</f>
        <v>0.024696</v>
      </c>
      <c r="S161" s="238">
        <v>0</v>
      </c>
      <c r="T161" s="239">
        <f>S161*H161</f>
        <v>0</v>
      </c>
      <c r="U161" s="40"/>
      <c r="V161" s="40"/>
      <c r="W161" s="40"/>
      <c r="X161" s="40"/>
      <c r="Y161" s="40"/>
      <c r="Z161" s="40"/>
      <c r="AA161" s="40"/>
      <c r="AB161" s="40"/>
      <c r="AC161" s="40"/>
      <c r="AD161" s="40"/>
      <c r="AE161" s="40"/>
      <c r="AR161" s="240" t="s">
        <v>202</v>
      </c>
      <c r="AT161" s="240" t="s">
        <v>197</v>
      </c>
      <c r="AU161" s="240" t="s">
        <v>86</v>
      </c>
      <c r="AY161" s="19" t="s">
        <v>194</v>
      </c>
      <c r="BE161" s="241">
        <f>IF(N161="základní",J161,0)</f>
        <v>0</v>
      </c>
      <c r="BF161" s="241">
        <f>IF(N161="snížená",J161,0)</f>
        <v>0</v>
      </c>
      <c r="BG161" s="241">
        <f>IF(N161="zákl. přenesená",J161,0)</f>
        <v>0</v>
      </c>
      <c r="BH161" s="241">
        <f>IF(N161="sníž. přenesená",J161,0)</f>
        <v>0</v>
      </c>
      <c r="BI161" s="241">
        <f>IF(N161="nulová",J161,0)</f>
        <v>0</v>
      </c>
      <c r="BJ161" s="19" t="s">
        <v>84</v>
      </c>
      <c r="BK161" s="241">
        <f>ROUND(I161*H161,2)</f>
        <v>0</v>
      </c>
      <c r="BL161" s="19" t="s">
        <v>202</v>
      </c>
      <c r="BM161" s="240" t="s">
        <v>1568</v>
      </c>
    </row>
    <row r="162" spans="1:47" s="2" customFormat="1" ht="12">
      <c r="A162" s="40"/>
      <c r="B162" s="41"/>
      <c r="C162" s="42"/>
      <c r="D162" s="242" t="s">
        <v>204</v>
      </c>
      <c r="E162" s="42"/>
      <c r="F162" s="243" t="s">
        <v>1569</v>
      </c>
      <c r="G162" s="42"/>
      <c r="H162" s="42"/>
      <c r="I162" s="149"/>
      <c r="J162" s="42"/>
      <c r="K162" s="42"/>
      <c r="L162" s="46"/>
      <c r="M162" s="244"/>
      <c r="N162" s="245"/>
      <c r="O162" s="86"/>
      <c r="P162" s="86"/>
      <c r="Q162" s="86"/>
      <c r="R162" s="86"/>
      <c r="S162" s="86"/>
      <c r="T162" s="87"/>
      <c r="U162" s="40"/>
      <c r="V162" s="40"/>
      <c r="W162" s="40"/>
      <c r="X162" s="40"/>
      <c r="Y162" s="40"/>
      <c r="Z162" s="40"/>
      <c r="AA162" s="40"/>
      <c r="AB162" s="40"/>
      <c r="AC162" s="40"/>
      <c r="AD162" s="40"/>
      <c r="AE162" s="40"/>
      <c r="AT162" s="19" t="s">
        <v>204</v>
      </c>
      <c r="AU162" s="19" t="s">
        <v>86</v>
      </c>
    </row>
    <row r="163" spans="1:47" s="2" customFormat="1" ht="12">
      <c r="A163" s="40"/>
      <c r="B163" s="41"/>
      <c r="C163" s="42"/>
      <c r="D163" s="242" t="s">
        <v>206</v>
      </c>
      <c r="E163" s="42"/>
      <c r="F163" s="246" t="s">
        <v>613</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206</v>
      </c>
      <c r="AU163" s="19" t="s">
        <v>86</v>
      </c>
    </row>
    <row r="164" spans="1:51" s="13" customFormat="1" ht="12">
      <c r="A164" s="13"/>
      <c r="B164" s="247"/>
      <c r="C164" s="248"/>
      <c r="D164" s="242" t="s">
        <v>208</v>
      </c>
      <c r="E164" s="249" t="s">
        <v>21</v>
      </c>
      <c r="F164" s="250" t="s">
        <v>1570</v>
      </c>
      <c r="G164" s="248"/>
      <c r="H164" s="251">
        <v>5.6</v>
      </c>
      <c r="I164" s="252"/>
      <c r="J164" s="248"/>
      <c r="K164" s="248"/>
      <c r="L164" s="253"/>
      <c r="M164" s="254"/>
      <c r="N164" s="255"/>
      <c r="O164" s="255"/>
      <c r="P164" s="255"/>
      <c r="Q164" s="255"/>
      <c r="R164" s="255"/>
      <c r="S164" s="255"/>
      <c r="T164" s="256"/>
      <c r="U164" s="13"/>
      <c r="V164" s="13"/>
      <c r="W164" s="13"/>
      <c r="X164" s="13"/>
      <c r="Y164" s="13"/>
      <c r="Z164" s="13"/>
      <c r="AA164" s="13"/>
      <c r="AB164" s="13"/>
      <c r="AC164" s="13"/>
      <c r="AD164" s="13"/>
      <c r="AE164" s="13"/>
      <c r="AT164" s="257" t="s">
        <v>208</v>
      </c>
      <c r="AU164" s="257" t="s">
        <v>86</v>
      </c>
      <c r="AV164" s="13" t="s">
        <v>86</v>
      </c>
      <c r="AW164" s="13" t="s">
        <v>38</v>
      </c>
      <c r="AX164" s="13" t="s">
        <v>76</v>
      </c>
      <c r="AY164" s="257" t="s">
        <v>194</v>
      </c>
    </row>
    <row r="165" spans="1:51" s="14" customFormat="1" ht="12">
      <c r="A165" s="14"/>
      <c r="B165" s="258"/>
      <c r="C165" s="259"/>
      <c r="D165" s="242" t="s">
        <v>208</v>
      </c>
      <c r="E165" s="260" t="s">
        <v>21</v>
      </c>
      <c r="F165" s="261" t="s">
        <v>210</v>
      </c>
      <c r="G165" s="259"/>
      <c r="H165" s="262">
        <v>5.6</v>
      </c>
      <c r="I165" s="263"/>
      <c r="J165" s="259"/>
      <c r="K165" s="259"/>
      <c r="L165" s="264"/>
      <c r="M165" s="265"/>
      <c r="N165" s="266"/>
      <c r="O165" s="266"/>
      <c r="P165" s="266"/>
      <c r="Q165" s="266"/>
      <c r="R165" s="266"/>
      <c r="S165" s="266"/>
      <c r="T165" s="267"/>
      <c r="U165" s="14"/>
      <c r="V165" s="14"/>
      <c r="W165" s="14"/>
      <c r="X165" s="14"/>
      <c r="Y165" s="14"/>
      <c r="Z165" s="14"/>
      <c r="AA165" s="14"/>
      <c r="AB165" s="14"/>
      <c r="AC165" s="14"/>
      <c r="AD165" s="14"/>
      <c r="AE165" s="14"/>
      <c r="AT165" s="268" t="s">
        <v>208</v>
      </c>
      <c r="AU165" s="268" t="s">
        <v>86</v>
      </c>
      <c r="AV165" s="14" t="s">
        <v>202</v>
      </c>
      <c r="AW165" s="14" t="s">
        <v>38</v>
      </c>
      <c r="AX165" s="14" t="s">
        <v>84</v>
      </c>
      <c r="AY165" s="268" t="s">
        <v>194</v>
      </c>
    </row>
    <row r="166" spans="1:65" s="2" customFormat="1" ht="16.5" customHeight="1">
      <c r="A166" s="40"/>
      <c r="B166" s="41"/>
      <c r="C166" s="229" t="s">
        <v>8</v>
      </c>
      <c r="D166" s="229" t="s">
        <v>197</v>
      </c>
      <c r="E166" s="230" t="s">
        <v>1571</v>
      </c>
      <c r="F166" s="231" t="s">
        <v>1572</v>
      </c>
      <c r="G166" s="232" t="s">
        <v>354</v>
      </c>
      <c r="H166" s="233">
        <v>5.6</v>
      </c>
      <c r="I166" s="234"/>
      <c r="J166" s="235">
        <f>ROUND(I166*H166,2)</f>
        <v>0</v>
      </c>
      <c r="K166" s="231" t="s">
        <v>201</v>
      </c>
      <c r="L166" s="46"/>
      <c r="M166" s="236" t="s">
        <v>21</v>
      </c>
      <c r="N166" s="237" t="s">
        <v>47</v>
      </c>
      <c r="O166" s="86"/>
      <c r="P166" s="238">
        <f>O166*H166</f>
        <v>0</v>
      </c>
      <c r="Q166" s="238">
        <v>0.0147</v>
      </c>
      <c r="R166" s="238">
        <f>Q166*H166</f>
        <v>0.08231999999999999</v>
      </c>
      <c r="S166" s="238">
        <v>0</v>
      </c>
      <c r="T166" s="239">
        <f>S166*H166</f>
        <v>0</v>
      </c>
      <c r="U166" s="40"/>
      <c r="V166" s="40"/>
      <c r="W166" s="40"/>
      <c r="X166" s="40"/>
      <c r="Y166" s="40"/>
      <c r="Z166" s="40"/>
      <c r="AA166" s="40"/>
      <c r="AB166" s="40"/>
      <c r="AC166" s="40"/>
      <c r="AD166" s="40"/>
      <c r="AE166" s="40"/>
      <c r="AR166" s="240" t="s">
        <v>202</v>
      </c>
      <c r="AT166" s="240" t="s">
        <v>197</v>
      </c>
      <c r="AU166" s="240" t="s">
        <v>86</v>
      </c>
      <c r="AY166" s="19" t="s">
        <v>194</v>
      </c>
      <c r="BE166" s="241">
        <f>IF(N166="základní",J166,0)</f>
        <v>0</v>
      </c>
      <c r="BF166" s="241">
        <f>IF(N166="snížená",J166,0)</f>
        <v>0</v>
      </c>
      <c r="BG166" s="241">
        <f>IF(N166="zákl. přenesená",J166,0)</f>
        <v>0</v>
      </c>
      <c r="BH166" s="241">
        <f>IF(N166="sníž. přenesená",J166,0)</f>
        <v>0</v>
      </c>
      <c r="BI166" s="241">
        <f>IF(N166="nulová",J166,0)</f>
        <v>0</v>
      </c>
      <c r="BJ166" s="19" t="s">
        <v>84</v>
      </c>
      <c r="BK166" s="241">
        <f>ROUND(I166*H166,2)</f>
        <v>0</v>
      </c>
      <c r="BL166" s="19" t="s">
        <v>202</v>
      </c>
      <c r="BM166" s="240" t="s">
        <v>1573</v>
      </c>
    </row>
    <row r="167" spans="1:47" s="2" customFormat="1" ht="12">
      <c r="A167" s="40"/>
      <c r="B167" s="41"/>
      <c r="C167" s="42"/>
      <c r="D167" s="242" t="s">
        <v>204</v>
      </c>
      <c r="E167" s="42"/>
      <c r="F167" s="243" t="s">
        <v>1574</v>
      </c>
      <c r="G167" s="42"/>
      <c r="H167" s="42"/>
      <c r="I167" s="149"/>
      <c r="J167" s="42"/>
      <c r="K167" s="42"/>
      <c r="L167" s="46"/>
      <c r="M167" s="244"/>
      <c r="N167" s="245"/>
      <c r="O167" s="86"/>
      <c r="P167" s="86"/>
      <c r="Q167" s="86"/>
      <c r="R167" s="86"/>
      <c r="S167" s="86"/>
      <c r="T167" s="87"/>
      <c r="U167" s="40"/>
      <c r="V167" s="40"/>
      <c r="W167" s="40"/>
      <c r="X167" s="40"/>
      <c r="Y167" s="40"/>
      <c r="Z167" s="40"/>
      <c r="AA167" s="40"/>
      <c r="AB167" s="40"/>
      <c r="AC167" s="40"/>
      <c r="AD167" s="40"/>
      <c r="AE167" s="40"/>
      <c r="AT167" s="19" t="s">
        <v>204</v>
      </c>
      <c r="AU167" s="19" t="s">
        <v>86</v>
      </c>
    </row>
    <row r="168" spans="1:47" s="2" customFormat="1" ht="12">
      <c r="A168" s="40"/>
      <c r="B168" s="41"/>
      <c r="C168" s="42"/>
      <c r="D168" s="242" t="s">
        <v>206</v>
      </c>
      <c r="E168" s="42"/>
      <c r="F168" s="246" t="s">
        <v>1575</v>
      </c>
      <c r="G168" s="42"/>
      <c r="H168" s="42"/>
      <c r="I168" s="149"/>
      <c r="J168" s="42"/>
      <c r="K168" s="42"/>
      <c r="L168" s="46"/>
      <c r="M168" s="244"/>
      <c r="N168" s="245"/>
      <c r="O168" s="86"/>
      <c r="P168" s="86"/>
      <c r="Q168" s="86"/>
      <c r="R168" s="86"/>
      <c r="S168" s="86"/>
      <c r="T168" s="87"/>
      <c r="U168" s="40"/>
      <c r="V168" s="40"/>
      <c r="W168" s="40"/>
      <c r="X168" s="40"/>
      <c r="Y168" s="40"/>
      <c r="Z168" s="40"/>
      <c r="AA168" s="40"/>
      <c r="AB168" s="40"/>
      <c r="AC168" s="40"/>
      <c r="AD168" s="40"/>
      <c r="AE168" s="40"/>
      <c r="AT168" s="19" t="s">
        <v>206</v>
      </c>
      <c r="AU168" s="19" t="s">
        <v>86</v>
      </c>
    </row>
    <row r="169" spans="1:51" s="13" customFormat="1" ht="12">
      <c r="A169" s="13"/>
      <c r="B169" s="247"/>
      <c r="C169" s="248"/>
      <c r="D169" s="242" t="s">
        <v>208</v>
      </c>
      <c r="E169" s="249" t="s">
        <v>21</v>
      </c>
      <c r="F169" s="250" t="s">
        <v>1570</v>
      </c>
      <c r="G169" s="248"/>
      <c r="H169" s="251">
        <v>5.6</v>
      </c>
      <c r="I169" s="252"/>
      <c r="J169" s="248"/>
      <c r="K169" s="248"/>
      <c r="L169" s="253"/>
      <c r="M169" s="254"/>
      <c r="N169" s="255"/>
      <c r="O169" s="255"/>
      <c r="P169" s="255"/>
      <c r="Q169" s="255"/>
      <c r="R169" s="255"/>
      <c r="S169" s="255"/>
      <c r="T169" s="256"/>
      <c r="U169" s="13"/>
      <c r="V169" s="13"/>
      <c r="W169" s="13"/>
      <c r="X169" s="13"/>
      <c r="Y169" s="13"/>
      <c r="Z169" s="13"/>
      <c r="AA169" s="13"/>
      <c r="AB169" s="13"/>
      <c r="AC169" s="13"/>
      <c r="AD169" s="13"/>
      <c r="AE169" s="13"/>
      <c r="AT169" s="257" t="s">
        <v>208</v>
      </c>
      <c r="AU169" s="257" t="s">
        <v>86</v>
      </c>
      <c r="AV169" s="13" t="s">
        <v>86</v>
      </c>
      <c r="AW169" s="13" t="s">
        <v>38</v>
      </c>
      <c r="AX169" s="13" t="s">
        <v>76</v>
      </c>
      <c r="AY169" s="257" t="s">
        <v>194</v>
      </c>
    </row>
    <row r="170" spans="1:51" s="14" customFormat="1" ht="12">
      <c r="A170" s="14"/>
      <c r="B170" s="258"/>
      <c r="C170" s="259"/>
      <c r="D170" s="242" t="s">
        <v>208</v>
      </c>
      <c r="E170" s="260" t="s">
        <v>21</v>
      </c>
      <c r="F170" s="261" t="s">
        <v>210</v>
      </c>
      <c r="G170" s="259"/>
      <c r="H170" s="262">
        <v>5.6</v>
      </c>
      <c r="I170" s="263"/>
      <c r="J170" s="259"/>
      <c r="K170" s="259"/>
      <c r="L170" s="264"/>
      <c r="M170" s="265"/>
      <c r="N170" s="266"/>
      <c r="O170" s="266"/>
      <c r="P170" s="266"/>
      <c r="Q170" s="266"/>
      <c r="R170" s="266"/>
      <c r="S170" s="266"/>
      <c r="T170" s="267"/>
      <c r="U170" s="14"/>
      <c r="V170" s="14"/>
      <c r="W170" s="14"/>
      <c r="X170" s="14"/>
      <c r="Y170" s="14"/>
      <c r="Z170" s="14"/>
      <c r="AA170" s="14"/>
      <c r="AB170" s="14"/>
      <c r="AC170" s="14"/>
      <c r="AD170" s="14"/>
      <c r="AE170" s="14"/>
      <c r="AT170" s="268" t="s">
        <v>208</v>
      </c>
      <c r="AU170" s="268" t="s">
        <v>86</v>
      </c>
      <c r="AV170" s="14" t="s">
        <v>202</v>
      </c>
      <c r="AW170" s="14" t="s">
        <v>38</v>
      </c>
      <c r="AX170" s="14" t="s">
        <v>84</v>
      </c>
      <c r="AY170" s="268" t="s">
        <v>194</v>
      </c>
    </row>
    <row r="171" spans="1:65" s="2" customFormat="1" ht="16.5" customHeight="1">
      <c r="A171" s="40"/>
      <c r="B171" s="41"/>
      <c r="C171" s="229" t="s">
        <v>245</v>
      </c>
      <c r="D171" s="229" t="s">
        <v>197</v>
      </c>
      <c r="E171" s="230" t="s">
        <v>1576</v>
      </c>
      <c r="F171" s="231" t="s">
        <v>1577</v>
      </c>
      <c r="G171" s="232" t="s">
        <v>200</v>
      </c>
      <c r="H171" s="233">
        <v>1.425</v>
      </c>
      <c r="I171" s="234"/>
      <c r="J171" s="235">
        <f>ROUND(I171*H171,2)</f>
        <v>0</v>
      </c>
      <c r="K171" s="231" t="s">
        <v>201</v>
      </c>
      <c r="L171" s="46"/>
      <c r="M171" s="236" t="s">
        <v>21</v>
      </c>
      <c r="N171" s="237" t="s">
        <v>47</v>
      </c>
      <c r="O171" s="86"/>
      <c r="P171" s="238">
        <f>O171*H171</f>
        <v>0</v>
      </c>
      <c r="Q171" s="238">
        <v>2.25634</v>
      </c>
      <c r="R171" s="238">
        <f>Q171*H171</f>
        <v>3.2152844999999997</v>
      </c>
      <c r="S171" s="238">
        <v>0</v>
      </c>
      <c r="T171" s="239">
        <f>S171*H171</f>
        <v>0</v>
      </c>
      <c r="U171" s="40"/>
      <c r="V171" s="40"/>
      <c r="W171" s="40"/>
      <c r="X171" s="40"/>
      <c r="Y171" s="40"/>
      <c r="Z171" s="40"/>
      <c r="AA171" s="40"/>
      <c r="AB171" s="40"/>
      <c r="AC171" s="40"/>
      <c r="AD171" s="40"/>
      <c r="AE171" s="40"/>
      <c r="AR171" s="240" t="s">
        <v>202</v>
      </c>
      <c r="AT171" s="240" t="s">
        <v>197</v>
      </c>
      <c r="AU171" s="240" t="s">
        <v>86</v>
      </c>
      <c r="AY171" s="19" t="s">
        <v>194</v>
      </c>
      <c r="BE171" s="241">
        <f>IF(N171="základní",J171,0)</f>
        <v>0</v>
      </c>
      <c r="BF171" s="241">
        <f>IF(N171="snížená",J171,0)</f>
        <v>0</v>
      </c>
      <c r="BG171" s="241">
        <f>IF(N171="zákl. přenesená",J171,0)</f>
        <v>0</v>
      </c>
      <c r="BH171" s="241">
        <f>IF(N171="sníž. přenesená",J171,0)</f>
        <v>0</v>
      </c>
      <c r="BI171" s="241">
        <f>IF(N171="nulová",J171,0)</f>
        <v>0</v>
      </c>
      <c r="BJ171" s="19" t="s">
        <v>84</v>
      </c>
      <c r="BK171" s="241">
        <f>ROUND(I171*H171,2)</f>
        <v>0</v>
      </c>
      <c r="BL171" s="19" t="s">
        <v>202</v>
      </c>
      <c r="BM171" s="240" t="s">
        <v>1578</v>
      </c>
    </row>
    <row r="172" spans="1:47" s="2" customFormat="1" ht="12">
      <c r="A172" s="40"/>
      <c r="B172" s="41"/>
      <c r="C172" s="42"/>
      <c r="D172" s="242" t="s">
        <v>204</v>
      </c>
      <c r="E172" s="42"/>
      <c r="F172" s="243" t="s">
        <v>1579</v>
      </c>
      <c r="G172" s="42"/>
      <c r="H172" s="42"/>
      <c r="I172" s="149"/>
      <c r="J172" s="42"/>
      <c r="K172" s="42"/>
      <c r="L172" s="46"/>
      <c r="M172" s="244"/>
      <c r="N172" s="245"/>
      <c r="O172" s="86"/>
      <c r="P172" s="86"/>
      <c r="Q172" s="86"/>
      <c r="R172" s="86"/>
      <c r="S172" s="86"/>
      <c r="T172" s="87"/>
      <c r="U172" s="40"/>
      <c r="V172" s="40"/>
      <c r="W172" s="40"/>
      <c r="X172" s="40"/>
      <c r="Y172" s="40"/>
      <c r="Z172" s="40"/>
      <c r="AA172" s="40"/>
      <c r="AB172" s="40"/>
      <c r="AC172" s="40"/>
      <c r="AD172" s="40"/>
      <c r="AE172" s="40"/>
      <c r="AT172" s="19" t="s">
        <v>204</v>
      </c>
      <c r="AU172" s="19" t="s">
        <v>86</v>
      </c>
    </row>
    <row r="173" spans="1:47" s="2" customFormat="1" ht="12">
      <c r="A173" s="40"/>
      <c r="B173" s="41"/>
      <c r="C173" s="42"/>
      <c r="D173" s="242" t="s">
        <v>206</v>
      </c>
      <c r="E173" s="42"/>
      <c r="F173" s="246" t="s">
        <v>1580</v>
      </c>
      <c r="G173" s="42"/>
      <c r="H173" s="42"/>
      <c r="I173" s="149"/>
      <c r="J173" s="42"/>
      <c r="K173" s="42"/>
      <c r="L173" s="46"/>
      <c r="M173" s="244"/>
      <c r="N173" s="245"/>
      <c r="O173" s="86"/>
      <c r="P173" s="86"/>
      <c r="Q173" s="86"/>
      <c r="R173" s="86"/>
      <c r="S173" s="86"/>
      <c r="T173" s="87"/>
      <c r="U173" s="40"/>
      <c r="V173" s="40"/>
      <c r="W173" s="40"/>
      <c r="X173" s="40"/>
      <c r="Y173" s="40"/>
      <c r="Z173" s="40"/>
      <c r="AA173" s="40"/>
      <c r="AB173" s="40"/>
      <c r="AC173" s="40"/>
      <c r="AD173" s="40"/>
      <c r="AE173" s="40"/>
      <c r="AT173" s="19" t="s">
        <v>206</v>
      </c>
      <c r="AU173" s="19" t="s">
        <v>86</v>
      </c>
    </row>
    <row r="174" spans="1:51" s="16" customFormat="1" ht="12">
      <c r="A174" s="16"/>
      <c r="B174" s="293"/>
      <c r="C174" s="294"/>
      <c r="D174" s="242" t="s">
        <v>208</v>
      </c>
      <c r="E174" s="295" t="s">
        <v>21</v>
      </c>
      <c r="F174" s="296" t="s">
        <v>1581</v>
      </c>
      <c r="G174" s="294"/>
      <c r="H174" s="295" t="s">
        <v>21</v>
      </c>
      <c r="I174" s="297"/>
      <c r="J174" s="294"/>
      <c r="K174" s="294"/>
      <c r="L174" s="298"/>
      <c r="M174" s="299"/>
      <c r="N174" s="300"/>
      <c r="O174" s="300"/>
      <c r="P174" s="300"/>
      <c r="Q174" s="300"/>
      <c r="R174" s="300"/>
      <c r="S174" s="300"/>
      <c r="T174" s="301"/>
      <c r="U174" s="16"/>
      <c r="V174" s="16"/>
      <c r="W174" s="16"/>
      <c r="X174" s="16"/>
      <c r="Y174" s="16"/>
      <c r="Z174" s="16"/>
      <c r="AA174" s="16"/>
      <c r="AB174" s="16"/>
      <c r="AC174" s="16"/>
      <c r="AD174" s="16"/>
      <c r="AE174" s="16"/>
      <c r="AT174" s="302" t="s">
        <v>208</v>
      </c>
      <c r="AU174" s="302" t="s">
        <v>86</v>
      </c>
      <c r="AV174" s="16" t="s">
        <v>84</v>
      </c>
      <c r="AW174" s="16" t="s">
        <v>38</v>
      </c>
      <c r="AX174" s="16" t="s">
        <v>76</v>
      </c>
      <c r="AY174" s="302" t="s">
        <v>194</v>
      </c>
    </row>
    <row r="175" spans="1:51" s="13" customFormat="1" ht="12">
      <c r="A175" s="13"/>
      <c r="B175" s="247"/>
      <c r="C175" s="248"/>
      <c r="D175" s="242" t="s">
        <v>208</v>
      </c>
      <c r="E175" s="249" t="s">
        <v>21</v>
      </c>
      <c r="F175" s="250" t="s">
        <v>1582</v>
      </c>
      <c r="G175" s="248"/>
      <c r="H175" s="251">
        <v>0.15</v>
      </c>
      <c r="I175" s="252"/>
      <c r="J175" s="248"/>
      <c r="K175" s="248"/>
      <c r="L175" s="253"/>
      <c r="M175" s="254"/>
      <c r="N175" s="255"/>
      <c r="O175" s="255"/>
      <c r="P175" s="255"/>
      <c r="Q175" s="255"/>
      <c r="R175" s="255"/>
      <c r="S175" s="255"/>
      <c r="T175" s="256"/>
      <c r="U175" s="13"/>
      <c r="V175" s="13"/>
      <c r="W175" s="13"/>
      <c r="X175" s="13"/>
      <c r="Y175" s="13"/>
      <c r="Z175" s="13"/>
      <c r="AA175" s="13"/>
      <c r="AB175" s="13"/>
      <c r="AC175" s="13"/>
      <c r="AD175" s="13"/>
      <c r="AE175" s="13"/>
      <c r="AT175" s="257" t="s">
        <v>208</v>
      </c>
      <c r="AU175" s="257" t="s">
        <v>86</v>
      </c>
      <c r="AV175" s="13" t="s">
        <v>86</v>
      </c>
      <c r="AW175" s="13" t="s">
        <v>38</v>
      </c>
      <c r="AX175" s="13" t="s">
        <v>76</v>
      </c>
      <c r="AY175" s="257" t="s">
        <v>194</v>
      </c>
    </row>
    <row r="176" spans="1:51" s="13" customFormat="1" ht="12">
      <c r="A176" s="13"/>
      <c r="B176" s="247"/>
      <c r="C176" s="248"/>
      <c r="D176" s="242" t="s">
        <v>208</v>
      </c>
      <c r="E176" s="249" t="s">
        <v>21</v>
      </c>
      <c r="F176" s="250" t="s">
        <v>1583</v>
      </c>
      <c r="G176" s="248"/>
      <c r="H176" s="251">
        <v>0.525</v>
      </c>
      <c r="I176" s="252"/>
      <c r="J176" s="248"/>
      <c r="K176" s="248"/>
      <c r="L176" s="253"/>
      <c r="M176" s="254"/>
      <c r="N176" s="255"/>
      <c r="O176" s="255"/>
      <c r="P176" s="255"/>
      <c r="Q176" s="255"/>
      <c r="R176" s="255"/>
      <c r="S176" s="255"/>
      <c r="T176" s="256"/>
      <c r="U176" s="13"/>
      <c r="V176" s="13"/>
      <c r="W176" s="13"/>
      <c r="X176" s="13"/>
      <c r="Y176" s="13"/>
      <c r="Z176" s="13"/>
      <c r="AA176" s="13"/>
      <c r="AB176" s="13"/>
      <c r="AC176" s="13"/>
      <c r="AD176" s="13"/>
      <c r="AE176" s="13"/>
      <c r="AT176" s="257" t="s">
        <v>208</v>
      </c>
      <c r="AU176" s="257" t="s">
        <v>86</v>
      </c>
      <c r="AV176" s="13" t="s">
        <v>86</v>
      </c>
      <c r="AW176" s="13" t="s">
        <v>38</v>
      </c>
      <c r="AX176" s="13" t="s">
        <v>76</v>
      </c>
      <c r="AY176" s="257" t="s">
        <v>194</v>
      </c>
    </row>
    <row r="177" spans="1:51" s="13" customFormat="1" ht="12">
      <c r="A177" s="13"/>
      <c r="B177" s="247"/>
      <c r="C177" s="248"/>
      <c r="D177" s="242" t="s">
        <v>208</v>
      </c>
      <c r="E177" s="249" t="s">
        <v>21</v>
      </c>
      <c r="F177" s="250" t="s">
        <v>1584</v>
      </c>
      <c r="G177" s="248"/>
      <c r="H177" s="251">
        <v>0.5</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208</v>
      </c>
      <c r="AU177" s="257" t="s">
        <v>86</v>
      </c>
      <c r="AV177" s="13" t="s">
        <v>86</v>
      </c>
      <c r="AW177" s="13" t="s">
        <v>38</v>
      </c>
      <c r="AX177" s="13" t="s">
        <v>76</v>
      </c>
      <c r="AY177" s="257" t="s">
        <v>194</v>
      </c>
    </row>
    <row r="178" spans="1:51" s="13" customFormat="1" ht="12">
      <c r="A178" s="13"/>
      <c r="B178" s="247"/>
      <c r="C178" s="248"/>
      <c r="D178" s="242" t="s">
        <v>208</v>
      </c>
      <c r="E178" s="249" t="s">
        <v>21</v>
      </c>
      <c r="F178" s="250" t="s">
        <v>1585</v>
      </c>
      <c r="G178" s="248"/>
      <c r="H178" s="251">
        <v>0.25</v>
      </c>
      <c r="I178" s="252"/>
      <c r="J178" s="248"/>
      <c r="K178" s="248"/>
      <c r="L178" s="253"/>
      <c r="M178" s="254"/>
      <c r="N178" s="255"/>
      <c r="O178" s="255"/>
      <c r="P178" s="255"/>
      <c r="Q178" s="255"/>
      <c r="R178" s="255"/>
      <c r="S178" s="255"/>
      <c r="T178" s="256"/>
      <c r="U178" s="13"/>
      <c r="V178" s="13"/>
      <c r="W178" s="13"/>
      <c r="X178" s="13"/>
      <c r="Y178" s="13"/>
      <c r="Z178" s="13"/>
      <c r="AA178" s="13"/>
      <c r="AB178" s="13"/>
      <c r="AC178" s="13"/>
      <c r="AD178" s="13"/>
      <c r="AE178" s="13"/>
      <c r="AT178" s="257" t="s">
        <v>208</v>
      </c>
      <c r="AU178" s="257" t="s">
        <v>86</v>
      </c>
      <c r="AV178" s="13" t="s">
        <v>86</v>
      </c>
      <c r="AW178" s="13" t="s">
        <v>38</v>
      </c>
      <c r="AX178" s="13" t="s">
        <v>76</v>
      </c>
      <c r="AY178" s="257" t="s">
        <v>194</v>
      </c>
    </row>
    <row r="179" spans="1:51" s="14" customFormat="1" ht="12">
      <c r="A179" s="14"/>
      <c r="B179" s="258"/>
      <c r="C179" s="259"/>
      <c r="D179" s="242" t="s">
        <v>208</v>
      </c>
      <c r="E179" s="260" t="s">
        <v>21</v>
      </c>
      <c r="F179" s="261" t="s">
        <v>210</v>
      </c>
      <c r="G179" s="259"/>
      <c r="H179" s="262">
        <v>1.425</v>
      </c>
      <c r="I179" s="263"/>
      <c r="J179" s="259"/>
      <c r="K179" s="259"/>
      <c r="L179" s="264"/>
      <c r="M179" s="265"/>
      <c r="N179" s="266"/>
      <c r="O179" s="266"/>
      <c r="P179" s="266"/>
      <c r="Q179" s="266"/>
      <c r="R179" s="266"/>
      <c r="S179" s="266"/>
      <c r="T179" s="267"/>
      <c r="U179" s="14"/>
      <c r="V179" s="14"/>
      <c r="W179" s="14"/>
      <c r="X179" s="14"/>
      <c r="Y179" s="14"/>
      <c r="Z179" s="14"/>
      <c r="AA179" s="14"/>
      <c r="AB179" s="14"/>
      <c r="AC179" s="14"/>
      <c r="AD179" s="14"/>
      <c r="AE179" s="14"/>
      <c r="AT179" s="268" t="s">
        <v>208</v>
      </c>
      <c r="AU179" s="268" t="s">
        <v>86</v>
      </c>
      <c r="AV179" s="14" t="s">
        <v>202</v>
      </c>
      <c r="AW179" s="14" t="s">
        <v>38</v>
      </c>
      <c r="AX179" s="14" t="s">
        <v>84</v>
      </c>
      <c r="AY179" s="268" t="s">
        <v>194</v>
      </c>
    </row>
    <row r="180" spans="1:65" s="2" customFormat="1" ht="16.5" customHeight="1">
      <c r="A180" s="40"/>
      <c r="B180" s="41"/>
      <c r="C180" s="229" t="s">
        <v>418</v>
      </c>
      <c r="D180" s="229" t="s">
        <v>197</v>
      </c>
      <c r="E180" s="230" t="s">
        <v>658</v>
      </c>
      <c r="F180" s="231" t="s">
        <v>659</v>
      </c>
      <c r="G180" s="232" t="s">
        <v>268</v>
      </c>
      <c r="H180" s="233">
        <v>2</v>
      </c>
      <c r="I180" s="234"/>
      <c r="J180" s="235">
        <f>ROUND(I180*H180,2)</f>
        <v>0</v>
      </c>
      <c r="K180" s="231" t="s">
        <v>201</v>
      </c>
      <c r="L180" s="46"/>
      <c r="M180" s="236" t="s">
        <v>21</v>
      </c>
      <c r="N180" s="237" t="s">
        <v>47</v>
      </c>
      <c r="O180" s="86"/>
      <c r="P180" s="238">
        <f>O180*H180</f>
        <v>0</v>
      </c>
      <c r="Q180" s="238">
        <v>0.04684</v>
      </c>
      <c r="R180" s="238">
        <f>Q180*H180</f>
        <v>0.09368</v>
      </c>
      <c r="S180" s="238">
        <v>0</v>
      </c>
      <c r="T180" s="239">
        <f>S180*H180</f>
        <v>0</v>
      </c>
      <c r="U180" s="40"/>
      <c r="V180" s="40"/>
      <c r="W180" s="40"/>
      <c r="X180" s="40"/>
      <c r="Y180" s="40"/>
      <c r="Z180" s="40"/>
      <c r="AA180" s="40"/>
      <c r="AB180" s="40"/>
      <c r="AC180" s="40"/>
      <c r="AD180" s="40"/>
      <c r="AE180" s="40"/>
      <c r="AR180" s="240" t="s">
        <v>202</v>
      </c>
      <c r="AT180" s="240" t="s">
        <v>197</v>
      </c>
      <c r="AU180" s="240" t="s">
        <v>86</v>
      </c>
      <c r="AY180" s="19" t="s">
        <v>194</v>
      </c>
      <c r="BE180" s="241">
        <f>IF(N180="základní",J180,0)</f>
        <v>0</v>
      </c>
      <c r="BF180" s="241">
        <f>IF(N180="snížená",J180,0)</f>
        <v>0</v>
      </c>
      <c r="BG180" s="241">
        <f>IF(N180="zákl. přenesená",J180,0)</f>
        <v>0</v>
      </c>
      <c r="BH180" s="241">
        <f>IF(N180="sníž. přenesená",J180,0)</f>
        <v>0</v>
      </c>
      <c r="BI180" s="241">
        <f>IF(N180="nulová",J180,0)</f>
        <v>0</v>
      </c>
      <c r="BJ180" s="19" t="s">
        <v>84</v>
      </c>
      <c r="BK180" s="241">
        <f>ROUND(I180*H180,2)</f>
        <v>0</v>
      </c>
      <c r="BL180" s="19" t="s">
        <v>202</v>
      </c>
      <c r="BM180" s="240" t="s">
        <v>1586</v>
      </c>
    </row>
    <row r="181" spans="1:47" s="2" customFormat="1" ht="12">
      <c r="A181" s="40"/>
      <c r="B181" s="41"/>
      <c r="C181" s="42"/>
      <c r="D181" s="242" t="s">
        <v>204</v>
      </c>
      <c r="E181" s="42"/>
      <c r="F181" s="243" t="s">
        <v>661</v>
      </c>
      <c r="G181" s="42"/>
      <c r="H181" s="42"/>
      <c r="I181" s="149"/>
      <c r="J181" s="42"/>
      <c r="K181" s="42"/>
      <c r="L181" s="46"/>
      <c r="M181" s="244"/>
      <c r="N181" s="245"/>
      <c r="O181" s="86"/>
      <c r="P181" s="86"/>
      <c r="Q181" s="86"/>
      <c r="R181" s="86"/>
      <c r="S181" s="86"/>
      <c r="T181" s="87"/>
      <c r="U181" s="40"/>
      <c r="V181" s="40"/>
      <c r="W181" s="40"/>
      <c r="X181" s="40"/>
      <c r="Y181" s="40"/>
      <c r="Z181" s="40"/>
      <c r="AA181" s="40"/>
      <c r="AB181" s="40"/>
      <c r="AC181" s="40"/>
      <c r="AD181" s="40"/>
      <c r="AE181" s="40"/>
      <c r="AT181" s="19" t="s">
        <v>204</v>
      </c>
      <c r="AU181" s="19" t="s">
        <v>86</v>
      </c>
    </row>
    <row r="182" spans="1:47" s="2" customFormat="1" ht="12">
      <c r="A182" s="40"/>
      <c r="B182" s="41"/>
      <c r="C182" s="42"/>
      <c r="D182" s="242" t="s">
        <v>206</v>
      </c>
      <c r="E182" s="42"/>
      <c r="F182" s="246" t="s">
        <v>662</v>
      </c>
      <c r="G182" s="42"/>
      <c r="H182" s="42"/>
      <c r="I182" s="149"/>
      <c r="J182" s="42"/>
      <c r="K182" s="42"/>
      <c r="L182" s="46"/>
      <c r="M182" s="244"/>
      <c r="N182" s="245"/>
      <c r="O182" s="86"/>
      <c r="P182" s="86"/>
      <c r="Q182" s="86"/>
      <c r="R182" s="86"/>
      <c r="S182" s="86"/>
      <c r="T182" s="87"/>
      <c r="U182" s="40"/>
      <c r="V182" s="40"/>
      <c r="W182" s="40"/>
      <c r="X182" s="40"/>
      <c r="Y182" s="40"/>
      <c r="Z182" s="40"/>
      <c r="AA182" s="40"/>
      <c r="AB182" s="40"/>
      <c r="AC182" s="40"/>
      <c r="AD182" s="40"/>
      <c r="AE182" s="40"/>
      <c r="AT182" s="19" t="s">
        <v>206</v>
      </c>
      <c r="AU182" s="19" t="s">
        <v>86</v>
      </c>
    </row>
    <row r="183" spans="1:65" s="2" customFormat="1" ht="16.5" customHeight="1">
      <c r="A183" s="40"/>
      <c r="B183" s="41"/>
      <c r="C183" s="272" t="s">
        <v>436</v>
      </c>
      <c r="D183" s="272" t="s">
        <v>347</v>
      </c>
      <c r="E183" s="273" t="s">
        <v>669</v>
      </c>
      <c r="F183" s="274" t="s">
        <v>670</v>
      </c>
      <c r="G183" s="275" t="s">
        <v>268</v>
      </c>
      <c r="H183" s="276">
        <v>2</v>
      </c>
      <c r="I183" s="277"/>
      <c r="J183" s="278">
        <f>ROUND(I183*H183,2)</f>
        <v>0</v>
      </c>
      <c r="K183" s="274" t="s">
        <v>201</v>
      </c>
      <c r="L183" s="279"/>
      <c r="M183" s="280" t="s">
        <v>21</v>
      </c>
      <c r="N183" s="281" t="s">
        <v>47</v>
      </c>
      <c r="O183" s="86"/>
      <c r="P183" s="238">
        <f>O183*H183</f>
        <v>0</v>
      </c>
      <c r="Q183" s="238">
        <v>0.01553</v>
      </c>
      <c r="R183" s="238">
        <f>Q183*H183</f>
        <v>0.03106</v>
      </c>
      <c r="S183" s="238">
        <v>0</v>
      </c>
      <c r="T183" s="239">
        <f>S183*H183</f>
        <v>0</v>
      </c>
      <c r="U183" s="40"/>
      <c r="V183" s="40"/>
      <c r="W183" s="40"/>
      <c r="X183" s="40"/>
      <c r="Y183" s="40"/>
      <c r="Z183" s="40"/>
      <c r="AA183" s="40"/>
      <c r="AB183" s="40"/>
      <c r="AC183" s="40"/>
      <c r="AD183" s="40"/>
      <c r="AE183" s="40"/>
      <c r="AR183" s="240" t="s">
        <v>253</v>
      </c>
      <c r="AT183" s="240" t="s">
        <v>347</v>
      </c>
      <c r="AU183" s="240" t="s">
        <v>86</v>
      </c>
      <c r="AY183" s="19" t="s">
        <v>194</v>
      </c>
      <c r="BE183" s="241">
        <f>IF(N183="základní",J183,0)</f>
        <v>0</v>
      </c>
      <c r="BF183" s="241">
        <f>IF(N183="snížená",J183,0)</f>
        <v>0</v>
      </c>
      <c r="BG183" s="241">
        <f>IF(N183="zákl. přenesená",J183,0)</f>
        <v>0</v>
      </c>
      <c r="BH183" s="241">
        <f>IF(N183="sníž. přenesená",J183,0)</f>
        <v>0</v>
      </c>
      <c r="BI183" s="241">
        <f>IF(N183="nulová",J183,0)</f>
        <v>0</v>
      </c>
      <c r="BJ183" s="19" t="s">
        <v>84</v>
      </c>
      <c r="BK183" s="241">
        <f>ROUND(I183*H183,2)</f>
        <v>0</v>
      </c>
      <c r="BL183" s="19" t="s">
        <v>202</v>
      </c>
      <c r="BM183" s="240" t="s">
        <v>1587</v>
      </c>
    </row>
    <row r="184" spans="1:47" s="2" customFormat="1" ht="12">
      <c r="A184" s="40"/>
      <c r="B184" s="41"/>
      <c r="C184" s="42"/>
      <c r="D184" s="242" t="s">
        <v>204</v>
      </c>
      <c r="E184" s="42"/>
      <c r="F184" s="243" t="s">
        <v>670</v>
      </c>
      <c r="G184" s="42"/>
      <c r="H184" s="42"/>
      <c r="I184" s="149"/>
      <c r="J184" s="42"/>
      <c r="K184" s="42"/>
      <c r="L184" s="46"/>
      <c r="M184" s="244"/>
      <c r="N184" s="245"/>
      <c r="O184" s="86"/>
      <c r="P184" s="86"/>
      <c r="Q184" s="86"/>
      <c r="R184" s="86"/>
      <c r="S184" s="86"/>
      <c r="T184" s="87"/>
      <c r="U184" s="40"/>
      <c r="V184" s="40"/>
      <c r="W184" s="40"/>
      <c r="X184" s="40"/>
      <c r="Y184" s="40"/>
      <c r="Z184" s="40"/>
      <c r="AA184" s="40"/>
      <c r="AB184" s="40"/>
      <c r="AC184" s="40"/>
      <c r="AD184" s="40"/>
      <c r="AE184" s="40"/>
      <c r="AT184" s="19" t="s">
        <v>204</v>
      </c>
      <c r="AU184" s="19" t="s">
        <v>86</v>
      </c>
    </row>
    <row r="185" spans="1:51" s="13" customFormat="1" ht="12">
      <c r="A185" s="13"/>
      <c r="B185" s="247"/>
      <c r="C185" s="248"/>
      <c r="D185" s="242" t="s">
        <v>208</v>
      </c>
      <c r="E185" s="249" t="s">
        <v>21</v>
      </c>
      <c r="F185" s="250" t="s">
        <v>1588</v>
      </c>
      <c r="G185" s="248"/>
      <c r="H185" s="251">
        <v>2</v>
      </c>
      <c r="I185" s="252"/>
      <c r="J185" s="248"/>
      <c r="K185" s="248"/>
      <c r="L185" s="253"/>
      <c r="M185" s="254"/>
      <c r="N185" s="255"/>
      <c r="O185" s="255"/>
      <c r="P185" s="255"/>
      <c r="Q185" s="255"/>
      <c r="R185" s="255"/>
      <c r="S185" s="255"/>
      <c r="T185" s="256"/>
      <c r="U185" s="13"/>
      <c r="V185" s="13"/>
      <c r="W185" s="13"/>
      <c r="X185" s="13"/>
      <c r="Y185" s="13"/>
      <c r="Z185" s="13"/>
      <c r="AA185" s="13"/>
      <c r="AB185" s="13"/>
      <c r="AC185" s="13"/>
      <c r="AD185" s="13"/>
      <c r="AE185" s="13"/>
      <c r="AT185" s="257" t="s">
        <v>208</v>
      </c>
      <c r="AU185" s="257" t="s">
        <v>86</v>
      </c>
      <c r="AV185" s="13" t="s">
        <v>86</v>
      </c>
      <c r="AW185" s="13" t="s">
        <v>38</v>
      </c>
      <c r="AX185" s="13" t="s">
        <v>76</v>
      </c>
      <c r="AY185" s="257" t="s">
        <v>194</v>
      </c>
    </row>
    <row r="186" spans="1:51" s="14" customFormat="1" ht="12">
      <c r="A186" s="14"/>
      <c r="B186" s="258"/>
      <c r="C186" s="259"/>
      <c r="D186" s="242" t="s">
        <v>208</v>
      </c>
      <c r="E186" s="260" t="s">
        <v>21</v>
      </c>
      <c r="F186" s="261" t="s">
        <v>210</v>
      </c>
      <c r="G186" s="259"/>
      <c r="H186" s="262">
        <v>2</v>
      </c>
      <c r="I186" s="263"/>
      <c r="J186" s="259"/>
      <c r="K186" s="259"/>
      <c r="L186" s="264"/>
      <c r="M186" s="265"/>
      <c r="N186" s="266"/>
      <c r="O186" s="266"/>
      <c r="P186" s="266"/>
      <c r="Q186" s="266"/>
      <c r="R186" s="266"/>
      <c r="S186" s="266"/>
      <c r="T186" s="267"/>
      <c r="U186" s="14"/>
      <c r="V186" s="14"/>
      <c r="W186" s="14"/>
      <c r="X186" s="14"/>
      <c r="Y186" s="14"/>
      <c r="Z186" s="14"/>
      <c r="AA186" s="14"/>
      <c r="AB186" s="14"/>
      <c r="AC186" s="14"/>
      <c r="AD186" s="14"/>
      <c r="AE186" s="14"/>
      <c r="AT186" s="268" t="s">
        <v>208</v>
      </c>
      <c r="AU186" s="268" t="s">
        <v>86</v>
      </c>
      <c r="AV186" s="14" t="s">
        <v>202</v>
      </c>
      <c r="AW186" s="14" t="s">
        <v>38</v>
      </c>
      <c r="AX186" s="14" t="s">
        <v>84</v>
      </c>
      <c r="AY186" s="268" t="s">
        <v>194</v>
      </c>
    </row>
    <row r="187" spans="1:63" s="12" customFormat="1" ht="22.8" customHeight="1">
      <c r="A187" s="12"/>
      <c r="B187" s="213"/>
      <c r="C187" s="214"/>
      <c r="D187" s="215" t="s">
        <v>75</v>
      </c>
      <c r="E187" s="227" t="s">
        <v>195</v>
      </c>
      <c r="F187" s="227" t="s">
        <v>196</v>
      </c>
      <c r="G187" s="214"/>
      <c r="H187" s="214"/>
      <c r="I187" s="217"/>
      <c r="J187" s="228">
        <f>BK187</f>
        <v>0</v>
      </c>
      <c r="K187" s="214"/>
      <c r="L187" s="219"/>
      <c r="M187" s="220"/>
      <c r="N187" s="221"/>
      <c r="O187" s="221"/>
      <c r="P187" s="222">
        <f>SUM(P188:P230)</f>
        <v>0</v>
      </c>
      <c r="Q187" s="221"/>
      <c r="R187" s="222">
        <f>SUM(R188:R230)</f>
        <v>0.7527424</v>
      </c>
      <c r="S187" s="221"/>
      <c r="T187" s="223">
        <f>SUM(T188:T230)</f>
        <v>15.695020000000001</v>
      </c>
      <c r="U187" s="12"/>
      <c r="V187" s="12"/>
      <c r="W187" s="12"/>
      <c r="X187" s="12"/>
      <c r="Y187" s="12"/>
      <c r="Z187" s="12"/>
      <c r="AA187" s="12"/>
      <c r="AB187" s="12"/>
      <c r="AC187" s="12"/>
      <c r="AD187" s="12"/>
      <c r="AE187" s="12"/>
      <c r="AR187" s="224" t="s">
        <v>84</v>
      </c>
      <c r="AT187" s="225" t="s">
        <v>75</v>
      </c>
      <c r="AU187" s="225" t="s">
        <v>84</v>
      </c>
      <c r="AY187" s="224" t="s">
        <v>194</v>
      </c>
      <c r="BK187" s="226">
        <f>SUM(BK188:BK230)</f>
        <v>0</v>
      </c>
    </row>
    <row r="188" spans="1:65" s="2" customFormat="1" ht="16.5" customHeight="1">
      <c r="A188" s="40"/>
      <c r="B188" s="41"/>
      <c r="C188" s="229" t="s">
        <v>443</v>
      </c>
      <c r="D188" s="229" t="s">
        <v>197</v>
      </c>
      <c r="E188" s="230" t="s">
        <v>696</v>
      </c>
      <c r="F188" s="231" t="s">
        <v>697</v>
      </c>
      <c r="G188" s="232" t="s">
        <v>354</v>
      </c>
      <c r="H188" s="233">
        <v>150</v>
      </c>
      <c r="I188" s="234"/>
      <c r="J188" s="235">
        <f>ROUND(I188*H188,2)</f>
        <v>0</v>
      </c>
      <c r="K188" s="231" t="s">
        <v>201</v>
      </c>
      <c r="L188" s="46"/>
      <c r="M188" s="236" t="s">
        <v>21</v>
      </c>
      <c r="N188" s="237" t="s">
        <v>47</v>
      </c>
      <c r="O188" s="86"/>
      <c r="P188" s="238">
        <f>O188*H188</f>
        <v>0</v>
      </c>
      <c r="Q188" s="238">
        <v>0.00013</v>
      </c>
      <c r="R188" s="238">
        <f>Q188*H188</f>
        <v>0.0195</v>
      </c>
      <c r="S188" s="238">
        <v>0</v>
      </c>
      <c r="T188" s="239">
        <f>S188*H188</f>
        <v>0</v>
      </c>
      <c r="U188" s="40"/>
      <c r="V188" s="40"/>
      <c r="W188" s="40"/>
      <c r="X188" s="40"/>
      <c r="Y188" s="40"/>
      <c r="Z188" s="40"/>
      <c r="AA188" s="40"/>
      <c r="AB188" s="40"/>
      <c r="AC188" s="40"/>
      <c r="AD188" s="40"/>
      <c r="AE188" s="40"/>
      <c r="AR188" s="240" t="s">
        <v>202</v>
      </c>
      <c r="AT188" s="240" t="s">
        <v>197</v>
      </c>
      <c r="AU188" s="240" t="s">
        <v>86</v>
      </c>
      <c r="AY188" s="19" t="s">
        <v>194</v>
      </c>
      <c r="BE188" s="241">
        <f>IF(N188="základní",J188,0)</f>
        <v>0</v>
      </c>
      <c r="BF188" s="241">
        <f>IF(N188="snížená",J188,0)</f>
        <v>0</v>
      </c>
      <c r="BG188" s="241">
        <f>IF(N188="zákl. přenesená",J188,0)</f>
        <v>0</v>
      </c>
      <c r="BH188" s="241">
        <f>IF(N188="sníž. přenesená",J188,0)</f>
        <v>0</v>
      </c>
      <c r="BI188" s="241">
        <f>IF(N188="nulová",J188,0)</f>
        <v>0</v>
      </c>
      <c r="BJ188" s="19" t="s">
        <v>84</v>
      </c>
      <c r="BK188" s="241">
        <f>ROUND(I188*H188,2)</f>
        <v>0</v>
      </c>
      <c r="BL188" s="19" t="s">
        <v>202</v>
      </c>
      <c r="BM188" s="240" t="s">
        <v>1589</v>
      </c>
    </row>
    <row r="189" spans="1:47" s="2" customFormat="1" ht="12">
      <c r="A189" s="40"/>
      <c r="B189" s="41"/>
      <c r="C189" s="42"/>
      <c r="D189" s="242" t="s">
        <v>204</v>
      </c>
      <c r="E189" s="42"/>
      <c r="F189" s="243" t="s">
        <v>699</v>
      </c>
      <c r="G189" s="42"/>
      <c r="H189" s="42"/>
      <c r="I189" s="149"/>
      <c r="J189" s="42"/>
      <c r="K189" s="42"/>
      <c r="L189" s="46"/>
      <c r="M189" s="244"/>
      <c r="N189" s="245"/>
      <c r="O189" s="86"/>
      <c r="P189" s="86"/>
      <c r="Q189" s="86"/>
      <c r="R189" s="86"/>
      <c r="S189" s="86"/>
      <c r="T189" s="87"/>
      <c r="U189" s="40"/>
      <c r="V189" s="40"/>
      <c r="W189" s="40"/>
      <c r="X189" s="40"/>
      <c r="Y189" s="40"/>
      <c r="Z189" s="40"/>
      <c r="AA189" s="40"/>
      <c r="AB189" s="40"/>
      <c r="AC189" s="40"/>
      <c r="AD189" s="40"/>
      <c r="AE189" s="40"/>
      <c r="AT189" s="19" t="s">
        <v>204</v>
      </c>
      <c r="AU189" s="19" t="s">
        <v>86</v>
      </c>
    </row>
    <row r="190" spans="1:47" s="2" customFormat="1" ht="12">
      <c r="A190" s="40"/>
      <c r="B190" s="41"/>
      <c r="C190" s="42"/>
      <c r="D190" s="242" t="s">
        <v>206</v>
      </c>
      <c r="E190" s="42"/>
      <c r="F190" s="246" t="s">
        <v>700</v>
      </c>
      <c r="G190" s="42"/>
      <c r="H190" s="42"/>
      <c r="I190" s="149"/>
      <c r="J190" s="42"/>
      <c r="K190" s="42"/>
      <c r="L190" s="46"/>
      <c r="M190" s="244"/>
      <c r="N190" s="245"/>
      <c r="O190" s="86"/>
      <c r="P190" s="86"/>
      <c r="Q190" s="86"/>
      <c r="R190" s="86"/>
      <c r="S190" s="86"/>
      <c r="T190" s="87"/>
      <c r="U190" s="40"/>
      <c r="V190" s="40"/>
      <c r="W190" s="40"/>
      <c r="X190" s="40"/>
      <c r="Y190" s="40"/>
      <c r="Z190" s="40"/>
      <c r="AA190" s="40"/>
      <c r="AB190" s="40"/>
      <c r="AC190" s="40"/>
      <c r="AD190" s="40"/>
      <c r="AE190" s="40"/>
      <c r="AT190" s="19" t="s">
        <v>206</v>
      </c>
      <c r="AU190" s="19" t="s">
        <v>86</v>
      </c>
    </row>
    <row r="191" spans="1:65" s="2" customFormat="1" ht="16.5" customHeight="1">
      <c r="A191" s="40"/>
      <c r="B191" s="41"/>
      <c r="C191" s="229" t="s">
        <v>450</v>
      </c>
      <c r="D191" s="229" t="s">
        <v>197</v>
      </c>
      <c r="E191" s="230" t="s">
        <v>703</v>
      </c>
      <c r="F191" s="231" t="s">
        <v>704</v>
      </c>
      <c r="G191" s="232" t="s">
        <v>354</v>
      </c>
      <c r="H191" s="233">
        <v>118.06</v>
      </c>
      <c r="I191" s="234"/>
      <c r="J191" s="235">
        <f>ROUND(I191*H191,2)</f>
        <v>0</v>
      </c>
      <c r="K191" s="231" t="s">
        <v>201</v>
      </c>
      <c r="L191" s="46"/>
      <c r="M191" s="236" t="s">
        <v>21</v>
      </c>
      <c r="N191" s="237" t="s">
        <v>47</v>
      </c>
      <c r="O191" s="86"/>
      <c r="P191" s="238">
        <f>O191*H191</f>
        <v>0</v>
      </c>
      <c r="Q191" s="238">
        <v>4E-05</v>
      </c>
      <c r="R191" s="238">
        <f>Q191*H191</f>
        <v>0.004722400000000001</v>
      </c>
      <c r="S191" s="238">
        <v>0</v>
      </c>
      <c r="T191" s="239">
        <f>S191*H191</f>
        <v>0</v>
      </c>
      <c r="U191" s="40"/>
      <c r="V191" s="40"/>
      <c r="W191" s="40"/>
      <c r="X191" s="40"/>
      <c r="Y191" s="40"/>
      <c r="Z191" s="40"/>
      <c r="AA191" s="40"/>
      <c r="AB191" s="40"/>
      <c r="AC191" s="40"/>
      <c r="AD191" s="40"/>
      <c r="AE191" s="40"/>
      <c r="AR191" s="240" t="s">
        <v>202</v>
      </c>
      <c r="AT191" s="240" t="s">
        <v>197</v>
      </c>
      <c r="AU191" s="240" t="s">
        <v>86</v>
      </c>
      <c r="AY191" s="19" t="s">
        <v>194</v>
      </c>
      <c r="BE191" s="241">
        <f>IF(N191="základní",J191,0)</f>
        <v>0</v>
      </c>
      <c r="BF191" s="241">
        <f>IF(N191="snížená",J191,0)</f>
        <v>0</v>
      </c>
      <c r="BG191" s="241">
        <f>IF(N191="zákl. přenesená",J191,0)</f>
        <v>0</v>
      </c>
      <c r="BH191" s="241">
        <f>IF(N191="sníž. přenesená",J191,0)</f>
        <v>0</v>
      </c>
      <c r="BI191" s="241">
        <f>IF(N191="nulová",J191,0)</f>
        <v>0</v>
      </c>
      <c r="BJ191" s="19" t="s">
        <v>84</v>
      </c>
      <c r="BK191" s="241">
        <f>ROUND(I191*H191,2)</f>
        <v>0</v>
      </c>
      <c r="BL191" s="19" t="s">
        <v>202</v>
      </c>
      <c r="BM191" s="240" t="s">
        <v>1590</v>
      </c>
    </row>
    <row r="192" spans="1:47" s="2" customFormat="1" ht="12">
      <c r="A192" s="40"/>
      <c r="B192" s="41"/>
      <c r="C192" s="42"/>
      <c r="D192" s="242" t="s">
        <v>204</v>
      </c>
      <c r="E192" s="42"/>
      <c r="F192" s="243" t="s">
        <v>706</v>
      </c>
      <c r="G192" s="42"/>
      <c r="H192" s="42"/>
      <c r="I192" s="149"/>
      <c r="J192" s="42"/>
      <c r="K192" s="42"/>
      <c r="L192" s="46"/>
      <c r="M192" s="244"/>
      <c r="N192" s="245"/>
      <c r="O192" s="86"/>
      <c r="P192" s="86"/>
      <c r="Q192" s="86"/>
      <c r="R192" s="86"/>
      <c r="S192" s="86"/>
      <c r="T192" s="87"/>
      <c r="U192" s="40"/>
      <c r="V192" s="40"/>
      <c r="W192" s="40"/>
      <c r="X192" s="40"/>
      <c r="Y192" s="40"/>
      <c r="Z192" s="40"/>
      <c r="AA192" s="40"/>
      <c r="AB192" s="40"/>
      <c r="AC192" s="40"/>
      <c r="AD192" s="40"/>
      <c r="AE192" s="40"/>
      <c r="AT192" s="19" t="s">
        <v>204</v>
      </c>
      <c r="AU192" s="19" t="s">
        <v>86</v>
      </c>
    </row>
    <row r="193" spans="1:47" s="2" customFormat="1" ht="12">
      <c r="A193" s="40"/>
      <c r="B193" s="41"/>
      <c r="C193" s="42"/>
      <c r="D193" s="242" t="s">
        <v>206</v>
      </c>
      <c r="E193" s="42"/>
      <c r="F193" s="246" t="s">
        <v>707</v>
      </c>
      <c r="G193" s="42"/>
      <c r="H193" s="42"/>
      <c r="I193" s="149"/>
      <c r="J193" s="42"/>
      <c r="K193" s="42"/>
      <c r="L193" s="46"/>
      <c r="M193" s="244"/>
      <c r="N193" s="245"/>
      <c r="O193" s="86"/>
      <c r="P193" s="86"/>
      <c r="Q193" s="86"/>
      <c r="R193" s="86"/>
      <c r="S193" s="86"/>
      <c r="T193" s="87"/>
      <c r="U193" s="40"/>
      <c r="V193" s="40"/>
      <c r="W193" s="40"/>
      <c r="X193" s="40"/>
      <c r="Y193" s="40"/>
      <c r="Z193" s="40"/>
      <c r="AA193" s="40"/>
      <c r="AB193" s="40"/>
      <c r="AC193" s="40"/>
      <c r="AD193" s="40"/>
      <c r="AE193" s="40"/>
      <c r="AT193" s="19" t="s">
        <v>206</v>
      </c>
      <c r="AU193" s="19" t="s">
        <v>86</v>
      </c>
    </row>
    <row r="194" spans="1:51" s="13" customFormat="1" ht="12">
      <c r="A194" s="13"/>
      <c r="B194" s="247"/>
      <c r="C194" s="248"/>
      <c r="D194" s="242" t="s">
        <v>208</v>
      </c>
      <c r="E194" s="249" t="s">
        <v>21</v>
      </c>
      <c r="F194" s="250" t="s">
        <v>1591</v>
      </c>
      <c r="G194" s="248"/>
      <c r="H194" s="251">
        <v>118.06</v>
      </c>
      <c r="I194" s="252"/>
      <c r="J194" s="248"/>
      <c r="K194" s="248"/>
      <c r="L194" s="253"/>
      <c r="M194" s="254"/>
      <c r="N194" s="255"/>
      <c r="O194" s="255"/>
      <c r="P194" s="255"/>
      <c r="Q194" s="255"/>
      <c r="R194" s="255"/>
      <c r="S194" s="255"/>
      <c r="T194" s="256"/>
      <c r="U194" s="13"/>
      <c r="V194" s="13"/>
      <c r="W194" s="13"/>
      <c r="X194" s="13"/>
      <c r="Y194" s="13"/>
      <c r="Z194" s="13"/>
      <c r="AA194" s="13"/>
      <c r="AB194" s="13"/>
      <c r="AC194" s="13"/>
      <c r="AD194" s="13"/>
      <c r="AE194" s="13"/>
      <c r="AT194" s="257" t="s">
        <v>208</v>
      </c>
      <c r="AU194" s="257" t="s">
        <v>86</v>
      </c>
      <c r="AV194" s="13" t="s">
        <v>86</v>
      </c>
      <c r="AW194" s="13" t="s">
        <v>38</v>
      </c>
      <c r="AX194" s="13" t="s">
        <v>76</v>
      </c>
      <c r="AY194" s="257" t="s">
        <v>194</v>
      </c>
    </row>
    <row r="195" spans="1:51" s="14" customFormat="1" ht="12">
      <c r="A195" s="14"/>
      <c r="B195" s="258"/>
      <c r="C195" s="259"/>
      <c r="D195" s="242" t="s">
        <v>208</v>
      </c>
      <c r="E195" s="260" t="s">
        <v>21</v>
      </c>
      <c r="F195" s="261" t="s">
        <v>210</v>
      </c>
      <c r="G195" s="259"/>
      <c r="H195" s="262">
        <v>118.06</v>
      </c>
      <c r="I195" s="263"/>
      <c r="J195" s="259"/>
      <c r="K195" s="259"/>
      <c r="L195" s="264"/>
      <c r="M195" s="265"/>
      <c r="N195" s="266"/>
      <c r="O195" s="266"/>
      <c r="P195" s="266"/>
      <c r="Q195" s="266"/>
      <c r="R195" s="266"/>
      <c r="S195" s="266"/>
      <c r="T195" s="267"/>
      <c r="U195" s="14"/>
      <c r="V195" s="14"/>
      <c r="W195" s="14"/>
      <c r="X195" s="14"/>
      <c r="Y195" s="14"/>
      <c r="Z195" s="14"/>
      <c r="AA195" s="14"/>
      <c r="AB195" s="14"/>
      <c r="AC195" s="14"/>
      <c r="AD195" s="14"/>
      <c r="AE195" s="14"/>
      <c r="AT195" s="268" t="s">
        <v>208</v>
      </c>
      <c r="AU195" s="268" t="s">
        <v>86</v>
      </c>
      <c r="AV195" s="14" t="s">
        <v>202</v>
      </c>
      <c r="AW195" s="14" t="s">
        <v>38</v>
      </c>
      <c r="AX195" s="14" t="s">
        <v>84</v>
      </c>
      <c r="AY195" s="268" t="s">
        <v>194</v>
      </c>
    </row>
    <row r="196" spans="1:65" s="2" customFormat="1" ht="16.5" customHeight="1">
      <c r="A196" s="40"/>
      <c r="B196" s="41"/>
      <c r="C196" s="229" t="s">
        <v>7</v>
      </c>
      <c r="D196" s="229" t="s">
        <v>197</v>
      </c>
      <c r="E196" s="230" t="s">
        <v>1592</v>
      </c>
      <c r="F196" s="231" t="s">
        <v>1593</v>
      </c>
      <c r="G196" s="232" t="s">
        <v>354</v>
      </c>
      <c r="H196" s="233">
        <v>1.36</v>
      </c>
      <c r="I196" s="234"/>
      <c r="J196" s="235">
        <f>ROUND(I196*H196,2)</f>
        <v>0</v>
      </c>
      <c r="K196" s="231" t="s">
        <v>201</v>
      </c>
      <c r="L196" s="46"/>
      <c r="M196" s="236" t="s">
        <v>21</v>
      </c>
      <c r="N196" s="237" t="s">
        <v>47</v>
      </c>
      <c r="O196" s="86"/>
      <c r="P196" s="238">
        <f>O196*H196</f>
        <v>0</v>
      </c>
      <c r="Q196" s="238">
        <v>0</v>
      </c>
      <c r="R196" s="238">
        <f>Q196*H196</f>
        <v>0</v>
      </c>
      <c r="S196" s="238">
        <v>0.082</v>
      </c>
      <c r="T196" s="239">
        <f>S196*H196</f>
        <v>0.11152000000000001</v>
      </c>
      <c r="U196" s="40"/>
      <c r="V196" s="40"/>
      <c r="W196" s="40"/>
      <c r="X196" s="40"/>
      <c r="Y196" s="40"/>
      <c r="Z196" s="40"/>
      <c r="AA196" s="40"/>
      <c r="AB196" s="40"/>
      <c r="AC196" s="40"/>
      <c r="AD196" s="40"/>
      <c r="AE196" s="40"/>
      <c r="AR196" s="240" t="s">
        <v>202</v>
      </c>
      <c r="AT196" s="240" t="s">
        <v>197</v>
      </c>
      <c r="AU196" s="240" t="s">
        <v>86</v>
      </c>
      <c r="AY196" s="19" t="s">
        <v>194</v>
      </c>
      <c r="BE196" s="241">
        <f>IF(N196="základní",J196,0)</f>
        <v>0</v>
      </c>
      <c r="BF196" s="241">
        <f>IF(N196="snížená",J196,0)</f>
        <v>0</v>
      </c>
      <c r="BG196" s="241">
        <f>IF(N196="zákl. přenesená",J196,0)</f>
        <v>0</v>
      </c>
      <c r="BH196" s="241">
        <f>IF(N196="sníž. přenesená",J196,0)</f>
        <v>0</v>
      </c>
      <c r="BI196" s="241">
        <f>IF(N196="nulová",J196,0)</f>
        <v>0</v>
      </c>
      <c r="BJ196" s="19" t="s">
        <v>84</v>
      </c>
      <c r="BK196" s="241">
        <f>ROUND(I196*H196,2)</f>
        <v>0</v>
      </c>
      <c r="BL196" s="19" t="s">
        <v>202</v>
      </c>
      <c r="BM196" s="240" t="s">
        <v>1594</v>
      </c>
    </row>
    <row r="197" spans="1:47" s="2" customFormat="1" ht="12">
      <c r="A197" s="40"/>
      <c r="B197" s="41"/>
      <c r="C197" s="42"/>
      <c r="D197" s="242" t="s">
        <v>204</v>
      </c>
      <c r="E197" s="42"/>
      <c r="F197" s="243" t="s">
        <v>1595</v>
      </c>
      <c r="G197" s="42"/>
      <c r="H197" s="42"/>
      <c r="I197" s="149"/>
      <c r="J197" s="42"/>
      <c r="K197" s="42"/>
      <c r="L197" s="46"/>
      <c r="M197" s="244"/>
      <c r="N197" s="245"/>
      <c r="O197" s="86"/>
      <c r="P197" s="86"/>
      <c r="Q197" s="86"/>
      <c r="R197" s="86"/>
      <c r="S197" s="86"/>
      <c r="T197" s="87"/>
      <c r="U197" s="40"/>
      <c r="V197" s="40"/>
      <c r="W197" s="40"/>
      <c r="X197" s="40"/>
      <c r="Y197" s="40"/>
      <c r="Z197" s="40"/>
      <c r="AA197" s="40"/>
      <c r="AB197" s="40"/>
      <c r="AC197" s="40"/>
      <c r="AD197" s="40"/>
      <c r="AE197" s="40"/>
      <c r="AT197" s="19" t="s">
        <v>204</v>
      </c>
      <c r="AU197" s="19" t="s">
        <v>86</v>
      </c>
    </row>
    <row r="198" spans="1:51" s="13" customFormat="1" ht="12">
      <c r="A198" s="13"/>
      <c r="B198" s="247"/>
      <c r="C198" s="248"/>
      <c r="D198" s="242" t="s">
        <v>208</v>
      </c>
      <c r="E198" s="249" t="s">
        <v>21</v>
      </c>
      <c r="F198" s="250" t="s">
        <v>1596</v>
      </c>
      <c r="G198" s="248"/>
      <c r="H198" s="251">
        <v>1.36</v>
      </c>
      <c r="I198" s="252"/>
      <c r="J198" s="248"/>
      <c r="K198" s="248"/>
      <c r="L198" s="253"/>
      <c r="M198" s="254"/>
      <c r="N198" s="255"/>
      <c r="O198" s="255"/>
      <c r="P198" s="255"/>
      <c r="Q198" s="255"/>
      <c r="R198" s="255"/>
      <c r="S198" s="255"/>
      <c r="T198" s="256"/>
      <c r="U198" s="13"/>
      <c r="V198" s="13"/>
      <c r="W198" s="13"/>
      <c r="X198" s="13"/>
      <c r="Y198" s="13"/>
      <c r="Z198" s="13"/>
      <c r="AA198" s="13"/>
      <c r="AB198" s="13"/>
      <c r="AC198" s="13"/>
      <c r="AD198" s="13"/>
      <c r="AE198" s="13"/>
      <c r="AT198" s="257" t="s">
        <v>208</v>
      </c>
      <c r="AU198" s="257" t="s">
        <v>86</v>
      </c>
      <c r="AV198" s="13" t="s">
        <v>86</v>
      </c>
      <c r="AW198" s="13" t="s">
        <v>38</v>
      </c>
      <c r="AX198" s="13" t="s">
        <v>76</v>
      </c>
      <c r="AY198" s="257" t="s">
        <v>194</v>
      </c>
    </row>
    <row r="199" spans="1:51" s="14" customFormat="1" ht="12">
      <c r="A199" s="14"/>
      <c r="B199" s="258"/>
      <c r="C199" s="259"/>
      <c r="D199" s="242" t="s">
        <v>208</v>
      </c>
      <c r="E199" s="260" t="s">
        <v>21</v>
      </c>
      <c r="F199" s="261" t="s">
        <v>210</v>
      </c>
      <c r="G199" s="259"/>
      <c r="H199" s="262">
        <v>1.36</v>
      </c>
      <c r="I199" s="263"/>
      <c r="J199" s="259"/>
      <c r="K199" s="259"/>
      <c r="L199" s="264"/>
      <c r="M199" s="265"/>
      <c r="N199" s="266"/>
      <c r="O199" s="266"/>
      <c r="P199" s="266"/>
      <c r="Q199" s="266"/>
      <c r="R199" s="266"/>
      <c r="S199" s="266"/>
      <c r="T199" s="267"/>
      <c r="U199" s="14"/>
      <c r="V199" s="14"/>
      <c r="W199" s="14"/>
      <c r="X199" s="14"/>
      <c r="Y199" s="14"/>
      <c r="Z199" s="14"/>
      <c r="AA199" s="14"/>
      <c r="AB199" s="14"/>
      <c r="AC199" s="14"/>
      <c r="AD199" s="14"/>
      <c r="AE199" s="14"/>
      <c r="AT199" s="268" t="s">
        <v>208</v>
      </c>
      <c r="AU199" s="268" t="s">
        <v>86</v>
      </c>
      <c r="AV199" s="14" t="s">
        <v>202</v>
      </c>
      <c r="AW199" s="14" t="s">
        <v>38</v>
      </c>
      <c r="AX199" s="14" t="s">
        <v>84</v>
      </c>
      <c r="AY199" s="268" t="s">
        <v>194</v>
      </c>
    </row>
    <row r="200" spans="1:65" s="2" customFormat="1" ht="16.5" customHeight="1">
      <c r="A200" s="40"/>
      <c r="B200" s="41"/>
      <c r="C200" s="229" t="s">
        <v>461</v>
      </c>
      <c r="D200" s="229" t="s">
        <v>197</v>
      </c>
      <c r="E200" s="230" t="s">
        <v>1597</v>
      </c>
      <c r="F200" s="231" t="s">
        <v>1598</v>
      </c>
      <c r="G200" s="232" t="s">
        <v>200</v>
      </c>
      <c r="H200" s="233">
        <v>0.175</v>
      </c>
      <c r="I200" s="234"/>
      <c r="J200" s="235">
        <f>ROUND(I200*H200,2)</f>
        <v>0</v>
      </c>
      <c r="K200" s="231" t="s">
        <v>201</v>
      </c>
      <c r="L200" s="46"/>
      <c r="M200" s="236" t="s">
        <v>21</v>
      </c>
      <c r="N200" s="237" t="s">
        <v>47</v>
      </c>
      <c r="O200" s="86"/>
      <c r="P200" s="238">
        <f>O200*H200</f>
        <v>0</v>
      </c>
      <c r="Q200" s="238">
        <v>0</v>
      </c>
      <c r="R200" s="238">
        <f>Q200*H200</f>
        <v>0</v>
      </c>
      <c r="S200" s="238">
        <v>2.2</v>
      </c>
      <c r="T200" s="239">
        <f>S200*H200</f>
        <v>0.385</v>
      </c>
      <c r="U200" s="40"/>
      <c r="V200" s="40"/>
      <c r="W200" s="40"/>
      <c r="X200" s="40"/>
      <c r="Y200" s="40"/>
      <c r="Z200" s="40"/>
      <c r="AA200" s="40"/>
      <c r="AB200" s="40"/>
      <c r="AC200" s="40"/>
      <c r="AD200" s="40"/>
      <c r="AE200" s="40"/>
      <c r="AR200" s="240" t="s">
        <v>202</v>
      </c>
      <c r="AT200" s="240" t="s">
        <v>197</v>
      </c>
      <c r="AU200" s="240" t="s">
        <v>86</v>
      </c>
      <c r="AY200" s="19" t="s">
        <v>194</v>
      </c>
      <c r="BE200" s="241">
        <f>IF(N200="základní",J200,0)</f>
        <v>0</v>
      </c>
      <c r="BF200" s="241">
        <f>IF(N200="snížená",J200,0)</f>
        <v>0</v>
      </c>
      <c r="BG200" s="241">
        <f>IF(N200="zákl. přenesená",J200,0)</f>
        <v>0</v>
      </c>
      <c r="BH200" s="241">
        <f>IF(N200="sníž. přenesená",J200,0)</f>
        <v>0</v>
      </c>
      <c r="BI200" s="241">
        <f>IF(N200="nulová",J200,0)</f>
        <v>0</v>
      </c>
      <c r="BJ200" s="19" t="s">
        <v>84</v>
      </c>
      <c r="BK200" s="241">
        <f>ROUND(I200*H200,2)</f>
        <v>0</v>
      </c>
      <c r="BL200" s="19" t="s">
        <v>202</v>
      </c>
      <c r="BM200" s="240" t="s">
        <v>1599</v>
      </c>
    </row>
    <row r="201" spans="1:47" s="2" customFormat="1" ht="12">
      <c r="A201" s="40"/>
      <c r="B201" s="41"/>
      <c r="C201" s="42"/>
      <c r="D201" s="242" t="s">
        <v>204</v>
      </c>
      <c r="E201" s="42"/>
      <c r="F201" s="243" t="s">
        <v>1600</v>
      </c>
      <c r="G201" s="42"/>
      <c r="H201" s="42"/>
      <c r="I201" s="149"/>
      <c r="J201" s="42"/>
      <c r="K201" s="42"/>
      <c r="L201" s="46"/>
      <c r="M201" s="244"/>
      <c r="N201" s="245"/>
      <c r="O201" s="86"/>
      <c r="P201" s="86"/>
      <c r="Q201" s="86"/>
      <c r="R201" s="86"/>
      <c r="S201" s="86"/>
      <c r="T201" s="87"/>
      <c r="U201" s="40"/>
      <c r="V201" s="40"/>
      <c r="W201" s="40"/>
      <c r="X201" s="40"/>
      <c r="Y201" s="40"/>
      <c r="Z201" s="40"/>
      <c r="AA201" s="40"/>
      <c r="AB201" s="40"/>
      <c r="AC201" s="40"/>
      <c r="AD201" s="40"/>
      <c r="AE201" s="40"/>
      <c r="AT201" s="19" t="s">
        <v>204</v>
      </c>
      <c r="AU201" s="19" t="s">
        <v>86</v>
      </c>
    </row>
    <row r="202" spans="1:51" s="13" customFormat="1" ht="12">
      <c r="A202" s="13"/>
      <c r="B202" s="247"/>
      <c r="C202" s="248"/>
      <c r="D202" s="242" t="s">
        <v>208</v>
      </c>
      <c r="E202" s="249" t="s">
        <v>21</v>
      </c>
      <c r="F202" s="250" t="s">
        <v>1601</v>
      </c>
      <c r="G202" s="248"/>
      <c r="H202" s="251">
        <v>0.175</v>
      </c>
      <c r="I202" s="252"/>
      <c r="J202" s="248"/>
      <c r="K202" s="248"/>
      <c r="L202" s="253"/>
      <c r="M202" s="254"/>
      <c r="N202" s="255"/>
      <c r="O202" s="255"/>
      <c r="P202" s="255"/>
      <c r="Q202" s="255"/>
      <c r="R202" s="255"/>
      <c r="S202" s="255"/>
      <c r="T202" s="256"/>
      <c r="U202" s="13"/>
      <c r="V202" s="13"/>
      <c r="W202" s="13"/>
      <c r="X202" s="13"/>
      <c r="Y202" s="13"/>
      <c r="Z202" s="13"/>
      <c r="AA202" s="13"/>
      <c r="AB202" s="13"/>
      <c r="AC202" s="13"/>
      <c r="AD202" s="13"/>
      <c r="AE202" s="13"/>
      <c r="AT202" s="257" t="s">
        <v>208</v>
      </c>
      <c r="AU202" s="257" t="s">
        <v>86</v>
      </c>
      <c r="AV202" s="13" t="s">
        <v>86</v>
      </c>
      <c r="AW202" s="13" t="s">
        <v>38</v>
      </c>
      <c r="AX202" s="13" t="s">
        <v>76</v>
      </c>
      <c r="AY202" s="257" t="s">
        <v>194</v>
      </c>
    </row>
    <row r="203" spans="1:51" s="14" customFormat="1" ht="12">
      <c r="A203" s="14"/>
      <c r="B203" s="258"/>
      <c r="C203" s="259"/>
      <c r="D203" s="242" t="s">
        <v>208</v>
      </c>
      <c r="E203" s="260" t="s">
        <v>21</v>
      </c>
      <c r="F203" s="261" t="s">
        <v>210</v>
      </c>
      <c r="G203" s="259"/>
      <c r="H203" s="262">
        <v>0.175</v>
      </c>
      <c r="I203" s="263"/>
      <c r="J203" s="259"/>
      <c r="K203" s="259"/>
      <c r="L203" s="264"/>
      <c r="M203" s="265"/>
      <c r="N203" s="266"/>
      <c r="O203" s="266"/>
      <c r="P203" s="266"/>
      <c r="Q203" s="266"/>
      <c r="R203" s="266"/>
      <c r="S203" s="266"/>
      <c r="T203" s="267"/>
      <c r="U203" s="14"/>
      <c r="V203" s="14"/>
      <c r="W203" s="14"/>
      <c r="X203" s="14"/>
      <c r="Y203" s="14"/>
      <c r="Z203" s="14"/>
      <c r="AA203" s="14"/>
      <c r="AB203" s="14"/>
      <c r="AC203" s="14"/>
      <c r="AD203" s="14"/>
      <c r="AE203" s="14"/>
      <c r="AT203" s="268" t="s">
        <v>208</v>
      </c>
      <c r="AU203" s="268" t="s">
        <v>86</v>
      </c>
      <c r="AV203" s="14" t="s">
        <v>202</v>
      </c>
      <c r="AW203" s="14" t="s">
        <v>38</v>
      </c>
      <c r="AX203" s="14" t="s">
        <v>84</v>
      </c>
      <c r="AY203" s="268" t="s">
        <v>194</v>
      </c>
    </row>
    <row r="204" spans="1:65" s="2" customFormat="1" ht="16.5" customHeight="1">
      <c r="A204" s="40"/>
      <c r="B204" s="41"/>
      <c r="C204" s="229" t="s">
        <v>467</v>
      </c>
      <c r="D204" s="229" t="s">
        <v>197</v>
      </c>
      <c r="E204" s="230" t="s">
        <v>1602</v>
      </c>
      <c r="F204" s="231" t="s">
        <v>1603</v>
      </c>
      <c r="G204" s="232" t="s">
        <v>481</v>
      </c>
      <c r="H204" s="233">
        <v>6</v>
      </c>
      <c r="I204" s="234"/>
      <c r="J204" s="235">
        <f>ROUND(I204*H204,2)</f>
        <v>0</v>
      </c>
      <c r="K204" s="231" t="s">
        <v>201</v>
      </c>
      <c r="L204" s="46"/>
      <c r="M204" s="236" t="s">
        <v>21</v>
      </c>
      <c r="N204" s="237" t="s">
        <v>47</v>
      </c>
      <c r="O204" s="86"/>
      <c r="P204" s="238">
        <f>O204*H204</f>
        <v>0</v>
      </c>
      <c r="Q204" s="238">
        <v>0</v>
      </c>
      <c r="R204" s="238">
        <f>Q204*H204</f>
        <v>0</v>
      </c>
      <c r="S204" s="238">
        <v>0.04</v>
      </c>
      <c r="T204" s="239">
        <f>S204*H204</f>
        <v>0.24</v>
      </c>
      <c r="U204" s="40"/>
      <c r="V204" s="40"/>
      <c r="W204" s="40"/>
      <c r="X204" s="40"/>
      <c r="Y204" s="40"/>
      <c r="Z204" s="40"/>
      <c r="AA204" s="40"/>
      <c r="AB204" s="40"/>
      <c r="AC204" s="40"/>
      <c r="AD204" s="40"/>
      <c r="AE204" s="40"/>
      <c r="AR204" s="240" t="s">
        <v>202</v>
      </c>
      <c r="AT204" s="240" t="s">
        <v>197</v>
      </c>
      <c r="AU204" s="240" t="s">
        <v>86</v>
      </c>
      <c r="AY204" s="19" t="s">
        <v>194</v>
      </c>
      <c r="BE204" s="241">
        <f>IF(N204="základní",J204,0)</f>
        <v>0</v>
      </c>
      <c r="BF204" s="241">
        <f>IF(N204="snížená",J204,0)</f>
        <v>0</v>
      </c>
      <c r="BG204" s="241">
        <f>IF(N204="zákl. přenesená",J204,0)</f>
        <v>0</v>
      </c>
      <c r="BH204" s="241">
        <f>IF(N204="sníž. přenesená",J204,0)</f>
        <v>0</v>
      </c>
      <c r="BI204" s="241">
        <f>IF(N204="nulová",J204,0)</f>
        <v>0</v>
      </c>
      <c r="BJ204" s="19" t="s">
        <v>84</v>
      </c>
      <c r="BK204" s="241">
        <f>ROUND(I204*H204,2)</f>
        <v>0</v>
      </c>
      <c r="BL204" s="19" t="s">
        <v>202</v>
      </c>
      <c r="BM204" s="240" t="s">
        <v>1604</v>
      </c>
    </row>
    <row r="205" spans="1:47" s="2" customFormat="1" ht="12">
      <c r="A205" s="40"/>
      <c r="B205" s="41"/>
      <c r="C205" s="42"/>
      <c r="D205" s="242" t="s">
        <v>204</v>
      </c>
      <c r="E205" s="42"/>
      <c r="F205" s="243" t="s">
        <v>1605</v>
      </c>
      <c r="G205" s="42"/>
      <c r="H205" s="42"/>
      <c r="I205" s="149"/>
      <c r="J205" s="42"/>
      <c r="K205" s="42"/>
      <c r="L205" s="46"/>
      <c r="M205" s="244"/>
      <c r="N205" s="245"/>
      <c r="O205" s="86"/>
      <c r="P205" s="86"/>
      <c r="Q205" s="86"/>
      <c r="R205" s="86"/>
      <c r="S205" s="86"/>
      <c r="T205" s="87"/>
      <c r="U205" s="40"/>
      <c r="V205" s="40"/>
      <c r="W205" s="40"/>
      <c r="X205" s="40"/>
      <c r="Y205" s="40"/>
      <c r="Z205" s="40"/>
      <c r="AA205" s="40"/>
      <c r="AB205" s="40"/>
      <c r="AC205" s="40"/>
      <c r="AD205" s="40"/>
      <c r="AE205" s="40"/>
      <c r="AT205" s="19" t="s">
        <v>204</v>
      </c>
      <c r="AU205" s="19" t="s">
        <v>86</v>
      </c>
    </row>
    <row r="206" spans="1:51" s="13" customFormat="1" ht="12">
      <c r="A206" s="13"/>
      <c r="B206" s="247"/>
      <c r="C206" s="248"/>
      <c r="D206" s="242" t="s">
        <v>208</v>
      </c>
      <c r="E206" s="249" t="s">
        <v>21</v>
      </c>
      <c r="F206" s="250" t="s">
        <v>1606</v>
      </c>
      <c r="G206" s="248"/>
      <c r="H206" s="251">
        <v>6</v>
      </c>
      <c r="I206" s="252"/>
      <c r="J206" s="248"/>
      <c r="K206" s="248"/>
      <c r="L206" s="253"/>
      <c r="M206" s="254"/>
      <c r="N206" s="255"/>
      <c r="O206" s="255"/>
      <c r="P206" s="255"/>
      <c r="Q206" s="255"/>
      <c r="R206" s="255"/>
      <c r="S206" s="255"/>
      <c r="T206" s="256"/>
      <c r="U206" s="13"/>
      <c r="V206" s="13"/>
      <c r="W206" s="13"/>
      <c r="X206" s="13"/>
      <c r="Y206" s="13"/>
      <c r="Z206" s="13"/>
      <c r="AA206" s="13"/>
      <c r="AB206" s="13"/>
      <c r="AC206" s="13"/>
      <c r="AD206" s="13"/>
      <c r="AE206" s="13"/>
      <c r="AT206" s="257" t="s">
        <v>208</v>
      </c>
      <c r="AU206" s="257" t="s">
        <v>86</v>
      </c>
      <c r="AV206" s="13" t="s">
        <v>86</v>
      </c>
      <c r="AW206" s="13" t="s">
        <v>38</v>
      </c>
      <c r="AX206" s="13" t="s">
        <v>76</v>
      </c>
      <c r="AY206" s="257" t="s">
        <v>194</v>
      </c>
    </row>
    <row r="207" spans="1:51" s="14" customFormat="1" ht="12">
      <c r="A207" s="14"/>
      <c r="B207" s="258"/>
      <c r="C207" s="259"/>
      <c r="D207" s="242" t="s">
        <v>208</v>
      </c>
      <c r="E207" s="260" t="s">
        <v>21</v>
      </c>
      <c r="F207" s="261" t="s">
        <v>210</v>
      </c>
      <c r="G207" s="259"/>
      <c r="H207" s="262">
        <v>6</v>
      </c>
      <c r="I207" s="263"/>
      <c r="J207" s="259"/>
      <c r="K207" s="259"/>
      <c r="L207" s="264"/>
      <c r="M207" s="265"/>
      <c r="N207" s="266"/>
      <c r="O207" s="266"/>
      <c r="P207" s="266"/>
      <c r="Q207" s="266"/>
      <c r="R207" s="266"/>
      <c r="S207" s="266"/>
      <c r="T207" s="267"/>
      <c r="U207" s="14"/>
      <c r="V207" s="14"/>
      <c r="W207" s="14"/>
      <c r="X207" s="14"/>
      <c r="Y207" s="14"/>
      <c r="Z207" s="14"/>
      <c r="AA207" s="14"/>
      <c r="AB207" s="14"/>
      <c r="AC207" s="14"/>
      <c r="AD207" s="14"/>
      <c r="AE207" s="14"/>
      <c r="AT207" s="268" t="s">
        <v>208</v>
      </c>
      <c r="AU207" s="268" t="s">
        <v>86</v>
      </c>
      <c r="AV207" s="14" t="s">
        <v>202</v>
      </c>
      <c r="AW207" s="14" t="s">
        <v>38</v>
      </c>
      <c r="AX207" s="14" t="s">
        <v>84</v>
      </c>
      <c r="AY207" s="268" t="s">
        <v>194</v>
      </c>
    </row>
    <row r="208" spans="1:65" s="2" customFormat="1" ht="16.5" customHeight="1">
      <c r="A208" s="40"/>
      <c r="B208" s="41"/>
      <c r="C208" s="229" t="s">
        <v>474</v>
      </c>
      <c r="D208" s="229" t="s">
        <v>197</v>
      </c>
      <c r="E208" s="230" t="s">
        <v>1607</v>
      </c>
      <c r="F208" s="231" t="s">
        <v>1608</v>
      </c>
      <c r="G208" s="232" t="s">
        <v>481</v>
      </c>
      <c r="H208" s="233">
        <v>37</v>
      </c>
      <c r="I208" s="234"/>
      <c r="J208" s="235">
        <f>ROUND(I208*H208,2)</f>
        <v>0</v>
      </c>
      <c r="K208" s="231" t="s">
        <v>201</v>
      </c>
      <c r="L208" s="46"/>
      <c r="M208" s="236" t="s">
        <v>21</v>
      </c>
      <c r="N208" s="237" t="s">
        <v>47</v>
      </c>
      <c r="O208" s="86"/>
      <c r="P208" s="238">
        <f>O208*H208</f>
        <v>0</v>
      </c>
      <c r="Q208" s="238">
        <v>0</v>
      </c>
      <c r="R208" s="238">
        <f>Q208*H208</f>
        <v>0</v>
      </c>
      <c r="S208" s="238">
        <v>0.081</v>
      </c>
      <c r="T208" s="239">
        <f>S208*H208</f>
        <v>2.997</v>
      </c>
      <c r="U208" s="40"/>
      <c r="V208" s="40"/>
      <c r="W208" s="40"/>
      <c r="X208" s="40"/>
      <c r="Y208" s="40"/>
      <c r="Z208" s="40"/>
      <c r="AA208" s="40"/>
      <c r="AB208" s="40"/>
      <c r="AC208" s="40"/>
      <c r="AD208" s="40"/>
      <c r="AE208" s="40"/>
      <c r="AR208" s="240" t="s">
        <v>202</v>
      </c>
      <c r="AT208" s="240" t="s">
        <v>197</v>
      </c>
      <c r="AU208" s="240" t="s">
        <v>86</v>
      </c>
      <c r="AY208" s="19" t="s">
        <v>194</v>
      </c>
      <c r="BE208" s="241">
        <f>IF(N208="základní",J208,0)</f>
        <v>0</v>
      </c>
      <c r="BF208" s="241">
        <f>IF(N208="snížená",J208,0)</f>
        <v>0</v>
      </c>
      <c r="BG208" s="241">
        <f>IF(N208="zákl. přenesená",J208,0)</f>
        <v>0</v>
      </c>
      <c r="BH208" s="241">
        <f>IF(N208="sníž. přenesená",J208,0)</f>
        <v>0</v>
      </c>
      <c r="BI208" s="241">
        <f>IF(N208="nulová",J208,0)</f>
        <v>0</v>
      </c>
      <c r="BJ208" s="19" t="s">
        <v>84</v>
      </c>
      <c r="BK208" s="241">
        <f>ROUND(I208*H208,2)</f>
        <v>0</v>
      </c>
      <c r="BL208" s="19" t="s">
        <v>202</v>
      </c>
      <c r="BM208" s="240" t="s">
        <v>1609</v>
      </c>
    </row>
    <row r="209" spans="1:47" s="2" customFormat="1" ht="12">
      <c r="A209" s="40"/>
      <c r="B209" s="41"/>
      <c r="C209" s="42"/>
      <c r="D209" s="242" t="s">
        <v>204</v>
      </c>
      <c r="E209" s="42"/>
      <c r="F209" s="243" t="s">
        <v>1610</v>
      </c>
      <c r="G209" s="42"/>
      <c r="H209" s="42"/>
      <c r="I209" s="149"/>
      <c r="J209" s="42"/>
      <c r="K209" s="42"/>
      <c r="L209" s="46"/>
      <c r="M209" s="244"/>
      <c r="N209" s="245"/>
      <c r="O209" s="86"/>
      <c r="P209" s="86"/>
      <c r="Q209" s="86"/>
      <c r="R209" s="86"/>
      <c r="S209" s="86"/>
      <c r="T209" s="87"/>
      <c r="U209" s="40"/>
      <c r="V209" s="40"/>
      <c r="W209" s="40"/>
      <c r="X209" s="40"/>
      <c r="Y209" s="40"/>
      <c r="Z209" s="40"/>
      <c r="AA209" s="40"/>
      <c r="AB209" s="40"/>
      <c r="AC209" s="40"/>
      <c r="AD209" s="40"/>
      <c r="AE209" s="40"/>
      <c r="AT209" s="19" t="s">
        <v>204</v>
      </c>
      <c r="AU209" s="19" t="s">
        <v>86</v>
      </c>
    </row>
    <row r="210" spans="1:51" s="13" customFormat="1" ht="12">
      <c r="A210" s="13"/>
      <c r="B210" s="247"/>
      <c r="C210" s="248"/>
      <c r="D210" s="242" t="s">
        <v>208</v>
      </c>
      <c r="E210" s="249" t="s">
        <v>21</v>
      </c>
      <c r="F210" s="250" t="s">
        <v>1611</v>
      </c>
      <c r="G210" s="248"/>
      <c r="H210" s="251">
        <v>16.6</v>
      </c>
      <c r="I210" s="252"/>
      <c r="J210" s="248"/>
      <c r="K210" s="248"/>
      <c r="L210" s="253"/>
      <c r="M210" s="254"/>
      <c r="N210" s="255"/>
      <c r="O210" s="255"/>
      <c r="P210" s="255"/>
      <c r="Q210" s="255"/>
      <c r="R210" s="255"/>
      <c r="S210" s="255"/>
      <c r="T210" s="256"/>
      <c r="U210" s="13"/>
      <c r="V210" s="13"/>
      <c r="W210" s="13"/>
      <c r="X210" s="13"/>
      <c r="Y210" s="13"/>
      <c r="Z210" s="13"/>
      <c r="AA210" s="13"/>
      <c r="AB210" s="13"/>
      <c r="AC210" s="13"/>
      <c r="AD210" s="13"/>
      <c r="AE210" s="13"/>
      <c r="AT210" s="257" t="s">
        <v>208</v>
      </c>
      <c r="AU210" s="257" t="s">
        <v>86</v>
      </c>
      <c r="AV210" s="13" t="s">
        <v>86</v>
      </c>
      <c r="AW210" s="13" t="s">
        <v>38</v>
      </c>
      <c r="AX210" s="13" t="s">
        <v>76</v>
      </c>
      <c r="AY210" s="257" t="s">
        <v>194</v>
      </c>
    </row>
    <row r="211" spans="1:51" s="13" customFormat="1" ht="12">
      <c r="A211" s="13"/>
      <c r="B211" s="247"/>
      <c r="C211" s="248"/>
      <c r="D211" s="242" t="s">
        <v>208</v>
      </c>
      <c r="E211" s="249" t="s">
        <v>21</v>
      </c>
      <c r="F211" s="250" t="s">
        <v>1612</v>
      </c>
      <c r="G211" s="248"/>
      <c r="H211" s="251">
        <v>20.4</v>
      </c>
      <c r="I211" s="252"/>
      <c r="J211" s="248"/>
      <c r="K211" s="248"/>
      <c r="L211" s="253"/>
      <c r="M211" s="254"/>
      <c r="N211" s="255"/>
      <c r="O211" s="255"/>
      <c r="P211" s="255"/>
      <c r="Q211" s="255"/>
      <c r="R211" s="255"/>
      <c r="S211" s="255"/>
      <c r="T211" s="256"/>
      <c r="U211" s="13"/>
      <c r="V211" s="13"/>
      <c r="W211" s="13"/>
      <c r="X211" s="13"/>
      <c r="Y211" s="13"/>
      <c r="Z211" s="13"/>
      <c r="AA211" s="13"/>
      <c r="AB211" s="13"/>
      <c r="AC211" s="13"/>
      <c r="AD211" s="13"/>
      <c r="AE211" s="13"/>
      <c r="AT211" s="257" t="s">
        <v>208</v>
      </c>
      <c r="AU211" s="257" t="s">
        <v>86</v>
      </c>
      <c r="AV211" s="13" t="s">
        <v>86</v>
      </c>
      <c r="AW211" s="13" t="s">
        <v>38</v>
      </c>
      <c r="AX211" s="13" t="s">
        <v>76</v>
      </c>
      <c r="AY211" s="257" t="s">
        <v>194</v>
      </c>
    </row>
    <row r="212" spans="1:51" s="14" customFormat="1" ht="12">
      <c r="A212" s="14"/>
      <c r="B212" s="258"/>
      <c r="C212" s="259"/>
      <c r="D212" s="242" t="s">
        <v>208</v>
      </c>
      <c r="E212" s="260" t="s">
        <v>21</v>
      </c>
      <c r="F212" s="261" t="s">
        <v>210</v>
      </c>
      <c r="G212" s="259"/>
      <c r="H212" s="262">
        <v>37</v>
      </c>
      <c r="I212" s="263"/>
      <c r="J212" s="259"/>
      <c r="K212" s="259"/>
      <c r="L212" s="264"/>
      <c r="M212" s="265"/>
      <c r="N212" s="266"/>
      <c r="O212" s="266"/>
      <c r="P212" s="266"/>
      <c r="Q212" s="266"/>
      <c r="R212" s="266"/>
      <c r="S212" s="266"/>
      <c r="T212" s="267"/>
      <c r="U212" s="14"/>
      <c r="V212" s="14"/>
      <c r="W212" s="14"/>
      <c r="X212" s="14"/>
      <c r="Y212" s="14"/>
      <c r="Z212" s="14"/>
      <c r="AA212" s="14"/>
      <c r="AB212" s="14"/>
      <c r="AC212" s="14"/>
      <c r="AD212" s="14"/>
      <c r="AE212" s="14"/>
      <c r="AT212" s="268" t="s">
        <v>208</v>
      </c>
      <c r="AU212" s="268" t="s">
        <v>86</v>
      </c>
      <c r="AV212" s="14" t="s">
        <v>202</v>
      </c>
      <c r="AW212" s="14" t="s">
        <v>38</v>
      </c>
      <c r="AX212" s="14" t="s">
        <v>84</v>
      </c>
      <c r="AY212" s="268" t="s">
        <v>194</v>
      </c>
    </row>
    <row r="213" spans="1:65" s="2" customFormat="1" ht="16.5" customHeight="1">
      <c r="A213" s="40"/>
      <c r="B213" s="41"/>
      <c r="C213" s="229" t="s">
        <v>478</v>
      </c>
      <c r="D213" s="229" t="s">
        <v>197</v>
      </c>
      <c r="E213" s="230" t="s">
        <v>1613</v>
      </c>
      <c r="F213" s="231" t="s">
        <v>1614</v>
      </c>
      <c r="G213" s="232" t="s">
        <v>481</v>
      </c>
      <c r="H213" s="233">
        <v>26</v>
      </c>
      <c r="I213" s="234"/>
      <c r="J213" s="235">
        <f>ROUND(I213*H213,2)</f>
        <v>0</v>
      </c>
      <c r="K213" s="231" t="s">
        <v>201</v>
      </c>
      <c r="L213" s="46"/>
      <c r="M213" s="236" t="s">
        <v>21</v>
      </c>
      <c r="N213" s="237" t="s">
        <v>47</v>
      </c>
      <c r="O213" s="86"/>
      <c r="P213" s="238">
        <f>O213*H213</f>
        <v>0</v>
      </c>
      <c r="Q213" s="238">
        <v>0.02362</v>
      </c>
      <c r="R213" s="238">
        <f>Q213*H213</f>
        <v>0.61412</v>
      </c>
      <c r="S213" s="238">
        <v>0</v>
      </c>
      <c r="T213" s="239">
        <f>S213*H213</f>
        <v>0</v>
      </c>
      <c r="U213" s="40"/>
      <c r="V213" s="40"/>
      <c r="W213" s="40"/>
      <c r="X213" s="40"/>
      <c r="Y213" s="40"/>
      <c r="Z213" s="40"/>
      <c r="AA213" s="40"/>
      <c r="AB213" s="40"/>
      <c r="AC213" s="40"/>
      <c r="AD213" s="40"/>
      <c r="AE213" s="40"/>
      <c r="AR213" s="240" t="s">
        <v>202</v>
      </c>
      <c r="AT213" s="240" t="s">
        <v>197</v>
      </c>
      <c r="AU213" s="240" t="s">
        <v>86</v>
      </c>
      <c r="AY213" s="19" t="s">
        <v>194</v>
      </c>
      <c r="BE213" s="241">
        <f>IF(N213="základní",J213,0)</f>
        <v>0</v>
      </c>
      <c r="BF213" s="241">
        <f>IF(N213="snížená",J213,0)</f>
        <v>0</v>
      </c>
      <c r="BG213" s="241">
        <f>IF(N213="zákl. přenesená",J213,0)</f>
        <v>0</v>
      </c>
      <c r="BH213" s="241">
        <f>IF(N213="sníž. přenesená",J213,0)</f>
        <v>0</v>
      </c>
      <c r="BI213" s="241">
        <f>IF(N213="nulová",J213,0)</f>
        <v>0</v>
      </c>
      <c r="BJ213" s="19" t="s">
        <v>84</v>
      </c>
      <c r="BK213" s="241">
        <f>ROUND(I213*H213,2)</f>
        <v>0</v>
      </c>
      <c r="BL213" s="19" t="s">
        <v>202</v>
      </c>
      <c r="BM213" s="240" t="s">
        <v>1615</v>
      </c>
    </row>
    <row r="214" spans="1:47" s="2" customFormat="1" ht="12">
      <c r="A214" s="40"/>
      <c r="B214" s="41"/>
      <c r="C214" s="42"/>
      <c r="D214" s="242" t="s">
        <v>204</v>
      </c>
      <c r="E214" s="42"/>
      <c r="F214" s="243" t="s">
        <v>1616</v>
      </c>
      <c r="G214" s="42"/>
      <c r="H214" s="42"/>
      <c r="I214" s="149"/>
      <c r="J214" s="42"/>
      <c r="K214" s="42"/>
      <c r="L214" s="46"/>
      <c r="M214" s="244"/>
      <c r="N214" s="245"/>
      <c r="O214" s="86"/>
      <c r="P214" s="86"/>
      <c r="Q214" s="86"/>
      <c r="R214" s="86"/>
      <c r="S214" s="86"/>
      <c r="T214" s="87"/>
      <c r="U214" s="40"/>
      <c r="V214" s="40"/>
      <c r="W214" s="40"/>
      <c r="X214" s="40"/>
      <c r="Y214" s="40"/>
      <c r="Z214" s="40"/>
      <c r="AA214" s="40"/>
      <c r="AB214" s="40"/>
      <c r="AC214" s="40"/>
      <c r="AD214" s="40"/>
      <c r="AE214" s="40"/>
      <c r="AT214" s="19" t="s">
        <v>204</v>
      </c>
      <c r="AU214" s="19" t="s">
        <v>86</v>
      </c>
    </row>
    <row r="215" spans="1:51" s="13" customFormat="1" ht="12">
      <c r="A215" s="13"/>
      <c r="B215" s="247"/>
      <c r="C215" s="248"/>
      <c r="D215" s="242" t="s">
        <v>208</v>
      </c>
      <c r="E215" s="249" t="s">
        <v>21</v>
      </c>
      <c r="F215" s="250" t="s">
        <v>1617</v>
      </c>
      <c r="G215" s="248"/>
      <c r="H215" s="251">
        <v>10</v>
      </c>
      <c r="I215" s="252"/>
      <c r="J215" s="248"/>
      <c r="K215" s="248"/>
      <c r="L215" s="253"/>
      <c r="M215" s="254"/>
      <c r="N215" s="255"/>
      <c r="O215" s="255"/>
      <c r="P215" s="255"/>
      <c r="Q215" s="255"/>
      <c r="R215" s="255"/>
      <c r="S215" s="255"/>
      <c r="T215" s="256"/>
      <c r="U215" s="13"/>
      <c r="V215" s="13"/>
      <c r="W215" s="13"/>
      <c r="X215" s="13"/>
      <c r="Y215" s="13"/>
      <c r="Z215" s="13"/>
      <c r="AA215" s="13"/>
      <c r="AB215" s="13"/>
      <c r="AC215" s="13"/>
      <c r="AD215" s="13"/>
      <c r="AE215" s="13"/>
      <c r="AT215" s="257" t="s">
        <v>208</v>
      </c>
      <c r="AU215" s="257" t="s">
        <v>86</v>
      </c>
      <c r="AV215" s="13" t="s">
        <v>86</v>
      </c>
      <c r="AW215" s="13" t="s">
        <v>38</v>
      </c>
      <c r="AX215" s="13" t="s">
        <v>76</v>
      </c>
      <c r="AY215" s="257" t="s">
        <v>194</v>
      </c>
    </row>
    <row r="216" spans="1:51" s="13" customFormat="1" ht="12">
      <c r="A216" s="13"/>
      <c r="B216" s="247"/>
      <c r="C216" s="248"/>
      <c r="D216" s="242" t="s">
        <v>208</v>
      </c>
      <c r="E216" s="249" t="s">
        <v>21</v>
      </c>
      <c r="F216" s="250" t="s">
        <v>1618</v>
      </c>
      <c r="G216" s="248"/>
      <c r="H216" s="251">
        <v>16</v>
      </c>
      <c r="I216" s="252"/>
      <c r="J216" s="248"/>
      <c r="K216" s="248"/>
      <c r="L216" s="253"/>
      <c r="M216" s="254"/>
      <c r="N216" s="255"/>
      <c r="O216" s="255"/>
      <c r="P216" s="255"/>
      <c r="Q216" s="255"/>
      <c r="R216" s="255"/>
      <c r="S216" s="255"/>
      <c r="T216" s="256"/>
      <c r="U216" s="13"/>
      <c r="V216" s="13"/>
      <c r="W216" s="13"/>
      <c r="X216" s="13"/>
      <c r="Y216" s="13"/>
      <c r="Z216" s="13"/>
      <c r="AA216" s="13"/>
      <c r="AB216" s="13"/>
      <c r="AC216" s="13"/>
      <c r="AD216" s="13"/>
      <c r="AE216" s="13"/>
      <c r="AT216" s="257" t="s">
        <v>208</v>
      </c>
      <c r="AU216" s="257" t="s">
        <v>86</v>
      </c>
      <c r="AV216" s="13" t="s">
        <v>86</v>
      </c>
      <c r="AW216" s="13" t="s">
        <v>38</v>
      </c>
      <c r="AX216" s="13" t="s">
        <v>76</v>
      </c>
      <c r="AY216" s="257" t="s">
        <v>194</v>
      </c>
    </row>
    <row r="217" spans="1:51" s="14" customFormat="1" ht="12">
      <c r="A217" s="14"/>
      <c r="B217" s="258"/>
      <c r="C217" s="259"/>
      <c r="D217" s="242" t="s">
        <v>208</v>
      </c>
      <c r="E217" s="260" t="s">
        <v>21</v>
      </c>
      <c r="F217" s="261" t="s">
        <v>210</v>
      </c>
      <c r="G217" s="259"/>
      <c r="H217" s="262">
        <v>26</v>
      </c>
      <c r="I217" s="263"/>
      <c r="J217" s="259"/>
      <c r="K217" s="259"/>
      <c r="L217" s="264"/>
      <c r="M217" s="265"/>
      <c r="N217" s="266"/>
      <c r="O217" s="266"/>
      <c r="P217" s="266"/>
      <c r="Q217" s="266"/>
      <c r="R217" s="266"/>
      <c r="S217" s="266"/>
      <c r="T217" s="267"/>
      <c r="U217" s="14"/>
      <c r="V217" s="14"/>
      <c r="W217" s="14"/>
      <c r="X217" s="14"/>
      <c r="Y217" s="14"/>
      <c r="Z217" s="14"/>
      <c r="AA217" s="14"/>
      <c r="AB217" s="14"/>
      <c r="AC217" s="14"/>
      <c r="AD217" s="14"/>
      <c r="AE217" s="14"/>
      <c r="AT217" s="268" t="s">
        <v>208</v>
      </c>
      <c r="AU217" s="268" t="s">
        <v>86</v>
      </c>
      <c r="AV217" s="14" t="s">
        <v>202</v>
      </c>
      <c r="AW217" s="14" t="s">
        <v>38</v>
      </c>
      <c r="AX217" s="14" t="s">
        <v>84</v>
      </c>
      <c r="AY217" s="268" t="s">
        <v>194</v>
      </c>
    </row>
    <row r="218" spans="1:65" s="2" customFormat="1" ht="16.5" customHeight="1">
      <c r="A218" s="40"/>
      <c r="B218" s="41"/>
      <c r="C218" s="229" t="s">
        <v>485</v>
      </c>
      <c r="D218" s="229" t="s">
        <v>197</v>
      </c>
      <c r="E218" s="230" t="s">
        <v>1619</v>
      </c>
      <c r="F218" s="231" t="s">
        <v>1620</v>
      </c>
      <c r="G218" s="232" t="s">
        <v>481</v>
      </c>
      <c r="H218" s="233">
        <v>26</v>
      </c>
      <c r="I218" s="234"/>
      <c r="J218" s="235">
        <f>ROUND(I218*H218,2)</f>
        <v>0</v>
      </c>
      <c r="K218" s="231" t="s">
        <v>201</v>
      </c>
      <c r="L218" s="46"/>
      <c r="M218" s="236" t="s">
        <v>21</v>
      </c>
      <c r="N218" s="237" t="s">
        <v>47</v>
      </c>
      <c r="O218" s="86"/>
      <c r="P218" s="238">
        <f>O218*H218</f>
        <v>0</v>
      </c>
      <c r="Q218" s="238">
        <v>0.0044</v>
      </c>
      <c r="R218" s="238">
        <f>Q218*H218</f>
        <v>0.1144</v>
      </c>
      <c r="S218" s="238">
        <v>0</v>
      </c>
      <c r="T218" s="239">
        <f>S218*H218</f>
        <v>0</v>
      </c>
      <c r="U218" s="40"/>
      <c r="V218" s="40"/>
      <c r="W218" s="40"/>
      <c r="X218" s="40"/>
      <c r="Y218" s="40"/>
      <c r="Z218" s="40"/>
      <c r="AA218" s="40"/>
      <c r="AB218" s="40"/>
      <c r="AC218" s="40"/>
      <c r="AD218" s="40"/>
      <c r="AE218" s="40"/>
      <c r="AR218" s="240" t="s">
        <v>202</v>
      </c>
      <c r="AT218" s="240" t="s">
        <v>197</v>
      </c>
      <c r="AU218" s="240" t="s">
        <v>86</v>
      </c>
      <c r="AY218" s="19" t="s">
        <v>194</v>
      </c>
      <c r="BE218" s="241">
        <f>IF(N218="základní",J218,0)</f>
        <v>0</v>
      </c>
      <c r="BF218" s="241">
        <f>IF(N218="snížená",J218,0)</f>
        <v>0</v>
      </c>
      <c r="BG218" s="241">
        <f>IF(N218="zákl. přenesená",J218,0)</f>
        <v>0</v>
      </c>
      <c r="BH218" s="241">
        <f>IF(N218="sníž. přenesená",J218,0)</f>
        <v>0</v>
      </c>
      <c r="BI218" s="241">
        <f>IF(N218="nulová",J218,0)</f>
        <v>0</v>
      </c>
      <c r="BJ218" s="19" t="s">
        <v>84</v>
      </c>
      <c r="BK218" s="241">
        <f>ROUND(I218*H218,2)</f>
        <v>0</v>
      </c>
      <c r="BL218" s="19" t="s">
        <v>202</v>
      </c>
      <c r="BM218" s="240" t="s">
        <v>1621</v>
      </c>
    </row>
    <row r="219" spans="1:47" s="2" customFormat="1" ht="12">
      <c r="A219" s="40"/>
      <c r="B219" s="41"/>
      <c r="C219" s="42"/>
      <c r="D219" s="242" t="s">
        <v>204</v>
      </c>
      <c r="E219" s="42"/>
      <c r="F219" s="243" t="s">
        <v>1622</v>
      </c>
      <c r="G219" s="42"/>
      <c r="H219" s="42"/>
      <c r="I219" s="149"/>
      <c r="J219" s="42"/>
      <c r="K219" s="42"/>
      <c r="L219" s="46"/>
      <c r="M219" s="244"/>
      <c r="N219" s="245"/>
      <c r="O219" s="86"/>
      <c r="P219" s="86"/>
      <c r="Q219" s="86"/>
      <c r="R219" s="86"/>
      <c r="S219" s="86"/>
      <c r="T219" s="87"/>
      <c r="U219" s="40"/>
      <c r="V219" s="40"/>
      <c r="W219" s="40"/>
      <c r="X219" s="40"/>
      <c r="Y219" s="40"/>
      <c r="Z219" s="40"/>
      <c r="AA219" s="40"/>
      <c r="AB219" s="40"/>
      <c r="AC219" s="40"/>
      <c r="AD219" s="40"/>
      <c r="AE219" s="40"/>
      <c r="AT219" s="19" t="s">
        <v>204</v>
      </c>
      <c r="AU219" s="19" t="s">
        <v>86</v>
      </c>
    </row>
    <row r="220" spans="1:51" s="13" customFormat="1" ht="12">
      <c r="A220" s="13"/>
      <c r="B220" s="247"/>
      <c r="C220" s="248"/>
      <c r="D220" s="242" t="s">
        <v>208</v>
      </c>
      <c r="E220" s="249" t="s">
        <v>21</v>
      </c>
      <c r="F220" s="250" t="s">
        <v>1617</v>
      </c>
      <c r="G220" s="248"/>
      <c r="H220" s="251">
        <v>10</v>
      </c>
      <c r="I220" s="252"/>
      <c r="J220" s="248"/>
      <c r="K220" s="248"/>
      <c r="L220" s="253"/>
      <c r="M220" s="254"/>
      <c r="N220" s="255"/>
      <c r="O220" s="255"/>
      <c r="P220" s="255"/>
      <c r="Q220" s="255"/>
      <c r="R220" s="255"/>
      <c r="S220" s="255"/>
      <c r="T220" s="256"/>
      <c r="U220" s="13"/>
      <c r="V220" s="13"/>
      <c r="W220" s="13"/>
      <c r="X220" s="13"/>
      <c r="Y220" s="13"/>
      <c r="Z220" s="13"/>
      <c r="AA220" s="13"/>
      <c r="AB220" s="13"/>
      <c r="AC220" s="13"/>
      <c r="AD220" s="13"/>
      <c r="AE220" s="13"/>
      <c r="AT220" s="257" t="s">
        <v>208</v>
      </c>
      <c r="AU220" s="257" t="s">
        <v>86</v>
      </c>
      <c r="AV220" s="13" t="s">
        <v>86</v>
      </c>
      <c r="AW220" s="13" t="s">
        <v>38</v>
      </c>
      <c r="AX220" s="13" t="s">
        <v>76</v>
      </c>
      <c r="AY220" s="257" t="s">
        <v>194</v>
      </c>
    </row>
    <row r="221" spans="1:51" s="13" customFormat="1" ht="12">
      <c r="A221" s="13"/>
      <c r="B221" s="247"/>
      <c r="C221" s="248"/>
      <c r="D221" s="242" t="s">
        <v>208</v>
      </c>
      <c r="E221" s="249" t="s">
        <v>21</v>
      </c>
      <c r="F221" s="250" t="s">
        <v>1618</v>
      </c>
      <c r="G221" s="248"/>
      <c r="H221" s="251">
        <v>16</v>
      </c>
      <c r="I221" s="252"/>
      <c r="J221" s="248"/>
      <c r="K221" s="248"/>
      <c r="L221" s="253"/>
      <c r="M221" s="254"/>
      <c r="N221" s="255"/>
      <c r="O221" s="255"/>
      <c r="P221" s="255"/>
      <c r="Q221" s="255"/>
      <c r="R221" s="255"/>
      <c r="S221" s="255"/>
      <c r="T221" s="256"/>
      <c r="U221" s="13"/>
      <c r="V221" s="13"/>
      <c r="W221" s="13"/>
      <c r="X221" s="13"/>
      <c r="Y221" s="13"/>
      <c r="Z221" s="13"/>
      <c r="AA221" s="13"/>
      <c r="AB221" s="13"/>
      <c r="AC221" s="13"/>
      <c r="AD221" s="13"/>
      <c r="AE221" s="13"/>
      <c r="AT221" s="257" t="s">
        <v>208</v>
      </c>
      <c r="AU221" s="257" t="s">
        <v>86</v>
      </c>
      <c r="AV221" s="13" t="s">
        <v>86</v>
      </c>
      <c r="AW221" s="13" t="s">
        <v>38</v>
      </c>
      <c r="AX221" s="13" t="s">
        <v>76</v>
      </c>
      <c r="AY221" s="257" t="s">
        <v>194</v>
      </c>
    </row>
    <row r="222" spans="1:51" s="14" customFormat="1" ht="12">
      <c r="A222" s="14"/>
      <c r="B222" s="258"/>
      <c r="C222" s="259"/>
      <c r="D222" s="242" t="s">
        <v>208</v>
      </c>
      <c r="E222" s="260" t="s">
        <v>21</v>
      </c>
      <c r="F222" s="261" t="s">
        <v>210</v>
      </c>
      <c r="G222" s="259"/>
      <c r="H222" s="262">
        <v>26</v>
      </c>
      <c r="I222" s="263"/>
      <c r="J222" s="259"/>
      <c r="K222" s="259"/>
      <c r="L222" s="264"/>
      <c r="M222" s="265"/>
      <c r="N222" s="266"/>
      <c r="O222" s="266"/>
      <c r="P222" s="266"/>
      <c r="Q222" s="266"/>
      <c r="R222" s="266"/>
      <c r="S222" s="266"/>
      <c r="T222" s="267"/>
      <c r="U222" s="14"/>
      <c r="V222" s="14"/>
      <c r="W222" s="14"/>
      <c r="X222" s="14"/>
      <c r="Y222" s="14"/>
      <c r="Z222" s="14"/>
      <c r="AA222" s="14"/>
      <c r="AB222" s="14"/>
      <c r="AC222" s="14"/>
      <c r="AD222" s="14"/>
      <c r="AE222" s="14"/>
      <c r="AT222" s="268" t="s">
        <v>208</v>
      </c>
      <c r="AU222" s="268" t="s">
        <v>86</v>
      </c>
      <c r="AV222" s="14" t="s">
        <v>202</v>
      </c>
      <c r="AW222" s="14" t="s">
        <v>38</v>
      </c>
      <c r="AX222" s="14" t="s">
        <v>84</v>
      </c>
      <c r="AY222" s="268" t="s">
        <v>194</v>
      </c>
    </row>
    <row r="223" spans="1:65" s="2" customFormat="1" ht="16.5" customHeight="1">
      <c r="A223" s="40"/>
      <c r="B223" s="41"/>
      <c r="C223" s="229" t="s">
        <v>491</v>
      </c>
      <c r="D223" s="229" t="s">
        <v>197</v>
      </c>
      <c r="E223" s="230" t="s">
        <v>1623</v>
      </c>
      <c r="F223" s="231" t="s">
        <v>1624</v>
      </c>
      <c r="G223" s="232" t="s">
        <v>200</v>
      </c>
      <c r="H223" s="233">
        <v>10.18</v>
      </c>
      <c r="I223" s="234"/>
      <c r="J223" s="235">
        <f>ROUND(I223*H223,2)</f>
        <v>0</v>
      </c>
      <c r="K223" s="231" t="s">
        <v>201</v>
      </c>
      <c r="L223" s="46"/>
      <c r="M223" s="236" t="s">
        <v>21</v>
      </c>
      <c r="N223" s="237" t="s">
        <v>47</v>
      </c>
      <c r="O223" s="86"/>
      <c r="P223" s="238">
        <f>O223*H223</f>
        <v>0</v>
      </c>
      <c r="Q223" s="238">
        <v>0</v>
      </c>
      <c r="R223" s="238">
        <f>Q223*H223</f>
        <v>0</v>
      </c>
      <c r="S223" s="238">
        <v>1.175</v>
      </c>
      <c r="T223" s="239">
        <f>S223*H223</f>
        <v>11.961500000000001</v>
      </c>
      <c r="U223" s="40"/>
      <c r="V223" s="40"/>
      <c r="W223" s="40"/>
      <c r="X223" s="40"/>
      <c r="Y223" s="40"/>
      <c r="Z223" s="40"/>
      <c r="AA223" s="40"/>
      <c r="AB223" s="40"/>
      <c r="AC223" s="40"/>
      <c r="AD223" s="40"/>
      <c r="AE223" s="40"/>
      <c r="AR223" s="240" t="s">
        <v>202</v>
      </c>
      <c r="AT223" s="240" t="s">
        <v>197</v>
      </c>
      <c r="AU223" s="240" t="s">
        <v>86</v>
      </c>
      <c r="AY223" s="19" t="s">
        <v>194</v>
      </c>
      <c r="BE223" s="241">
        <f>IF(N223="základní",J223,0)</f>
        <v>0</v>
      </c>
      <c r="BF223" s="241">
        <f>IF(N223="snížená",J223,0)</f>
        <v>0</v>
      </c>
      <c r="BG223" s="241">
        <f>IF(N223="zákl. přenesená",J223,0)</f>
        <v>0</v>
      </c>
      <c r="BH223" s="241">
        <f>IF(N223="sníž. přenesená",J223,0)</f>
        <v>0</v>
      </c>
      <c r="BI223" s="241">
        <f>IF(N223="nulová",J223,0)</f>
        <v>0</v>
      </c>
      <c r="BJ223" s="19" t="s">
        <v>84</v>
      </c>
      <c r="BK223" s="241">
        <f>ROUND(I223*H223,2)</f>
        <v>0</v>
      </c>
      <c r="BL223" s="19" t="s">
        <v>202</v>
      </c>
      <c r="BM223" s="240" t="s">
        <v>1625</v>
      </c>
    </row>
    <row r="224" spans="1:47" s="2" customFormat="1" ht="12">
      <c r="A224" s="40"/>
      <c r="B224" s="41"/>
      <c r="C224" s="42"/>
      <c r="D224" s="242" t="s">
        <v>204</v>
      </c>
      <c r="E224" s="42"/>
      <c r="F224" s="243" t="s">
        <v>1626</v>
      </c>
      <c r="G224" s="42"/>
      <c r="H224" s="42"/>
      <c r="I224" s="149"/>
      <c r="J224" s="42"/>
      <c r="K224" s="42"/>
      <c r="L224" s="46"/>
      <c r="M224" s="244"/>
      <c r="N224" s="245"/>
      <c r="O224" s="86"/>
      <c r="P224" s="86"/>
      <c r="Q224" s="86"/>
      <c r="R224" s="86"/>
      <c r="S224" s="86"/>
      <c r="T224" s="87"/>
      <c r="U224" s="40"/>
      <c r="V224" s="40"/>
      <c r="W224" s="40"/>
      <c r="X224" s="40"/>
      <c r="Y224" s="40"/>
      <c r="Z224" s="40"/>
      <c r="AA224" s="40"/>
      <c r="AB224" s="40"/>
      <c r="AC224" s="40"/>
      <c r="AD224" s="40"/>
      <c r="AE224" s="40"/>
      <c r="AT224" s="19" t="s">
        <v>204</v>
      </c>
      <c r="AU224" s="19" t="s">
        <v>86</v>
      </c>
    </row>
    <row r="225" spans="1:47" s="2" customFormat="1" ht="12">
      <c r="A225" s="40"/>
      <c r="B225" s="41"/>
      <c r="C225" s="42"/>
      <c r="D225" s="242" t="s">
        <v>206</v>
      </c>
      <c r="E225" s="42"/>
      <c r="F225" s="246" t="s">
        <v>1627</v>
      </c>
      <c r="G225" s="42"/>
      <c r="H225" s="42"/>
      <c r="I225" s="149"/>
      <c r="J225" s="42"/>
      <c r="K225" s="42"/>
      <c r="L225" s="46"/>
      <c r="M225" s="244"/>
      <c r="N225" s="245"/>
      <c r="O225" s="86"/>
      <c r="P225" s="86"/>
      <c r="Q225" s="86"/>
      <c r="R225" s="86"/>
      <c r="S225" s="86"/>
      <c r="T225" s="87"/>
      <c r="U225" s="40"/>
      <c r="V225" s="40"/>
      <c r="W225" s="40"/>
      <c r="X225" s="40"/>
      <c r="Y225" s="40"/>
      <c r="Z225" s="40"/>
      <c r="AA225" s="40"/>
      <c r="AB225" s="40"/>
      <c r="AC225" s="40"/>
      <c r="AD225" s="40"/>
      <c r="AE225" s="40"/>
      <c r="AT225" s="19" t="s">
        <v>206</v>
      </c>
      <c r="AU225" s="19" t="s">
        <v>86</v>
      </c>
    </row>
    <row r="226" spans="1:51" s="13" customFormat="1" ht="12">
      <c r="A226" s="13"/>
      <c r="B226" s="247"/>
      <c r="C226" s="248"/>
      <c r="D226" s="242" t="s">
        <v>208</v>
      </c>
      <c r="E226" s="249" t="s">
        <v>21</v>
      </c>
      <c r="F226" s="250" t="s">
        <v>1628</v>
      </c>
      <c r="G226" s="248"/>
      <c r="H226" s="251">
        <v>1.2</v>
      </c>
      <c r="I226" s="252"/>
      <c r="J226" s="248"/>
      <c r="K226" s="248"/>
      <c r="L226" s="253"/>
      <c r="M226" s="254"/>
      <c r="N226" s="255"/>
      <c r="O226" s="255"/>
      <c r="P226" s="255"/>
      <c r="Q226" s="255"/>
      <c r="R226" s="255"/>
      <c r="S226" s="255"/>
      <c r="T226" s="256"/>
      <c r="U226" s="13"/>
      <c r="V226" s="13"/>
      <c r="W226" s="13"/>
      <c r="X226" s="13"/>
      <c r="Y226" s="13"/>
      <c r="Z226" s="13"/>
      <c r="AA226" s="13"/>
      <c r="AB226" s="13"/>
      <c r="AC226" s="13"/>
      <c r="AD226" s="13"/>
      <c r="AE226" s="13"/>
      <c r="AT226" s="257" t="s">
        <v>208</v>
      </c>
      <c r="AU226" s="257" t="s">
        <v>86</v>
      </c>
      <c r="AV226" s="13" t="s">
        <v>86</v>
      </c>
      <c r="AW226" s="13" t="s">
        <v>38</v>
      </c>
      <c r="AX226" s="13" t="s">
        <v>76</v>
      </c>
      <c r="AY226" s="257" t="s">
        <v>194</v>
      </c>
    </row>
    <row r="227" spans="1:51" s="13" customFormat="1" ht="12">
      <c r="A227" s="13"/>
      <c r="B227" s="247"/>
      <c r="C227" s="248"/>
      <c r="D227" s="242" t="s">
        <v>208</v>
      </c>
      <c r="E227" s="249" t="s">
        <v>21</v>
      </c>
      <c r="F227" s="250" t="s">
        <v>1629</v>
      </c>
      <c r="G227" s="248"/>
      <c r="H227" s="251">
        <v>1.825</v>
      </c>
      <c r="I227" s="252"/>
      <c r="J227" s="248"/>
      <c r="K227" s="248"/>
      <c r="L227" s="253"/>
      <c r="M227" s="254"/>
      <c r="N227" s="255"/>
      <c r="O227" s="255"/>
      <c r="P227" s="255"/>
      <c r="Q227" s="255"/>
      <c r="R227" s="255"/>
      <c r="S227" s="255"/>
      <c r="T227" s="256"/>
      <c r="U227" s="13"/>
      <c r="V227" s="13"/>
      <c r="W227" s="13"/>
      <c r="X227" s="13"/>
      <c r="Y227" s="13"/>
      <c r="Z227" s="13"/>
      <c r="AA227" s="13"/>
      <c r="AB227" s="13"/>
      <c r="AC227" s="13"/>
      <c r="AD227" s="13"/>
      <c r="AE227" s="13"/>
      <c r="AT227" s="257" t="s">
        <v>208</v>
      </c>
      <c r="AU227" s="257" t="s">
        <v>86</v>
      </c>
      <c r="AV227" s="13" t="s">
        <v>86</v>
      </c>
      <c r="AW227" s="13" t="s">
        <v>38</v>
      </c>
      <c r="AX227" s="13" t="s">
        <v>76</v>
      </c>
      <c r="AY227" s="257" t="s">
        <v>194</v>
      </c>
    </row>
    <row r="228" spans="1:51" s="13" customFormat="1" ht="12">
      <c r="A228" s="13"/>
      <c r="B228" s="247"/>
      <c r="C228" s="248"/>
      <c r="D228" s="242" t="s">
        <v>208</v>
      </c>
      <c r="E228" s="249" t="s">
        <v>21</v>
      </c>
      <c r="F228" s="250" t="s">
        <v>1630</v>
      </c>
      <c r="G228" s="248"/>
      <c r="H228" s="251">
        <v>7.875</v>
      </c>
      <c r="I228" s="252"/>
      <c r="J228" s="248"/>
      <c r="K228" s="248"/>
      <c r="L228" s="253"/>
      <c r="M228" s="254"/>
      <c r="N228" s="255"/>
      <c r="O228" s="255"/>
      <c r="P228" s="255"/>
      <c r="Q228" s="255"/>
      <c r="R228" s="255"/>
      <c r="S228" s="255"/>
      <c r="T228" s="256"/>
      <c r="U228" s="13"/>
      <c r="V228" s="13"/>
      <c r="W228" s="13"/>
      <c r="X228" s="13"/>
      <c r="Y228" s="13"/>
      <c r="Z228" s="13"/>
      <c r="AA228" s="13"/>
      <c r="AB228" s="13"/>
      <c r="AC228" s="13"/>
      <c r="AD228" s="13"/>
      <c r="AE228" s="13"/>
      <c r="AT228" s="257" t="s">
        <v>208</v>
      </c>
      <c r="AU228" s="257" t="s">
        <v>86</v>
      </c>
      <c r="AV228" s="13" t="s">
        <v>86</v>
      </c>
      <c r="AW228" s="13" t="s">
        <v>38</v>
      </c>
      <c r="AX228" s="13" t="s">
        <v>76</v>
      </c>
      <c r="AY228" s="257" t="s">
        <v>194</v>
      </c>
    </row>
    <row r="229" spans="1:51" s="13" customFormat="1" ht="12">
      <c r="A229" s="13"/>
      <c r="B229" s="247"/>
      <c r="C229" s="248"/>
      <c r="D229" s="242" t="s">
        <v>208</v>
      </c>
      <c r="E229" s="249" t="s">
        <v>21</v>
      </c>
      <c r="F229" s="250" t="s">
        <v>1631</v>
      </c>
      <c r="G229" s="248"/>
      <c r="H229" s="251">
        <v>-0.72</v>
      </c>
      <c r="I229" s="252"/>
      <c r="J229" s="248"/>
      <c r="K229" s="248"/>
      <c r="L229" s="253"/>
      <c r="M229" s="254"/>
      <c r="N229" s="255"/>
      <c r="O229" s="255"/>
      <c r="P229" s="255"/>
      <c r="Q229" s="255"/>
      <c r="R229" s="255"/>
      <c r="S229" s="255"/>
      <c r="T229" s="256"/>
      <c r="U229" s="13"/>
      <c r="V229" s="13"/>
      <c r="W229" s="13"/>
      <c r="X229" s="13"/>
      <c r="Y229" s="13"/>
      <c r="Z229" s="13"/>
      <c r="AA229" s="13"/>
      <c r="AB229" s="13"/>
      <c r="AC229" s="13"/>
      <c r="AD229" s="13"/>
      <c r="AE229" s="13"/>
      <c r="AT229" s="257" t="s">
        <v>208</v>
      </c>
      <c r="AU229" s="257" t="s">
        <v>86</v>
      </c>
      <c r="AV229" s="13" t="s">
        <v>86</v>
      </c>
      <c r="AW229" s="13" t="s">
        <v>38</v>
      </c>
      <c r="AX229" s="13" t="s">
        <v>76</v>
      </c>
      <c r="AY229" s="257" t="s">
        <v>194</v>
      </c>
    </row>
    <row r="230" spans="1:51" s="14" customFormat="1" ht="12">
      <c r="A230" s="14"/>
      <c r="B230" s="258"/>
      <c r="C230" s="259"/>
      <c r="D230" s="242" t="s">
        <v>208</v>
      </c>
      <c r="E230" s="260" t="s">
        <v>21</v>
      </c>
      <c r="F230" s="261" t="s">
        <v>210</v>
      </c>
      <c r="G230" s="259"/>
      <c r="H230" s="262">
        <v>10.18</v>
      </c>
      <c r="I230" s="263"/>
      <c r="J230" s="259"/>
      <c r="K230" s="259"/>
      <c r="L230" s="264"/>
      <c r="M230" s="265"/>
      <c r="N230" s="266"/>
      <c r="O230" s="266"/>
      <c r="P230" s="266"/>
      <c r="Q230" s="266"/>
      <c r="R230" s="266"/>
      <c r="S230" s="266"/>
      <c r="T230" s="267"/>
      <c r="U230" s="14"/>
      <c r="V230" s="14"/>
      <c r="W230" s="14"/>
      <c r="X230" s="14"/>
      <c r="Y230" s="14"/>
      <c r="Z230" s="14"/>
      <c r="AA230" s="14"/>
      <c r="AB230" s="14"/>
      <c r="AC230" s="14"/>
      <c r="AD230" s="14"/>
      <c r="AE230" s="14"/>
      <c r="AT230" s="268" t="s">
        <v>208</v>
      </c>
      <c r="AU230" s="268" t="s">
        <v>86</v>
      </c>
      <c r="AV230" s="14" t="s">
        <v>202</v>
      </c>
      <c r="AW230" s="14" t="s">
        <v>38</v>
      </c>
      <c r="AX230" s="14" t="s">
        <v>84</v>
      </c>
      <c r="AY230" s="268" t="s">
        <v>194</v>
      </c>
    </row>
    <row r="231" spans="1:63" s="12" customFormat="1" ht="22.8" customHeight="1">
      <c r="A231" s="12"/>
      <c r="B231" s="213"/>
      <c r="C231" s="214"/>
      <c r="D231" s="215" t="s">
        <v>75</v>
      </c>
      <c r="E231" s="227" t="s">
        <v>211</v>
      </c>
      <c r="F231" s="227" t="s">
        <v>212</v>
      </c>
      <c r="G231" s="214"/>
      <c r="H231" s="214"/>
      <c r="I231" s="217"/>
      <c r="J231" s="228">
        <f>BK231</f>
        <v>0</v>
      </c>
      <c r="K231" s="214"/>
      <c r="L231" s="219"/>
      <c r="M231" s="220"/>
      <c r="N231" s="221"/>
      <c r="O231" s="221"/>
      <c r="P231" s="222">
        <f>SUM(P232:P248)</f>
        <v>0</v>
      </c>
      <c r="Q231" s="221"/>
      <c r="R231" s="222">
        <f>SUM(R232:R248)</f>
        <v>0</v>
      </c>
      <c r="S231" s="221"/>
      <c r="T231" s="223">
        <f>SUM(T232:T248)</f>
        <v>0</v>
      </c>
      <c r="U231" s="12"/>
      <c r="V231" s="12"/>
      <c r="W231" s="12"/>
      <c r="X231" s="12"/>
      <c r="Y231" s="12"/>
      <c r="Z231" s="12"/>
      <c r="AA231" s="12"/>
      <c r="AB231" s="12"/>
      <c r="AC231" s="12"/>
      <c r="AD231" s="12"/>
      <c r="AE231" s="12"/>
      <c r="AR231" s="224" t="s">
        <v>84</v>
      </c>
      <c r="AT231" s="225" t="s">
        <v>75</v>
      </c>
      <c r="AU231" s="225" t="s">
        <v>84</v>
      </c>
      <c r="AY231" s="224" t="s">
        <v>194</v>
      </c>
      <c r="BK231" s="226">
        <f>SUM(BK232:BK248)</f>
        <v>0</v>
      </c>
    </row>
    <row r="232" spans="1:65" s="2" customFormat="1" ht="16.5" customHeight="1">
      <c r="A232" s="40"/>
      <c r="B232" s="41"/>
      <c r="C232" s="229" t="s">
        <v>497</v>
      </c>
      <c r="D232" s="229" t="s">
        <v>197</v>
      </c>
      <c r="E232" s="230" t="s">
        <v>213</v>
      </c>
      <c r="F232" s="231" t="s">
        <v>214</v>
      </c>
      <c r="G232" s="232" t="s">
        <v>215</v>
      </c>
      <c r="H232" s="233">
        <v>16.235</v>
      </c>
      <c r="I232" s="234"/>
      <c r="J232" s="235">
        <f>ROUND(I232*H232,2)</f>
        <v>0</v>
      </c>
      <c r="K232" s="231" t="s">
        <v>201</v>
      </c>
      <c r="L232" s="46"/>
      <c r="M232" s="236" t="s">
        <v>21</v>
      </c>
      <c r="N232" s="237" t="s">
        <v>47</v>
      </c>
      <c r="O232" s="86"/>
      <c r="P232" s="238">
        <f>O232*H232</f>
        <v>0</v>
      </c>
      <c r="Q232" s="238">
        <v>0</v>
      </c>
      <c r="R232" s="238">
        <f>Q232*H232</f>
        <v>0</v>
      </c>
      <c r="S232" s="238">
        <v>0</v>
      </c>
      <c r="T232" s="239">
        <f>S232*H232</f>
        <v>0</v>
      </c>
      <c r="U232" s="40"/>
      <c r="V232" s="40"/>
      <c r="W232" s="40"/>
      <c r="X232" s="40"/>
      <c r="Y232" s="40"/>
      <c r="Z232" s="40"/>
      <c r="AA232" s="40"/>
      <c r="AB232" s="40"/>
      <c r="AC232" s="40"/>
      <c r="AD232" s="40"/>
      <c r="AE232" s="40"/>
      <c r="AR232" s="240" t="s">
        <v>202</v>
      </c>
      <c r="AT232" s="240" t="s">
        <v>197</v>
      </c>
      <c r="AU232" s="240" t="s">
        <v>86</v>
      </c>
      <c r="AY232" s="19" t="s">
        <v>194</v>
      </c>
      <c r="BE232" s="241">
        <f>IF(N232="základní",J232,0)</f>
        <v>0</v>
      </c>
      <c r="BF232" s="241">
        <f>IF(N232="snížená",J232,0)</f>
        <v>0</v>
      </c>
      <c r="BG232" s="241">
        <f>IF(N232="zákl. přenesená",J232,0)</f>
        <v>0</v>
      </c>
      <c r="BH232" s="241">
        <f>IF(N232="sníž. přenesená",J232,0)</f>
        <v>0</v>
      </c>
      <c r="BI232" s="241">
        <f>IF(N232="nulová",J232,0)</f>
        <v>0</v>
      </c>
      <c r="BJ232" s="19" t="s">
        <v>84</v>
      </c>
      <c r="BK232" s="241">
        <f>ROUND(I232*H232,2)</f>
        <v>0</v>
      </c>
      <c r="BL232" s="19" t="s">
        <v>202</v>
      </c>
      <c r="BM232" s="240" t="s">
        <v>1632</v>
      </c>
    </row>
    <row r="233" spans="1:47" s="2" customFormat="1" ht="12">
      <c r="A233" s="40"/>
      <c r="B233" s="41"/>
      <c r="C233" s="42"/>
      <c r="D233" s="242" t="s">
        <v>204</v>
      </c>
      <c r="E233" s="42"/>
      <c r="F233" s="243" t="s">
        <v>217</v>
      </c>
      <c r="G233" s="42"/>
      <c r="H233" s="42"/>
      <c r="I233" s="149"/>
      <c r="J233" s="42"/>
      <c r="K233" s="42"/>
      <c r="L233" s="46"/>
      <c r="M233" s="244"/>
      <c r="N233" s="245"/>
      <c r="O233" s="86"/>
      <c r="P233" s="86"/>
      <c r="Q233" s="86"/>
      <c r="R233" s="86"/>
      <c r="S233" s="86"/>
      <c r="T233" s="87"/>
      <c r="U233" s="40"/>
      <c r="V233" s="40"/>
      <c r="W233" s="40"/>
      <c r="X233" s="40"/>
      <c r="Y233" s="40"/>
      <c r="Z233" s="40"/>
      <c r="AA233" s="40"/>
      <c r="AB233" s="40"/>
      <c r="AC233" s="40"/>
      <c r="AD233" s="40"/>
      <c r="AE233" s="40"/>
      <c r="AT233" s="19" t="s">
        <v>204</v>
      </c>
      <c r="AU233" s="19" t="s">
        <v>86</v>
      </c>
    </row>
    <row r="234" spans="1:47" s="2" customFormat="1" ht="12">
      <c r="A234" s="40"/>
      <c r="B234" s="41"/>
      <c r="C234" s="42"/>
      <c r="D234" s="242" t="s">
        <v>206</v>
      </c>
      <c r="E234" s="42"/>
      <c r="F234" s="246" t="s">
        <v>218</v>
      </c>
      <c r="G234" s="42"/>
      <c r="H234" s="42"/>
      <c r="I234" s="149"/>
      <c r="J234" s="42"/>
      <c r="K234" s="42"/>
      <c r="L234" s="46"/>
      <c r="M234" s="244"/>
      <c r="N234" s="245"/>
      <c r="O234" s="86"/>
      <c r="P234" s="86"/>
      <c r="Q234" s="86"/>
      <c r="R234" s="86"/>
      <c r="S234" s="86"/>
      <c r="T234" s="87"/>
      <c r="U234" s="40"/>
      <c r="V234" s="40"/>
      <c r="W234" s="40"/>
      <c r="X234" s="40"/>
      <c r="Y234" s="40"/>
      <c r="Z234" s="40"/>
      <c r="AA234" s="40"/>
      <c r="AB234" s="40"/>
      <c r="AC234" s="40"/>
      <c r="AD234" s="40"/>
      <c r="AE234" s="40"/>
      <c r="AT234" s="19" t="s">
        <v>206</v>
      </c>
      <c r="AU234" s="19" t="s">
        <v>86</v>
      </c>
    </row>
    <row r="235" spans="1:65" s="2" customFormat="1" ht="16.5" customHeight="1">
      <c r="A235" s="40"/>
      <c r="B235" s="41"/>
      <c r="C235" s="229" t="s">
        <v>505</v>
      </c>
      <c r="D235" s="229" t="s">
        <v>197</v>
      </c>
      <c r="E235" s="230" t="s">
        <v>219</v>
      </c>
      <c r="F235" s="231" t="s">
        <v>220</v>
      </c>
      <c r="G235" s="232" t="s">
        <v>215</v>
      </c>
      <c r="H235" s="233">
        <v>16.235</v>
      </c>
      <c r="I235" s="234"/>
      <c r="J235" s="235">
        <f>ROUND(I235*H235,2)</f>
        <v>0</v>
      </c>
      <c r="K235" s="231" t="s">
        <v>201</v>
      </c>
      <c r="L235" s="46"/>
      <c r="M235" s="236" t="s">
        <v>21</v>
      </c>
      <c r="N235" s="237" t="s">
        <v>47</v>
      </c>
      <c r="O235" s="86"/>
      <c r="P235" s="238">
        <f>O235*H235</f>
        <v>0</v>
      </c>
      <c r="Q235" s="238">
        <v>0</v>
      </c>
      <c r="R235" s="238">
        <f>Q235*H235</f>
        <v>0</v>
      </c>
      <c r="S235" s="238">
        <v>0</v>
      </c>
      <c r="T235" s="239">
        <f>S235*H235</f>
        <v>0</v>
      </c>
      <c r="U235" s="40"/>
      <c r="V235" s="40"/>
      <c r="W235" s="40"/>
      <c r="X235" s="40"/>
      <c r="Y235" s="40"/>
      <c r="Z235" s="40"/>
      <c r="AA235" s="40"/>
      <c r="AB235" s="40"/>
      <c r="AC235" s="40"/>
      <c r="AD235" s="40"/>
      <c r="AE235" s="40"/>
      <c r="AR235" s="240" t="s">
        <v>202</v>
      </c>
      <c r="AT235" s="240" t="s">
        <v>197</v>
      </c>
      <c r="AU235" s="240" t="s">
        <v>86</v>
      </c>
      <c r="AY235" s="19" t="s">
        <v>194</v>
      </c>
      <c r="BE235" s="241">
        <f>IF(N235="základní",J235,0)</f>
        <v>0</v>
      </c>
      <c r="BF235" s="241">
        <f>IF(N235="snížená",J235,0)</f>
        <v>0</v>
      </c>
      <c r="BG235" s="241">
        <f>IF(N235="zákl. přenesená",J235,0)</f>
        <v>0</v>
      </c>
      <c r="BH235" s="241">
        <f>IF(N235="sníž. přenesená",J235,0)</f>
        <v>0</v>
      </c>
      <c r="BI235" s="241">
        <f>IF(N235="nulová",J235,0)</f>
        <v>0</v>
      </c>
      <c r="BJ235" s="19" t="s">
        <v>84</v>
      </c>
      <c r="BK235" s="241">
        <f>ROUND(I235*H235,2)</f>
        <v>0</v>
      </c>
      <c r="BL235" s="19" t="s">
        <v>202</v>
      </c>
      <c r="BM235" s="240" t="s">
        <v>1633</v>
      </c>
    </row>
    <row r="236" spans="1:47" s="2" customFormat="1" ht="12">
      <c r="A236" s="40"/>
      <c r="B236" s="41"/>
      <c r="C236" s="42"/>
      <c r="D236" s="242" t="s">
        <v>204</v>
      </c>
      <c r="E236" s="42"/>
      <c r="F236" s="243" t="s">
        <v>222</v>
      </c>
      <c r="G236" s="42"/>
      <c r="H236" s="42"/>
      <c r="I236" s="149"/>
      <c r="J236" s="42"/>
      <c r="K236" s="42"/>
      <c r="L236" s="46"/>
      <c r="M236" s="244"/>
      <c r="N236" s="245"/>
      <c r="O236" s="86"/>
      <c r="P236" s="86"/>
      <c r="Q236" s="86"/>
      <c r="R236" s="86"/>
      <c r="S236" s="86"/>
      <c r="T236" s="87"/>
      <c r="U236" s="40"/>
      <c r="V236" s="40"/>
      <c r="W236" s="40"/>
      <c r="X236" s="40"/>
      <c r="Y236" s="40"/>
      <c r="Z236" s="40"/>
      <c r="AA236" s="40"/>
      <c r="AB236" s="40"/>
      <c r="AC236" s="40"/>
      <c r="AD236" s="40"/>
      <c r="AE236" s="40"/>
      <c r="AT236" s="19" t="s">
        <v>204</v>
      </c>
      <c r="AU236" s="19" t="s">
        <v>86</v>
      </c>
    </row>
    <row r="237" spans="1:47" s="2" customFormat="1" ht="12">
      <c r="A237" s="40"/>
      <c r="B237" s="41"/>
      <c r="C237" s="42"/>
      <c r="D237" s="242" t="s">
        <v>206</v>
      </c>
      <c r="E237" s="42"/>
      <c r="F237" s="246" t="s">
        <v>223</v>
      </c>
      <c r="G237" s="42"/>
      <c r="H237" s="42"/>
      <c r="I237" s="149"/>
      <c r="J237" s="42"/>
      <c r="K237" s="42"/>
      <c r="L237" s="46"/>
      <c r="M237" s="244"/>
      <c r="N237" s="245"/>
      <c r="O237" s="86"/>
      <c r="P237" s="86"/>
      <c r="Q237" s="86"/>
      <c r="R237" s="86"/>
      <c r="S237" s="86"/>
      <c r="T237" s="87"/>
      <c r="U237" s="40"/>
      <c r="V237" s="40"/>
      <c r="W237" s="40"/>
      <c r="X237" s="40"/>
      <c r="Y237" s="40"/>
      <c r="Z237" s="40"/>
      <c r="AA237" s="40"/>
      <c r="AB237" s="40"/>
      <c r="AC237" s="40"/>
      <c r="AD237" s="40"/>
      <c r="AE237" s="40"/>
      <c r="AT237" s="19" t="s">
        <v>206</v>
      </c>
      <c r="AU237" s="19" t="s">
        <v>86</v>
      </c>
    </row>
    <row r="238" spans="1:65" s="2" customFormat="1" ht="16.5" customHeight="1">
      <c r="A238" s="40"/>
      <c r="B238" s="41"/>
      <c r="C238" s="229" t="s">
        <v>511</v>
      </c>
      <c r="D238" s="229" t="s">
        <v>197</v>
      </c>
      <c r="E238" s="230" t="s">
        <v>224</v>
      </c>
      <c r="F238" s="231" t="s">
        <v>225</v>
      </c>
      <c r="G238" s="232" t="s">
        <v>215</v>
      </c>
      <c r="H238" s="233">
        <v>584.46</v>
      </c>
      <c r="I238" s="234"/>
      <c r="J238" s="235">
        <f>ROUND(I238*H238,2)</f>
        <v>0</v>
      </c>
      <c r="K238" s="231" t="s">
        <v>201</v>
      </c>
      <c r="L238" s="46"/>
      <c r="M238" s="236" t="s">
        <v>21</v>
      </c>
      <c r="N238" s="237" t="s">
        <v>47</v>
      </c>
      <c r="O238" s="86"/>
      <c r="P238" s="238">
        <f>O238*H238</f>
        <v>0</v>
      </c>
      <c r="Q238" s="238">
        <v>0</v>
      </c>
      <c r="R238" s="238">
        <f>Q238*H238</f>
        <v>0</v>
      </c>
      <c r="S238" s="238">
        <v>0</v>
      </c>
      <c r="T238" s="239">
        <f>S238*H238</f>
        <v>0</v>
      </c>
      <c r="U238" s="40"/>
      <c r="V238" s="40"/>
      <c r="W238" s="40"/>
      <c r="X238" s="40"/>
      <c r="Y238" s="40"/>
      <c r="Z238" s="40"/>
      <c r="AA238" s="40"/>
      <c r="AB238" s="40"/>
      <c r="AC238" s="40"/>
      <c r="AD238" s="40"/>
      <c r="AE238" s="40"/>
      <c r="AR238" s="240" t="s">
        <v>202</v>
      </c>
      <c r="AT238" s="240" t="s">
        <v>197</v>
      </c>
      <c r="AU238" s="240" t="s">
        <v>86</v>
      </c>
      <c r="AY238" s="19" t="s">
        <v>194</v>
      </c>
      <c r="BE238" s="241">
        <f>IF(N238="základní",J238,0)</f>
        <v>0</v>
      </c>
      <c r="BF238" s="241">
        <f>IF(N238="snížená",J238,0)</f>
        <v>0</v>
      </c>
      <c r="BG238" s="241">
        <f>IF(N238="zákl. přenesená",J238,0)</f>
        <v>0</v>
      </c>
      <c r="BH238" s="241">
        <f>IF(N238="sníž. přenesená",J238,0)</f>
        <v>0</v>
      </c>
      <c r="BI238" s="241">
        <f>IF(N238="nulová",J238,0)</f>
        <v>0</v>
      </c>
      <c r="BJ238" s="19" t="s">
        <v>84</v>
      </c>
      <c r="BK238" s="241">
        <f>ROUND(I238*H238,2)</f>
        <v>0</v>
      </c>
      <c r="BL238" s="19" t="s">
        <v>202</v>
      </c>
      <c r="BM238" s="240" t="s">
        <v>1634</v>
      </c>
    </row>
    <row r="239" spans="1:47" s="2" customFormat="1" ht="12">
      <c r="A239" s="40"/>
      <c r="B239" s="41"/>
      <c r="C239" s="42"/>
      <c r="D239" s="242" t="s">
        <v>204</v>
      </c>
      <c r="E239" s="42"/>
      <c r="F239" s="243" t="s">
        <v>227</v>
      </c>
      <c r="G239" s="42"/>
      <c r="H239" s="42"/>
      <c r="I239" s="149"/>
      <c r="J239" s="42"/>
      <c r="K239" s="42"/>
      <c r="L239" s="46"/>
      <c r="M239" s="244"/>
      <c r="N239" s="245"/>
      <c r="O239" s="86"/>
      <c r="P239" s="86"/>
      <c r="Q239" s="86"/>
      <c r="R239" s="86"/>
      <c r="S239" s="86"/>
      <c r="T239" s="87"/>
      <c r="U239" s="40"/>
      <c r="V239" s="40"/>
      <c r="W239" s="40"/>
      <c r="X239" s="40"/>
      <c r="Y239" s="40"/>
      <c r="Z239" s="40"/>
      <c r="AA239" s="40"/>
      <c r="AB239" s="40"/>
      <c r="AC239" s="40"/>
      <c r="AD239" s="40"/>
      <c r="AE239" s="40"/>
      <c r="AT239" s="19" t="s">
        <v>204</v>
      </c>
      <c r="AU239" s="19" t="s">
        <v>86</v>
      </c>
    </row>
    <row r="240" spans="1:47" s="2" customFormat="1" ht="12">
      <c r="A240" s="40"/>
      <c r="B240" s="41"/>
      <c r="C240" s="42"/>
      <c r="D240" s="242" t="s">
        <v>206</v>
      </c>
      <c r="E240" s="42"/>
      <c r="F240" s="246" t="s">
        <v>223</v>
      </c>
      <c r="G240" s="42"/>
      <c r="H240" s="42"/>
      <c r="I240" s="149"/>
      <c r="J240" s="42"/>
      <c r="K240" s="42"/>
      <c r="L240" s="46"/>
      <c r="M240" s="244"/>
      <c r="N240" s="245"/>
      <c r="O240" s="86"/>
      <c r="P240" s="86"/>
      <c r="Q240" s="86"/>
      <c r="R240" s="86"/>
      <c r="S240" s="86"/>
      <c r="T240" s="87"/>
      <c r="U240" s="40"/>
      <c r="V240" s="40"/>
      <c r="W240" s="40"/>
      <c r="X240" s="40"/>
      <c r="Y240" s="40"/>
      <c r="Z240" s="40"/>
      <c r="AA240" s="40"/>
      <c r="AB240" s="40"/>
      <c r="AC240" s="40"/>
      <c r="AD240" s="40"/>
      <c r="AE240" s="40"/>
      <c r="AT240" s="19" t="s">
        <v>206</v>
      </c>
      <c r="AU240" s="19" t="s">
        <v>86</v>
      </c>
    </row>
    <row r="241" spans="1:47" s="2" customFormat="1" ht="12">
      <c r="A241" s="40"/>
      <c r="B241" s="41"/>
      <c r="C241" s="42"/>
      <c r="D241" s="242" t="s">
        <v>228</v>
      </c>
      <c r="E241" s="42"/>
      <c r="F241" s="246" t="s">
        <v>229</v>
      </c>
      <c r="G241" s="42"/>
      <c r="H241" s="42"/>
      <c r="I241" s="149"/>
      <c r="J241" s="42"/>
      <c r="K241" s="42"/>
      <c r="L241" s="46"/>
      <c r="M241" s="244"/>
      <c r="N241" s="245"/>
      <c r="O241" s="86"/>
      <c r="P241" s="86"/>
      <c r="Q241" s="86"/>
      <c r="R241" s="86"/>
      <c r="S241" s="86"/>
      <c r="T241" s="87"/>
      <c r="U241" s="40"/>
      <c r="V241" s="40"/>
      <c r="W241" s="40"/>
      <c r="X241" s="40"/>
      <c r="Y241" s="40"/>
      <c r="Z241" s="40"/>
      <c r="AA241" s="40"/>
      <c r="AB241" s="40"/>
      <c r="AC241" s="40"/>
      <c r="AD241" s="40"/>
      <c r="AE241" s="40"/>
      <c r="AT241" s="19" t="s">
        <v>228</v>
      </c>
      <c r="AU241" s="19" t="s">
        <v>86</v>
      </c>
    </row>
    <row r="242" spans="1:51" s="13" customFormat="1" ht="12">
      <c r="A242" s="13"/>
      <c r="B242" s="247"/>
      <c r="C242" s="248"/>
      <c r="D242" s="242" t="s">
        <v>208</v>
      </c>
      <c r="E242" s="248"/>
      <c r="F242" s="250" t="s">
        <v>1635</v>
      </c>
      <c r="G242" s="248"/>
      <c r="H242" s="251">
        <v>584.46</v>
      </c>
      <c r="I242" s="252"/>
      <c r="J242" s="248"/>
      <c r="K242" s="248"/>
      <c r="L242" s="253"/>
      <c r="M242" s="254"/>
      <c r="N242" s="255"/>
      <c r="O242" s="255"/>
      <c r="P242" s="255"/>
      <c r="Q242" s="255"/>
      <c r="R242" s="255"/>
      <c r="S242" s="255"/>
      <c r="T242" s="256"/>
      <c r="U242" s="13"/>
      <c r="V242" s="13"/>
      <c r="W242" s="13"/>
      <c r="X242" s="13"/>
      <c r="Y242" s="13"/>
      <c r="Z242" s="13"/>
      <c r="AA242" s="13"/>
      <c r="AB242" s="13"/>
      <c r="AC242" s="13"/>
      <c r="AD242" s="13"/>
      <c r="AE242" s="13"/>
      <c r="AT242" s="257" t="s">
        <v>208</v>
      </c>
      <c r="AU242" s="257" t="s">
        <v>86</v>
      </c>
      <c r="AV242" s="13" t="s">
        <v>86</v>
      </c>
      <c r="AW242" s="13" t="s">
        <v>4</v>
      </c>
      <c r="AX242" s="13" t="s">
        <v>84</v>
      </c>
      <c r="AY242" s="257" t="s">
        <v>194</v>
      </c>
    </row>
    <row r="243" spans="1:65" s="2" customFormat="1" ht="16.5" customHeight="1">
      <c r="A243" s="40"/>
      <c r="B243" s="41"/>
      <c r="C243" s="229" t="s">
        <v>519</v>
      </c>
      <c r="D243" s="229" t="s">
        <v>197</v>
      </c>
      <c r="E243" s="230" t="s">
        <v>1500</v>
      </c>
      <c r="F243" s="231" t="s">
        <v>1501</v>
      </c>
      <c r="G243" s="232" t="s">
        <v>215</v>
      </c>
      <c r="H243" s="233">
        <v>16.235</v>
      </c>
      <c r="I243" s="234"/>
      <c r="J243" s="235">
        <f>ROUND(I243*H243,2)</f>
        <v>0</v>
      </c>
      <c r="K243" s="231" t="s">
        <v>201</v>
      </c>
      <c r="L243" s="46"/>
      <c r="M243" s="236" t="s">
        <v>21</v>
      </c>
      <c r="N243" s="237" t="s">
        <v>47</v>
      </c>
      <c r="O243" s="86"/>
      <c r="P243" s="238">
        <f>O243*H243</f>
        <v>0</v>
      </c>
      <c r="Q243" s="238">
        <v>0</v>
      </c>
      <c r="R243" s="238">
        <f>Q243*H243</f>
        <v>0</v>
      </c>
      <c r="S243" s="238">
        <v>0</v>
      </c>
      <c r="T243" s="239">
        <f>S243*H243</f>
        <v>0</v>
      </c>
      <c r="U243" s="40"/>
      <c r="V243" s="40"/>
      <c r="W243" s="40"/>
      <c r="X243" s="40"/>
      <c r="Y243" s="40"/>
      <c r="Z243" s="40"/>
      <c r="AA243" s="40"/>
      <c r="AB243" s="40"/>
      <c r="AC243" s="40"/>
      <c r="AD243" s="40"/>
      <c r="AE243" s="40"/>
      <c r="AR243" s="240" t="s">
        <v>202</v>
      </c>
      <c r="AT243" s="240" t="s">
        <v>197</v>
      </c>
      <c r="AU243" s="240" t="s">
        <v>86</v>
      </c>
      <c r="AY243" s="19" t="s">
        <v>194</v>
      </c>
      <c r="BE243" s="241">
        <f>IF(N243="základní",J243,0)</f>
        <v>0</v>
      </c>
      <c r="BF243" s="241">
        <f>IF(N243="snížená",J243,0)</f>
        <v>0</v>
      </c>
      <c r="BG243" s="241">
        <f>IF(N243="zákl. přenesená",J243,0)</f>
        <v>0</v>
      </c>
      <c r="BH243" s="241">
        <f>IF(N243="sníž. přenesená",J243,0)</f>
        <v>0</v>
      </c>
      <c r="BI243" s="241">
        <f>IF(N243="nulová",J243,0)</f>
        <v>0</v>
      </c>
      <c r="BJ243" s="19" t="s">
        <v>84</v>
      </c>
      <c r="BK243" s="241">
        <f>ROUND(I243*H243,2)</f>
        <v>0</v>
      </c>
      <c r="BL243" s="19" t="s">
        <v>202</v>
      </c>
      <c r="BM243" s="240" t="s">
        <v>1636</v>
      </c>
    </row>
    <row r="244" spans="1:47" s="2" customFormat="1" ht="12">
      <c r="A244" s="40"/>
      <c r="B244" s="41"/>
      <c r="C244" s="42"/>
      <c r="D244" s="242" t="s">
        <v>204</v>
      </c>
      <c r="E244" s="42"/>
      <c r="F244" s="243" t="s">
        <v>1503</v>
      </c>
      <c r="G244" s="42"/>
      <c r="H244" s="42"/>
      <c r="I244" s="149"/>
      <c r="J244" s="42"/>
      <c r="K244" s="42"/>
      <c r="L244" s="46"/>
      <c r="M244" s="244"/>
      <c r="N244" s="245"/>
      <c r="O244" s="86"/>
      <c r="P244" s="86"/>
      <c r="Q244" s="86"/>
      <c r="R244" s="86"/>
      <c r="S244" s="86"/>
      <c r="T244" s="87"/>
      <c r="U244" s="40"/>
      <c r="V244" s="40"/>
      <c r="W244" s="40"/>
      <c r="X244" s="40"/>
      <c r="Y244" s="40"/>
      <c r="Z244" s="40"/>
      <c r="AA244" s="40"/>
      <c r="AB244" s="40"/>
      <c r="AC244" s="40"/>
      <c r="AD244" s="40"/>
      <c r="AE244" s="40"/>
      <c r="AT244" s="19" t="s">
        <v>204</v>
      </c>
      <c r="AU244" s="19" t="s">
        <v>86</v>
      </c>
    </row>
    <row r="245" spans="1:47" s="2" customFormat="1" ht="12">
      <c r="A245" s="40"/>
      <c r="B245" s="41"/>
      <c r="C245" s="42"/>
      <c r="D245" s="242" t="s">
        <v>206</v>
      </c>
      <c r="E245" s="42"/>
      <c r="F245" s="246" t="s">
        <v>1504</v>
      </c>
      <c r="G245" s="42"/>
      <c r="H245" s="42"/>
      <c r="I245" s="149"/>
      <c r="J245" s="42"/>
      <c r="K245" s="42"/>
      <c r="L245" s="46"/>
      <c r="M245" s="244"/>
      <c r="N245" s="245"/>
      <c r="O245" s="86"/>
      <c r="P245" s="86"/>
      <c r="Q245" s="86"/>
      <c r="R245" s="86"/>
      <c r="S245" s="86"/>
      <c r="T245" s="87"/>
      <c r="U245" s="40"/>
      <c r="V245" s="40"/>
      <c r="W245" s="40"/>
      <c r="X245" s="40"/>
      <c r="Y245" s="40"/>
      <c r="Z245" s="40"/>
      <c r="AA245" s="40"/>
      <c r="AB245" s="40"/>
      <c r="AC245" s="40"/>
      <c r="AD245" s="40"/>
      <c r="AE245" s="40"/>
      <c r="AT245" s="19" t="s">
        <v>206</v>
      </c>
      <c r="AU245" s="19" t="s">
        <v>86</v>
      </c>
    </row>
    <row r="246" spans="1:65" s="2" customFormat="1" ht="21.75" customHeight="1">
      <c r="A246" s="40"/>
      <c r="B246" s="41"/>
      <c r="C246" s="229" t="s">
        <v>525</v>
      </c>
      <c r="D246" s="229" t="s">
        <v>197</v>
      </c>
      <c r="E246" s="230" t="s">
        <v>232</v>
      </c>
      <c r="F246" s="231" t="s">
        <v>233</v>
      </c>
      <c r="G246" s="232" t="s">
        <v>215</v>
      </c>
      <c r="H246" s="233">
        <v>16.235</v>
      </c>
      <c r="I246" s="234"/>
      <c r="J246" s="235">
        <f>ROUND(I246*H246,2)</f>
        <v>0</v>
      </c>
      <c r="K246" s="231" t="s">
        <v>201</v>
      </c>
      <c r="L246" s="46"/>
      <c r="M246" s="236" t="s">
        <v>21</v>
      </c>
      <c r="N246" s="237" t="s">
        <v>47</v>
      </c>
      <c r="O246" s="86"/>
      <c r="P246" s="238">
        <f>O246*H246</f>
        <v>0</v>
      </c>
      <c r="Q246" s="238">
        <v>0</v>
      </c>
      <c r="R246" s="238">
        <f>Q246*H246</f>
        <v>0</v>
      </c>
      <c r="S246" s="238">
        <v>0</v>
      </c>
      <c r="T246" s="239">
        <f>S246*H246</f>
        <v>0</v>
      </c>
      <c r="U246" s="40"/>
      <c r="V246" s="40"/>
      <c r="W246" s="40"/>
      <c r="X246" s="40"/>
      <c r="Y246" s="40"/>
      <c r="Z246" s="40"/>
      <c r="AA246" s="40"/>
      <c r="AB246" s="40"/>
      <c r="AC246" s="40"/>
      <c r="AD246" s="40"/>
      <c r="AE246" s="40"/>
      <c r="AR246" s="240" t="s">
        <v>202</v>
      </c>
      <c r="AT246" s="240" t="s">
        <v>197</v>
      </c>
      <c r="AU246" s="240" t="s">
        <v>86</v>
      </c>
      <c r="AY246" s="19" t="s">
        <v>194</v>
      </c>
      <c r="BE246" s="241">
        <f>IF(N246="základní",J246,0)</f>
        <v>0</v>
      </c>
      <c r="BF246" s="241">
        <f>IF(N246="snížená",J246,0)</f>
        <v>0</v>
      </c>
      <c r="BG246" s="241">
        <f>IF(N246="zákl. přenesená",J246,0)</f>
        <v>0</v>
      </c>
      <c r="BH246" s="241">
        <f>IF(N246="sníž. přenesená",J246,0)</f>
        <v>0</v>
      </c>
      <c r="BI246" s="241">
        <f>IF(N246="nulová",J246,0)</f>
        <v>0</v>
      </c>
      <c r="BJ246" s="19" t="s">
        <v>84</v>
      </c>
      <c r="BK246" s="241">
        <f>ROUND(I246*H246,2)</f>
        <v>0</v>
      </c>
      <c r="BL246" s="19" t="s">
        <v>202</v>
      </c>
      <c r="BM246" s="240" t="s">
        <v>1637</v>
      </c>
    </row>
    <row r="247" spans="1:47" s="2" customFormat="1" ht="12">
      <c r="A247" s="40"/>
      <c r="B247" s="41"/>
      <c r="C247" s="42"/>
      <c r="D247" s="242" t="s">
        <v>204</v>
      </c>
      <c r="E247" s="42"/>
      <c r="F247" s="243" t="s">
        <v>235</v>
      </c>
      <c r="G247" s="42"/>
      <c r="H247" s="42"/>
      <c r="I247" s="149"/>
      <c r="J247" s="42"/>
      <c r="K247" s="42"/>
      <c r="L247" s="46"/>
      <c r="M247" s="244"/>
      <c r="N247" s="245"/>
      <c r="O247" s="86"/>
      <c r="P247" s="86"/>
      <c r="Q247" s="86"/>
      <c r="R247" s="86"/>
      <c r="S247" s="86"/>
      <c r="T247" s="87"/>
      <c r="U247" s="40"/>
      <c r="V247" s="40"/>
      <c r="W247" s="40"/>
      <c r="X247" s="40"/>
      <c r="Y247" s="40"/>
      <c r="Z247" s="40"/>
      <c r="AA247" s="40"/>
      <c r="AB247" s="40"/>
      <c r="AC247" s="40"/>
      <c r="AD247" s="40"/>
      <c r="AE247" s="40"/>
      <c r="AT247" s="19" t="s">
        <v>204</v>
      </c>
      <c r="AU247" s="19" t="s">
        <v>86</v>
      </c>
    </row>
    <row r="248" spans="1:47" s="2" customFormat="1" ht="12">
      <c r="A248" s="40"/>
      <c r="B248" s="41"/>
      <c r="C248" s="42"/>
      <c r="D248" s="242" t="s">
        <v>206</v>
      </c>
      <c r="E248" s="42"/>
      <c r="F248" s="246" t="s">
        <v>236</v>
      </c>
      <c r="G248" s="42"/>
      <c r="H248" s="42"/>
      <c r="I248" s="149"/>
      <c r="J248" s="42"/>
      <c r="K248" s="42"/>
      <c r="L248" s="46"/>
      <c r="M248" s="244"/>
      <c r="N248" s="245"/>
      <c r="O248" s="86"/>
      <c r="P248" s="86"/>
      <c r="Q248" s="86"/>
      <c r="R248" s="86"/>
      <c r="S248" s="86"/>
      <c r="T248" s="87"/>
      <c r="U248" s="40"/>
      <c r="V248" s="40"/>
      <c r="W248" s="40"/>
      <c r="X248" s="40"/>
      <c r="Y248" s="40"/>
      <c r="Z248" s="40"/>
      <c r="AA248" s="40"/>
      <c r="AB248" s="40"/>
      <c r="AC248" s="40"/>
      <c r="AD248" s="40"/>
      <c r="AE248" s="40"/>
      <c r="AT248" s="19" t="s">
        <v>206</v>
      </c>
      <c r="AU248" s="19" t="s">
        <v>86</v>
      </c>
    </row>
    <row r="249" spans="1:63" s="12" customFormat="1" ht="22.8" customHeight="1">
      <c r="A249" s="12"/>
      <c r="B249" s="213"/>
      <c r="C249" s="214"/>
      <c r="D249" s="215" t="s">
        <v>75</v>
      </c>
      <c r="E249" s="227" t="s">
        <v>718</v>
      </c>
      <c r="F249" s="227" t="s">
        <v>719</v>
      </c>
      <c r="G249" s="214"/>
      <c r="H249" s="214"/>
      <c r="I249" s="217"/>
      <c r="J249" s="228">
        <f>BK249</f>
        <v>0</v>
      </c>
      <c r="K249" s="214"/>
      <c r="L249" s="219"/>
      <c r="M249" s="220"/>
      <c r="N249" s="221"/>
      <c r="O249" s="221"/>
      <c r="P249" s="222">
        <f>SUM(P250:P252)</f>
        <v>0</v>
      </c>
      <c r="Q249" s="221"/>
      <c r="R249" s="222">
        <f>SUM(R250:R252)</f>
        <v>0</v>
      </c>
      <c r="S249" s="221"/>
      <c r="T249" s="223">
        <f>SUM(T250:T252)</f>
        <v>0</v>
      </c>
      <c r="U249" s="12"/>
      <c r="V249" s="12"/>
      <c r="W249" s="12"/>
      <c r="X249" s="12"/>
      <c r="Y249" s="12"/>
      <c r="Z249" s="12"/>
      <c r="AA249" s="12"/>
      <c r="AB249" s="12"/>
      <c r="AC249" s="12"/>
      <c r="AD249" s="12"/>
      <c r="AE249" s="12"/>
      <c r="AR249" s="224" t="s">
        <v>84</v>
      </c>
      <c r="AT249" s="225" t="s">
        <v>75</v>
      </c>
      <c r="AU249" s="225" t="s">
        <v>84</v>
      </c>
      <c r="AY249" s="224" t="s">
        <v>194</v>
      </c>
      <c r="BK249" s="226">
        <f>SUM(BK250:BK252)</f>
        <v>0</v>
      </c>
    </row>
    <row r="250" spans="1:65" s="2" customFormat="1" ht="16.5" customHeight="1">
      <c r="A250" s="40"/>
      <c r="B250" s="41"/>
      <c r="C250" s="229" t="s">
        <v>532</v>
      </c>
      <c r="D250" s="229" t="s">
        <v>197</v>
      </c>
      <c r="E250" s="230" t="s">
        <v>1638</v>
      </c>
      <c r="F250" s="231" t="s">
        <v>1639</v>
      </c>
      <c r="G250" s="232" t="s">
        <v>215</v>
      </c>
      <c r="H250" s="233">
        <v>14.372</v>
      </c>
      <c r="I250" s="234"/>
      <c r="J250" s="235">
        <f>ROUND(I250*H250,2)</f>
        <v>0</v>
      </c>
      <c r="K250" s="231" t="s">
        <v>201</v>
      </c>
      <c r="L250" s="46"/>
      <c r="M250" s="236" t="s">
        <v>21</v>
      </c>
      <c r="N250" s="237" t="s">
        <v>47</v>
      </c>
      <c r="O250" s="86"/>
      <c r="P250" s="238">
        <f>O250*H250</f>
        <v>0</v>
      </c>
      <c r="Q250" s="238">
        <v>0</v>
      </c>
      <c r="R250" s="238">
        <f>Q250*H250</f>
        <v>0</v>
      </c>
      <c r="S250" s="238">
        <v>0</v>
      </c>
      <c r="T250" s="239">
        <f>S250*H250</f>
        <v>0</v>
      </c>
      <c r="U250" s="40"/>
      <c r="V250" s="40"/>
      <c r="W250" s="40"/>
      <c r="X250" s="40"/>
      <c r="Y250" s="40"/>
      <c r="Z250" s="40"/>
      <c r="AA250" s="40"/>
      <c r="AB250" s="40"/>
      <c r="AC250" s="40"/>
      <c r="AD250" s="40"/>
      <c r="AE250" s="40"/>
      <c r="AR250" s="240" t="s">
        <v>202</v>
      </c>
      <c r="AT250" s="240" t="s">
        <v>197</v>
      </c>
      <c r="AU250" s="240" t="s">
        <v>86</v>
      </c>
      <c r="AY250" s="19" t="s">
        <v>194</v>
      </c>
      <c r="BE250" s="241">
        <f>IF(N250="základní",J250,0)</f>
        <v>0</v>
      </c>
      <c r="BF250" s="241">
        <f>IF(N250="snížená",J250,0)</f>
        <v>0</v>
      </c>
      <c r="BG250" s="241">
        <f>IF(N250="zákl. přenesená",J250,0)</f>
        <v>0</v>
      </c>
      <c r="BH250" s="241">
        <f>IF(N250="sníž. přenesená",J250,0)</f>
        <v>0</v>
      </c>
      <c r="BI250" s="241">
        <f>IF(N250="nulová",J250,0)</f>
        <v>0</v>
      </c>
      <c r="BJ250" s="19" t="s">
        <v>84</v>
      </c>
      <c r="BK250" s="241">
        <f>ROUND(I250*H250,2)</f>
        <v>0</v>
      </c>
      <c r="BL250" s="19" t="s">
        <v>202</v>
      </c>
      <c r="BM250" s="240" t="s">
        <v>1640</v>
      </c>
    </row>
    <row r="251" spans="1:47" s="2" customFormat="1" ht="12">
      <c r="A251" s="40"/>
      <c r="B251" s="41"/>
      <c r="C251" s="42"/>
      <c r="D251" s="242" t="s">
        <v>204</v>
      </c>
      <c r="E251" s="42"/>
      <c r="F251" s="243" t="s">
        <v>1641</v>
      </c>
      <c r="G251" s="42"/>
      <c r="H251" s="42"/>
      <c r="I251" s="149"/>
      <c r="J251" s="42"/>
      <c r="K251" s="42"/>
      <c r="L251" s="46"/>
      <c r="M251" s="244"/>
      <c r="N251" s="245"/>
      <c r="O251" s="86"/>
      <c r="P251" s="86"/>
      <c r="Q251" s="86"/>
      <c r="R251" s="86"/>
      <c r="S251" s="86"/>
      <c r="T251" s="87"/>
      <c r="U251" s="40"/>
      <c r="V251" s="40"/>
      <c r="W251" s="40"/>
      <c r="X251" s="40"/>
      <c r="Y251" s="40"/>
      <c r="Z251" s="40"/>
      <c r="AA251" s="40"/>
      <c r="AB251" s="40"/>
      <c r="AC251" s="40"/>
      <c r="AD251" s="40"/>
      <c r="AE251" s="40"/>
      <c r="AT251" s="19" t="s">
        <v>204</v>
      </c>
      <c r="AU251" s="19" t="s">
        <v>86</v>
      </c>
    </row>
    <row r="252" spans="1:47" s="2" customFormat="1" ht="12">
      <c r="A252" s="40"/>
      <c r="B252" s="41"/>
      <c r="C252" s="42"/>
      <c r="D252" s="242" t="s">
        <v>206</v>
      </c>
      <c r="E252" s="42"/>
      <c r="F252" s="246" t="s">
        <v>725</v>
      </c>
      <c r="G252" s="42"/>
      <c r="H252" s="42"/>
      <c r="I252" s="149"/>
      <c r="J252" s="42"/>
      <c r="K252" s="42"/>
      <c r="L252" s="46"/>
      <c r="M252" s="244"/>
      <c r="N252" s="245"/>
      <c r="O252" s="86"/>
      <c r="P252" s="86"/>
      <c r="Q252" s="86"/>
      <c r="R252" s="86"/>
      <c r="S252" s="86"/>
      <c r="T252" s="87"/>
      <c r="U252" s="40"/>
      <c r="V252" s="40"/>
      <c r="W252" s="40"/>
      <c r="X252" s="40"/>
      <c r="Y252" s="40"/>
      <c r="Z252" s="40"/>
      <c r="AA252" s="40"/>
      <c r="AB252" s="40"/>
      <c r="AC252" s="40"/>
      <c r="AD252" s="40"/>
      <c r="AE252" s="40"/>
      <c r="AT252" s="19" t="s">
        <v>206</v>
      </c>
      <c r="AU252" s="19" t="s">
        <v>86</v>
      </c>
    </row>
    <row r="253" spans="1:63" s="12" customFormat="1" ht="25.9" customHeight="1">
      <c r="A253" s="12"/>
      <c r="B253" s="213"/>
      <c r="C253" s="214"/>
      <c r="D253" s="215" t="s">
        <v>75</v>
      </c>
      <c r="E253" s="216" t="s">
        <v>237</v>
      </c>
      <c r="F253" s="216" t="s">
        <v>238</v>
      </c>
      <c r="G253" s="214"/>
      <c r="H253" s="214"/>
      <c r="I253" s="217"/>
      <c r="J253" s="218">
        <f>BK253</f>
        <v>0</v>
      </c>
      <c r="K253" s="214"/>
      <c r="L253" s="219"/>
      <c r="M253" s="220"/>
      <c r="N253" s="221"/>
      <c r="O253" s="221"/>
      <c r="P253" s="222">
        <f>P254+P284+P296+P320+P326</f>
        <v>0</v>
      </c>
      <c r="Q253" s="221"/>
      <c r="R253" s="222">
        <f>R254+R284+R296+R320+R326</f>
        <v>2.17220484</v>
      </c>
      <c r="S253" s="221"/>
      <c r="T253" s="223">
        <f>T254+T284+T296+T320+T326</f>
        <v>0.54</v>
      </c>
      <c r="U253" s="12"/>
      <c r="V253" s="12"/>
      <c r="W253" s="12"/>
      <c r="X253" s="12"/>
      <c r="Y253" s="12"/>
      <c r="Z253" s="12"/>
      <c r="AA253" s="12"/>
      <c r="AB253" s="12"/>
      <c r="AC253" s="12"/>
      <c r="AD253" s="12"/>
      <c r="AE253" s="12"/>
      <c r="AR253" s="224" t="s">
        <v>86</v>
      </c>
      <c r="AT253" s="225" t="s">
        <v>75</v>
      </c>
      <c r="AU253" s="225" t="s">
        <v>76</v>
      </c>
      <c r="AY253" s="224" t="s">
        <v>194</v>
      </c>
      <c r="BK253" s="226">
        <f>BK254+BK284+BK296+BK320+BK326</f>
        <v>0</v>
      </c>
    </row>
    <row r="254" spans="1:63" s="12" customFormat="1" ht="22.8" customHeight="1">
      <c r="A254" s="12"/>
      <c r="B254" s="213"/>
      <c r="C254" s="214"/>
      <c r="D254" s="215" t="s">
        <v>75</v>
      </c>
      <c r="E254" s="227" t="s">
        <v>999</v>
      </c>
      <c r="F254" s="227" t="s">
        <v>1000</v>
      </c>
      <c r="G254" s="214"/>
      <c r="H254" s="214"/>
      <c r="I254" s="217"/>
      <c r="J254" s="228">
        <f>BK254</f>
        <v>0</v>
      </c>
      <c r="K254" s="214"/>
      <c r="L254" s="219"/>
      <c r="M254" s="220"/>
      <c r="N254" s="221"/>
      <c r="O254" s="221"/>
      <c r="P254" s="222">
        <f>SUM(P255:P283)</f>
        <v>0</v>
      </c>
      <c r="Q254" s="221"/>
      <c r="R254" s="222">
        <f>SUM(R255:R283)</f>
        <v>0.25764</v>
      </c>
      <c r="S254" s="221"/>
      <c r="T254" s="223">
        <f>SUM(T255:T283)</f>
        <v>0</v>
      </c>
      <c r="U254" s="12"/>
      <c r="V254" s="12"/>
      <c r="W254" s="12"/>
      <c r="X254" s="12"/>
      <c r="Y254" s="12"/>
      <c r="Z254" s="12"/>
      <c r="AA254" s="12"/>
      <c r="AB254" s="12"/>
      <c r="AC254" s="12"/>
      <c r="AD254" s="12"/>
      <c r="AE254" s="12"/>
      <c r="AR254" s="224" t="s">
        <v>86</v>
      </c>
      <c r="AT254" s="225" t="s">
        <v>75</v>
      </c>
      <c r="AU254" s="225" t="s">
        <v>84</v>
      </c>
      <c r="AY254" s="224" t="s">
        <v>194</v>
      </c>
      <c r="BK254" s="226">
        <f>SUM(BK255:BK283)</f>
        <v>0</v>
      </c>
    </row>
    <row r="255" spans="1:65" s="2" customFormat="1" ht="16.5" customHeight="1">
      <c r="A255" s="40"/>
      <c r="B255" s="41"/>
      <c r="C255" s="229" t="s">
        <v>538</v>
      </c>
      <c r="D255" s="229" t="s">
        <v>197</v>
      </c>
      <c r="E255" s="230" t="s">
        <v>1061</v>
      </c>
      <c r="F255" s="231" t="s">
        <v>1062</v>
      </c>
      <c r="G255" s="232" t="s">
        <v>268</v>
      </c>
      <c r="H255" s="233">
        <v>2</v>
      </c>
      <c r="I255" s="234"/>
      <c r="J255" s="235">
        <f>ROUND(I255*H255,2)</f>
        <v>0</v>
      </c>
      <c r="K255" s="231" t="s">
        <v>201</v>
      </c>
      <c r="L255" s="46"/>
      <c r="M255" s="236" t="s">
        <v>21</v>
      </c>
      <c r="N255" s="237" t="s">
        <v>47</v>
      </c>
      <c r="O255" s="86"/>
      <c r="P255" s="238">
        <f>O255*H255</f>
        <v>0</v>
      </c>
      <c r="Q255" s="238">
        <v>0</v>
      </c>
      <c r="R255" s="238">
        <f>Q255*H255</f>
        <v>0</v>
      </c>
      <c r="S255" s="238">
        <v>0</v>
      </c>
      <c r="T255" s="239">
        <f>S255*H255</f>
        <v>0</v>
      </c>
      <c r="U255" s="40"/>
      <c r="V255" s="40"/>
      <c r="W255" s="40"/>
      <c r="X255" s="40"/>
      <c r="Y255" s="40"/>
      <c r="Z255" s="40"/>
      <c r="AA255" s="40"/>
      <c r="AB255" s="40"/>
      <c r="AC255" s="40"/>
      <c r="AD255" s="40"/>
      <c r="AE255" s="40"/>
      <c r="AR255" s="240" t="s">
        <v>245</v>
      </c>
      <c r="AT255" s="240" t="s">
        <v>197</v>
      </c>
      <c r="AU255" s="240" t="s">
        <v>86</v>
      </c>
      <c r="AY255" s="19" t="s">
        <v>194</v>
      </c>
      <c r="BE255" s="241">
        <f>IF(N255="základní",J255,0)</f>
        <v>0</v>
      </c>
      <c r="BF255" s="241">
        <f>IF(N255="snížená",J255,0)</f>
        <v>0</v>
      </c>
      <c r="BG255" s="241">
        <f>IF(N255="zákl. přenesená",J255,0)</f>
        <v>0</v>
      </c>
      <c r="BH255" s="241">
        <f>IF(N255="sníž. přenesená",J255,0)</f>
        <v>0</v>
      </c>
      <c r="BI255" s="241">
        <f>IF(N255="nulová",J255,0)</f>
        <v>0</v>
      </c>
      <c r="BJ255" s="19" t="s">
        <v>84</v>
      </c>
      <c r="BK255" s="241">
        <f>ROUND(I255*H255,2)</f>
        <v>0</v>
      </c>
      <c r="BL255" s="19" t="s">
        <v>245</v>
      </c>
      <c r="BM255" s="240" t="s">
        <v>1642</v>
      </c>
    </row>
    <row r="256" spans="1:47" s="2" customFormat="1" ht="12">
      <c r="A256" s="40"/>
      <c r="B256" s="41"/>
      <c r="C256" s="42"/>
      <c r="D256" s="242" t="s">
        <v>204</v>
      </c>
      <c r="E256" s="42"/>
      <c r="F256" s="243" t="s">
        <v>1064</v>
      </c>
      <c r="G256" s="42"/>
      <c r="H256" s="42"/>
      <c r="I256" s="149"/>
      <c r="J256" s="42"/>
      <c r="K256" s="42"/>
      <c r="L256" s="46"/>
      <c r="M256" s="244"/>
      <c r="N256" s="245"/>
      <c r="O256" s="86"/>
      <c r="P256" s="86"/>
      <c r="Q256" s="86"/>
      <c r="R256" s="86"/>
      <c r="S256" s="86"/>
      <c r="T256" s="87"/>
      <c r="U256" s="40"/>
      <c r="V256" s="40"/>
      <c r="W256" s="40"/>
      <c r="X256" s="40"/>
      <c r="Y256" s="40"/>
      <c r="Z256" s="40"/>
      <c r="AA256" s="40"/>
      <c r="AB256" s="40"/>
      <c r="AC256" s="40"/>
      <c r="AD256" s="40"/>
      <c r="AE256" s="40"/>
      <c r="AT256" s="19" t="s">
        <v>204</v>
      </c>
      <c r="AU256" s="19" t="s">
        <v>86</v>
      </c>
    </row>
    <row r="257" spans="1:47" s="2" customFormat="1" ht="12">
      <c r="A257" s="40"/>
      <c r="B257" s="41"/>
      <c r="C257" s="42"/>
      <c r="D257" s="242" t="s">
        <v>206</v>
      </c>
      <c r="E257" s="42"/>
      <c r="F257" s="246" t="s">
        <v>1035</v>
      </c>
      <c r="G257" s="42"/>
      <c r="H257" s="42"/>
      <c r="I257" s="149"/>
      <c r="J257" s="42"/>
      <c r="K257" s="42"/>
      <c r="L257" s="46"/>
      <c r="M257" s="244"/>
      <c r="N257" s="245"/>
      <c r="O257" s="86"/>
      <c r="P257" s="86"/>
      <c r="Q257" s="86"/>
      <c r="R257" s="86"/>
      <c r="S257" s="86"/>
      <c r="T257" s="87"/>
      <c r="U257" s="40"/>
      <c r="V257" s="40"/>
      <c r="W257" s="40"/>
      <c r="X257" s="40"/>
      <c r="Y257" s="40"/>
      <c r="Z257" s="40"/>
      <c r="AA257" s="40"/>
      <c r="AB257" s="40"/>
      <c r="AC257" s="40"/>
      <c r="AD257" s="40"/>
      <c r="AE257" s="40"/>
      <c r="AT257" s="19" t="s">
        <v>206</v>
      </c>
      <c r="AU257" s="19" t="s">
        <v>86</v>
      </c>
    </row>
    <row r="258" spans="1:65" s="2" customFormat="1" ht="16.5" customHeight="1">
      <c r="A258" s="40"/>
      <c r="B258" s="41"/>
      <c r="C258" s="272" t="s">
        <v>543</v>
      </c>
      <c r="D258" s="272" t="s">
        <v>347</v>
      </c>
      <c r="E258" s="273" t="s">
        <v>1066</v>
      </c>
      <c r="F258" s="274" t="s">
        <v>1067</v>
      </c>
      <c r="G258" s="275" t="s">
        <v>268</v>
      </c>
      <c r="H258" s="276">
        <v>2</v>
      </c>
      <c r="I258" s="277"/>
      <c r="J258" s="278">
        <f>ROUND(I258*H258,2)</f>
        <v>0</v>
      </c>
      <c r="K258" s="274" t="s">
        <v>201</v>
      </c>
      <c r="L258" s="279"/>
      <c r="M258" s="280" t="s">
        <v>21</v>
      </c>
      <c r="N258" s="281" t="s">
        <v>47</v>
      </c>
      <c r="O258" s="86"/>
      <c r="P258" s="238">
        <f>O258*H258</f>
        <v>0</v>
      </c>
      <c r="Q258" s="238">
        <v>0.043</v>
      </c>
      <c r="R258" s="238">
        <f>Q258*H258</f>
        <v>0.086</v>
      </c>
      <c r="S258" s="238">
        <v>0</v>
      </c>
      <c r="T258" s="239">
        <f>S258*H258</f>
        <v>0</v>
      </c>
      <c r="U258" s="40"/>
      <c r="V258" s="40"/>
      <c r="W258" s="40"/>
      <c r="X258" s="40"/>
      <c r="Y258" s="40"/>
      <c r="Z258" s="40"/>
      <c r="AA258" s="40"/>
      <c r="AB258" s="40"/>
      <c r="AC258" s="40"/>
      <c r="AD258" s="40"/>
      <c r="AE258" s="40"/>
      <c r="AR258" s="240" t="s">
        <v>525</v>
      </c>
      <c r="AT258" s="240" t="s">
        <v>347</v>
      </c>
      <c r="AU258" s="240" t="s">
        <v>86</v>
      </c>
      <c r="AY258" s="19" t="s">
        <v>194</v>
      </c>
      <c r="BE258" s="241">
        <f>IF(N258="základní",J258,0)</f>
        <v>0</v>
      </c>
      <c r="BF258" s="241">
        <f>IF(N258="snížená",J258,0)</f>
        <v>0</v>
      </c>
      <c r="BG258" s="241">
        <f>IF(N258="zákl. přenesená",J258,0)</f>
        <v>0</v>
      </c>
      <c r="BH258" s="241">
        <f>IF(N258="sníž. přenesená",J258,0)</f>
        <v>0</v>
      </c>
      <c r="BI258" s="241">
        <f>IF(N258="nulová",J258,0)</f>
        <v>0</v>
      </c>
      <c r="BJ258" s="19" t="s">
        <v>84</v>
      </c>
      <c r="BK258" s="241">
        <f>ROUND(I258*H258,2)</f>
        <v>0</v>
      </c>
      <c r="BL258" s="19" t="s">
        <v>245</v>
      </c>
      <c r="BM258" s="240" t="s">
        <v>1643</v>
      </c>
    </row>
    <row r="259" spans="1:47" s="2" customFormat="1" ht="12">
      <c r="A259" s="40"/>
      <c r="B259" s="41"/>
      <c r="C259" s="42"/>
      <c r="D259" s="242" t="s">
        <v>204</v>
      </c>
      <c r="E259" s="42"/>
      <c r="F259" s="243" t="s">
        <v>1067</v>
      </c>
      <c r="G259" s="42"/>
      <c r="H259" s="42"/>
      <c r="I259" s="149"/>
      <c r="J259" s="42"/>
      <c r="K259" s="42"/>
      <c r="L259" s="46"/>
      <c r="M259" s="244"/>
      <c r="N259" s="245"/>
      <c r="O259" s="86"/>
      <c r="P259" s="86"/>
      <c r="Q259" s="86"/>
      <c r="R259" s="86"/>
      <c r="S259" s="86"/>
      <c r="T259" s="87"/>
      <c r="U259" s="40"/>
      <c r="V259" s="40"/>
      <c r="W259" s="40"/>
      <c r="X259" s="40"/>
      <c r="Y259" s="40"/>
      <c r="Z259" s="40"/>
      <c r="AA259" s="40"/>
      <c r="AB259" s="40"/>
      <c r="AC259" s="40"/>
      <c r="AD259" s="40"/>
      <c r="AE259" s="40"/>
      <c r="AT259" s="19" t="s">
        <v>204</v>
      </c>
      <c r="AU259" s="19" t="s">
        <v>86</v>
      </c>
    </row>
    <row r="260" spans="1:51" s="13" customFormat="1" ht="12">
      <c r="A260" s="13"/>
      <c r="B260" s="247"/>
      <c r="C260" s="248"/>
      <c r="D260" s="242" t="s">
        <v>208</v>
      </c>
      <c r="E260" s="249" t="s">
        <v>21</v>
      </c>
      <c r="F260" s="250" t="s">
        <v>1588</v>
      </c>
      <c r="G260" s="248"/>
      <c r="H260" s="251">
        <v>2</v>
      </c>
      <c r="I260" s="252"/>
      <c r="J260" s="248"/>
      <c r="K260" s="248"/>
      <c r="L260" s="253"/>
      <c r="M260" s="254"/>
      <c r="N260" s="255"/>
      <c r="O260" s="255"/>
      <c r="P260" s="255"/>
      <c r="Q260" s="255"/>
      <c r="R260" s="255"/>
      <c r="S260" s="255"/>
      <c r="T260" s="256"/>
      <c r="U260" s="13"/>
      <c r="V260" s="13"/>
      <c r="W260" s="13"/>
      <c r="X260" s="13"/>
      <c r="Y260" s="13"/>
      <c r="Z260" s="13"/>
      <c r="AA260" s="13"/>
      <c r="AB260" s="13"/>
      <c r="AC260" s="13"/>
      <c r="AD260" s="13"/>
      <c r="AE260" s="13"/>
      <c r="AT260" s="257" t="s">
        <v>208</v>
      </c>
      <c r="AU260" s="257" t="s">
        <v>86</v>
      </c>
      <c r="AV260" s="13" t="s">
        <v>86</v>
      </c>
      <c r="AW260" s="13" t="s">
        <v>38</v>
      </c>
      <c r="AX260" s="13" t="s">
        <v>76</v>
      </c>
      <c r="AY260" s="257" t="s">
        <v>194</v>
      </c>
    </row>
    <row r="261" spans="1:51" s="14" customFormat="1" ht="12">
      <c r="A261" s="14"/>
      <c r="B261" s="258"/>
      <c r="C261" s="259"/>
      <c r="D261" s="242" t="s">
        <v>208</v>
      </c>
      <c r="E261" s="260" t="s">
        <v>21</v>
      </c>
      <c r="F261" s="261" t="s">
        <v>210</v>
      </c>
      <c r="G261" s="259"/>
      <c r="H261" s="262">
        <v>2</v>
      </c>
      <c r="I261" s="263"/>
      <c r="J261" s="259"/>
      <c r="K261" s="259"/>
      <c r="L261" s="264"/>
      <c r="M261" s="265"/>
      <c r="N261" s="266"/>
      <c r="O261" s="266"/>
      <c r="P261" s="266"/>
      <c r="Q261" s="266"/>
      <c r="R261" s="266"/>
      <c r="S261" s="266"/>
      <c r="T261" s="267"/>
      <c r="U261" s="14"/>
      <c r="V261" s="14"/>
      <c r="W261" s="14"/>
      <c r="X261" s="14"/>
      <c r="Y261" s="14"/>
      <c r="Z261" s="14"/>
      <c r="AA261" s="14"/>
      <c r="AB261" s="14"/>
      <c r="AC261" s="14"/>
      <c r="AD261" s="14"/>
      <c r="AE261" s="14"/>
      <c r="AT261" s="268" t="s">
        <v>208</v>
      </c>
      <c r="AU261" s="268" t="s">
        <v>86</v>
      </c>
      <c r="AV261" s="14" t="s">
        <v>202</v>
      </c>
      <c r="AW261" s="14" t="s">
        <v>38</v>
      </c>
      <c r="AX261" s="14" t="s">
        <v>84</v>
      </c>
      <c r="AY261" s="268" t="s">
        <v>194</v>
      </c>
    </row>
    <row r="262" spans="1:65" s="2" customFormat="1" ht="16.5" customHeight="1">
      <c r="A262" s="40"/>
      <c r="B262" s="41"/>
      <c r="C262" s="229" t="s">
        <v>550</v>
      </c>
      <c r="D262" s="229" t="s">
        <v>197</v>
      </c>
      <c r="E262" s="230" t="s">
        <v>1644</v>
      </c>
      <c r="F262" s="231" t="s">
        <v>1645</v>
      </c>
      <c r="G262" s="232" t="s">
        <v>268</v>
      </c>
      <c r="H262" s="233">
        <v>2</v>
      </c>
      <c r="I262" s="234"/>
      <c r="J262" s="235">
        <f>ROUND(I262*H262,2)</f>
        <v>0</v>
      </c>
      <c r="K262" s="231" t="s">
        <v>201</v>
      </c>
      <c r="L262" s="46"/>
      <c r="M262" s="236" t="s">
        <v>21</v>
      </c>
      <c r="N262" s="237" t="s">
        <v>47</v>
      </c>
      <c r="O262" s="86"/>
      <c r="P262" s="238">
        <f>O262*H262</f>
        <v>0</v>
      </c>
      <c r="Q262" s="238">
        <v>0.00092</v>
      </c>
      <c r="R262" s="238">
        <f>Q262*H262</f>
        <v>0.00184</v>
      </c>
      <c r="S262" s="238">
        <v>0</v>
      </c>
      <c r="T262" s="239">
        <f>S262*H262</f>
        <v>0</v>
      </c>
      <c r="U262" s="40"/>
      <c r="V262" s="40"/>
      <c r="W262" s="40"/>
      <c r="X262" s="40"/>
      <c r="Y262" s="40"/>
      <c r="Z262" s="40"/>
      <c r="AA262" s="40"/>
      <c r="AB262" s="40"/>
      <c r="AC262" s="40"/>
      <c r="AD262" s="40"/>
      <c r="AE262" s="40"/>
      <c r="AR262" s="240" t="s">
        <v>245</v>
      </c>
      <c r="AT262" s="240" t="s">
        <v>197</v>
      </c>
      <c r="AU262" s="240" t="s">
        <v>86</v>
      </c>
      <c r="AY262" s="19" t="s">
        <v>194</v>
      </c>
      <c r="BE262" s="241">
        <f>IF(N262="základní",J262,0)</f>
        <v>0</v>
      </c>
      <c r="BF262" s="241">
        <f>IF(N262="snížená",J262,0)</f>
        <v>0</v>
      </c>
      <c r="BG262" s="241">
        <f>IF(N262="zákl. přenesená",J262,0)</f>
        <v>0</v>
      </c>
      <c r="BH262" s="241">
        <f>IF(N262="sníž. přenesená",J262,0)</f>
        <v>0</v>
      </c>
      <c r="BI262" s="241">
        <f>IF(N262="nulová",J262,0)</f>
        <v>0</v>
      </c>
      <c r="BJ262" s="19" t="s">
        <v>84</v>
      </c>
      <c r="BK262" s="241">
        <f>ROUND(I262*H262,2)</f>
        <v>0</v>
      </c>
      <c r="BL262" s="19" t="s">
        <v>245</v>
      </c>
      <c r="BM262" s="240" t="s">
        <v>1646</v>
      </c>
    </row>
    <row r="263" spans="1:47" s="2" customFormat="1" ht="12">
      <c r="A263" s="40"/>
      <c r="B263" s="41"/>
      <c r="C263" s="42"/>
      <c r="D263" s="242" t="s">
        <v>204</v>
      </c>
      <c r="E263" s="42"/>
      <c r="F263" s="243" t="s">
        <v>1647</v>
      </c>
      <c r="G263" s="42"/>
      <c r="H263" s="42"/>
      <c r="I263" s="149"/>
      <c r="J263" s="42"/>
      <c r="K263" s="42"/>
      <c r="L263" s="46"/>
      <c r="M263" s="244"/>
      <c r="N263" s="245"/>
      <c r="O263" s="86"/>
      <c r="P263" s="86"/>
      <c r="Q263" s="86"/>
      <c r="R263" s="86"/>
      <c r="S263" s="86"/>
      <c r="T263" s="87"/>
      <c r="U263" s="40"/>
      <c r="V263" s="40"/>
      <c r="W263" s="40"/>
      <c r="X263" s="40"/>
      <c r="Y263" s="40"/>
      <c r="Z263" s="40"/>
      <c r="AA263" s="40"/>
      <c r="AB263" s="40"/>
      <c r="AC263" s="40"/>
      <c r="AD263" s="40"/>
      <c r="AE263" s="40"/>
      <c r="AT263" s="19" t="s">
        <v>204</v>
      </c>
      <c r="AU263" s="19" t="s">
        <v>86</v>
      </c>
    </row>
    <row r="264" spans="1:47" s="2" customFormat="1" ht="12">
      <c r="A264" s="40"/>
      <c r="B264" s="41"/>
      <c r="C264" s="42"/>
      <c r="D264" s="242" t="s">
        <v>206</v>
      </c>
      <c r="E264" s="42"/>
      <c r="F264" s="246" t="s">
        <v>1035</v>
      </c>
      <c r="G264" s="42"/>
      <c r="H264" s="42"/>
      <c r="I264" s="149"/>
      <c r="J264" s="42"/>
      <c r="K264" s="42"/>
      <c r="L264" s="46"/>
      <c r="M264" s="244"/>
      <c r="N264" s="245"/>
      <c r="O264" s="86"/>
      <c r="P264" s="86"/>
      <c r="Q264" s="86"/>
      <c r="R264" s="86"/>
      <c r="S264" s="86"/>
      <c r="T264" s="87"/>
      <c r="U264" s="40"/>
      <c r="V264" s="40"/>
      <c r="W264" s="40"/>
      <c r="X264" s="40"/>
      <c r="Y264" s="40"/>
      <c r="Z264" s="40"/>
      <c r="AA264" s="40"/>
      <c r="AB264" s="40"/>
      <c r="AC264" s="40"/>
      <c r="AD264" s="40"/>
      <c r="AE264" s="40"/>
      <c r="AT264" s="19" t="s">
        <v>206</v>
      </c>
      <c r="AU264" s="19" t="s">
        <v>86</v>
      </c>
    </row>
    <row r="265" spans="1:65" s="2" customFormat="1" ht="16.5" customHeight="1">
      <c r="A265" s="40"/>
      <c r="B265" s="41"/>
      <c r="C265" s="272" t="s">
        <v>557</v>
      </c>
      <c r="D265" s="272" t="s">
        <v>347</v>
      </c>
      <c r="E265" s="273" t="s">
        <v>1037</v>
      </c>
      <c r="F265" s="274" t="s">
        <v>1648</v>
      </c>
      <c r="G265" s="275" t="s">
        <v>268</v>
      </c>
      <c r="H265" s="276">
        <v>2</v>
      </c>
      <c r="I265" s="277"/>
      <c r="J265" s="278">
        <f>ROUND(I265*H265,2)</f>
        <v>0</v>
      </c>
      <c r="K265" s="274" t="s">
        <v>1032</v>
      </c>
      <c r="L265" s="279"/>
      <c r="M265" s="280" t="s">
        <v>21</v>
      </c>
      <c r="N265" s="281" t="s">
        <v>47</v>
      </c>
      <c r="O265" s="86"/>
      <c r="P265" s="238">
        <f>O265*H265</f>
        <v>0</v>
      </c>
      <c r="Q265" s="238">
        <v>0.079</v>
      </c>
      <c r="R265" s="238">
        <f>Q265*H265</f>
        <v>0.158</v>
      </c>
      <c r="S265" s="238">
        <v>0</v>
      </c>
      <c r="T265" s="239">
        <f>S265*H265</f>
        <v>0</v>
      </c>
      <c r="U265" s="40"/>
      <c r="V265" s="40"/>
      <c r="W265" s="40"/>
      <c r="X265" s="40"/>
      <c r="Y265" s="40"/>
      <c r="Z265" s="40"/>
      <c r="AA265" s="40"/>
      <c r="AB265" s="40"/>
      <c r="AC265" s="40"/>
      <c r="AD265" s="40"/>
      <c r="AE265" s="40"/>
      <c r="AR265" s="240" t="s">
        <v>525</v>
      </c>
      <c r="AT265" s="240" t="s">
        <v>347</v>
      </c>
      <c r="AU265" s="240" t="s">
        <v>86</v>
      </c>
      <c r="AY265" s="19" t="s">
        <v>194</v>
      </c>
      <c r="BE265" s="241">
        <f>IF(N265="základní",J265,0)</f>
        <v>0</v>
      </c>
      <c r="BF265" s="241">
        <f>IF(N265="snížená",J265,0)</f>
        <v>0</v>
      </c>
      <c r="BG265" s="241">
        <f>IF(N265="zákl. přenesená",J265,0)</f>
        <v>0</v>
      </c>
      <c r="BH265" s="241">
        <f>IF(N265="sníž. přenesená",J265,0)</f>
        <v>0</v>
      </c>
      <c r="BI265" s="241">
        <f>IF(N265="nulová",J265,0)</f>
        <v>0</v>
      </c>
      <c r="BJ265" s="19" t="s">
        <v>84</v>
      </c>
      <c r="BK265" s="241">
        <f>ROUND(I265*H265,2)</f>
        <v>0</v>
      </c>
      <c r="BL265" s="19" t="s">
        <v>245</v>
      </c>
      <c r="BM265" s="240" t="s">
        <v>1649</v>
      </c>
    </row>
    <row r="266" spans="1:47" s="2" customFormat="1" ht="12">
      <c r="A266" s="40"/>
      <c r="B266" s="41"/>
      <c r="C266" s="42"/>
      <c r="D266" s="242" t="s">
        <v>204</v>
      </c>
      <c r="E266" s="42"/>
      <c r="F266" s="243" t="s">
        <v>1648</v>
      </c>
      <c r="G266" s="42"/>
      <c r="H266" s="42"/>
      <c r="I266" s="149"/>
      <c r="J266" s="42"/>
      <c r="K266" s="42"/>
      <c r="L266" s="46"/>
      <c r="M266" s="244"/>
      <c r="N266" s="245"/>
      <c r="O266" s="86"/>
      <c r="P266" s="86"/>
      <c r="Q266" s="86"/>
      <c r="R266" s="86"/>
      <c r="S266" s="86"/>
      <c r="T266" s="87"/>
      <c r="U266" s="40"/>
      <c r="V266" s="40"/>
      <c r="W266" s="40"/>
      <c r="X266" s="40"/>
      <c r="Y266" s="40"/>
      <c r="Z266" s="40"/>
      <c r="AA266" s="40"/>
      <c r="AB266" s="40"/>
      <c r="AC266" s="40"/>
      <c r="AD266" s="40"/>
      <c r="AE266" s="40"/>
      <c r="AT266" s="19" t="s">
        <v>204</v>
      </c>
      <c r="AU266" s="19" t="s">
        <v>86</v>
      </c>
    </row>
    <row r="267" spans="1:51" s="13" customFormat="1" ht="12">
      <c r="A267" s="13"/>
      <c r="B267" s="247"/>
      <c r="C267" s="248"/>
      <c r="D267" s="242" t="s">
        <v>208</v>
      </c>
      <c r="E267" s="249" t="s">
        <v>21</v>
      </c>
      <c r="F267" s="250" t="s">
        <v>1650</v>
      </c>
      <c r="G267" s="248"/>
      <c r="H267" s="251">
        <v>2</v>
      </c>
      <c r="I267" s="252"/>
      <c r="J267" s="248"/>
      <c r="K267" s="248"/>
      <c r="L267" s="253"/>
      <c r="M267" s="254"/>
      <c r="N267" s="255"/>
      <c r="O267" s="255"/>
      <c r="P267" s="255"/>
      <c r="Q267" s="255"/>
      <c r="R267" s="255"/>
      <c r="S267" s="255"/>
      <c r="T267" s="256"/>
      <c r="U267" s="13"/>
      <c r="V267" s="13"/>
      <c r="W267" s="13"/>
      <c r="X267" s="13"/>
      <c r="Y267" s="13"/>
      <c r="Z267" s="13"/>
      <c r="AA267" s="13"/>
      <c r="AB267" s="13"/>
      <c r="AC267" s="13"/>
      <c r="AD267" s="13"/>
      <c r="AE267" s="13"/>
      <c r="AT267" s="257" t="s">
        <v>208</v>
      </c>
      <c r="AU267" s="257" t="s">
        <v>86</v>
      </c>
      <c r="AV267" s="13" t="s">
        <v>86</v>
      </c>
      <c r="AW267" s="13" t="s">
        <v>38</v>
      </c>
      <c r="AX267" s="13" t="s">
        <v>76</v>
      </c>
      <c r="AY267" s="257" t="s">
        <v>194</v>
      </c>
    </row>
    <row r="268" spans="1:51" s="14" customFormat="1" ht="12">
      <c r="A268" s="14"/>
      <c r="B268" s="258"/>
      <c r="C268" s="259"/>
      <c r="D268" s="242" t="s">
        <v>208</v>
      </c>
      <c r="E268" s="260" t="s">
        <v>21</v>
      </c>
      <c r="F268" s="261" t="s">
        <v>210</v>
      </c>
      <c r="G268" s="259"/>
      <c r="H268" s="262">
        <v>2</v>
      </c>
      <c r="I268" s="263"/>
      <c r="J268" s="259"/>
      <c r="K268" s="259"/>
      <c r="L268" s="264"/>
      <c r="M268" s="265"/>
      <c r="N268" s="266"/>
      <c r="O268" s="266"/>
      <c r="P268" s="266"/>
      <c r="Q268" s="266"/>
      <c r="R268" s="266"/>
      <c r="S268" s="266"/>
      <c r="T268" s="267"/>
      <c r="U268" s="14"/>
      <c r="V268" s="14"/>
      <c r="W268" s="14"/>
      <c r="X268" s="14"/>
      <c r="Y268" s="14"/>
      <c r="Z268" s="14"/>
      <c r="AA268" s="14"/>
      <c r="AB268" s="14"/>
      <c r="AC268" s="14"/>
      <c r="AD268" s="14"/>
      <c r="AE268" s="14"/>
      <c r="AT268" s="268" t="s">
        <v>208</v>
      </c>
      <c r="AU268" s="268" t="s">
        <v>86</v>
      </c>
      <c r="AV268" s="14" t="s">
        <v>202</v>
      </c>
      <c r="AW268" s="14" t="s">
        <v>38</v>
      </c>
      <c r="AX268" s="14" t="s">
        <v>84</v>
      </c>
      <c r="AY268" s="268" t="s">
        <v>194</v>
      </c>
    </row>
    <row r="269" spans="1:65" s="2" customFormat="1" ht="16.5" customHeight="1">
      <c r="A269" s="40"/>
      <c r="B269" s="41"/>
      <c r="C269" s="229" t="s">
        <v>564</v>
      </c>
      <c r="D269" s="229" t="s">
        <v>197</v>
      </c>
      <c r="E269" s="230" t="s">
        <v>1071</v>
      </c>
      <c r="F269" s="231" t="s">
        <v>1072</v>
      </c>
      <c r="G269" s="232" t="s">
        <v>268</v>
      </c>
      <c r="H269" s="233">
        <v>2</v>
      </c>
      <c r="I269" s="234"/>
      <c r="J269" s="235">
        <f>ROUND(I269*H269,2)</f>
        <v>0</v>
      </c>
      <c r="K269" s="231" t="s">
        <v>201</v>
      </c>
      <c r="L269" s="46"/>
      <c r="M269" s="236" t="s">
        <v>21</v>
      </c>
      <c r="N269" s="237" t="s">
        <v>47</v>
      </c>
      <c r="O269" s="86"/>
      <c r="P269" s="238">
        <f>O269*H269</f>
        <v>0</v>
      </c>
      <c r="Q269" s="238">
        <v>0</v>
      </c>
      <c r="R269" s="238">
        <f>Q269*H269</f>
        <v>0</v>
      </c>
      <c r="S269" s="238">
        <v>0</v>
      </c>
      <c r="T269" s="239">
        <f>S269*H269</f>
        <v>0</v>
      </c>
      <c r="U269" s="40"/>
      <c r="V269" s="40"/>
      <c r="W269" s="40"/>
      <c r="X269" s="40"/>
      <c r="Y269" s="40"/>
      <c r="Z269" s="40"/>
      <c r="AA269" s="40"/>
      <c r="AB269" s="40"/>
      <c r="AC269" s="40"/>
      <c r="AD269" s="40"/>
      <c r="AE269" s="40"/>
      <c r="AR269" s="240" t="s">
        <v>245</v>
      </c>
      <c r="AT269" s="240" t="s">
        <v>197</v>
      </c>
      <c r="AU269" s="240" t="s">
        <v>86</v>
      </c>
      <c r="AY269" s="19" t="s">
        <v>194</v>
      </c>
      <c r="BE269" s="241">
        <f>IF(N269="základní",J269,0)</f>
        <v>0</v>
      </c>
      <c r="BF269" s="241">
        <f>IF(N269="snížená",J269,0)</f>
        <v>0</v>
      </c>
      <c r="BG269" s="241">
        <f>IF(N269="zákl. přenesená",J269,0)</f>
        <v>0</v>
      </c>
      <c r="BH269" s="241">
        <f>IF(N269="sníž. přenesená",J269,0)</f>
        <v>0</v>
      </c>
      <c r="BI269" s="241">
        <f>IF(N269="nulová",J269,0)</f>
        <v>0</v>
      </c>
      <c r="BJ269" s="19" t="s">
        <v>84</v>
      </c>
      <c r="BK269" s="241">
        <f>ROUND(I269*H269,2)</f>
        <v>0</v>
      </c>
      <c r="BL269" s="19" t="s">
        <v>245</v>
      </c>
      <c r="BM269" s="240" t="s">
        <v>1651</v>
      </c>
    </row>
    <row r="270" spans="1:47" s="2" customFormat="1" ht="12">
      <c r="A270" s="40"/>
      <c r="B270" s="41"/>
      <c r="C270" s="42"/>
      <c r="D270" s="242" t="s">
        <v>204</v>
      </c>
      <c r="E270" s="42"/>
      <c r="F270" s="243" t="s">
        <v>1074</v>
      </c>
      <c r="G270" s="42"/>
      <c r="H270" s="42"/>
      <c r="I270" s="149"/>
      <c r="J270" s="42"/>
      <c r="K270" s="42"/>
      <c r="L270" s="46"/>
      <c r="M270" s="244"/>
      <c r="N270" s="245"/>
      <c r="O270" s="86"/>
      <c r="P270" s="86"/>
      <c r="Q270" s="86"/>
      <c r="R270" s="86"/>
      <c r="S270" s="86"/>
      <c r="T270" s="87"/>
      <c r="U270" s="40"/>
      <c r="V270" s="40"/>
      <c r="W270" s="40"/>
      <c r="X270" s="40"/>
      <c r="Y270" s="40"/>
      <c r="Z270" s="40"/>
      <c r="AA270" s="40"/>
      <c r="AB270" s="40"/>
      <c r="AC270" s="40"/>
      <c r="AD270" s="40"/>
      <c r="AE270" s="40"/>
      <c r="AT270" s="19" t="s">
        <v>204</v>
      </c>
      <c r="AU270" s="19" t="s">
        <v>86</v>
      </c>
    </row>
    <row r="271" spans="1:65" s="2" customFormat="1" ht="16.5" customHeight="1">
      <c r="A271" s="40"/>
      <c r="B271" s="41"/>
      <c r="C271" s="272" t="s">
        <v>569</v>
      </c>
      <c r="D271" s="272" t="s">
        <v>347</v>
      </c>
      <c r="E271" s="273" t="s">
        <v>1076</v>
      </c>
      <c r="F271" s="274" t="s">
        <v>1077</v>
      </c>
      <c r="G271" s="275" t="s">
        <v>268</v>
      </c>
      <c r="H271" s="276">
        <v>2</v>
      </c>
      <c r="I271" s="277"/>
      <c r="J271" s="278">
        <f>ROUND(I271*H271,2)</f>
        <v>0</v>
      </c>
      <c r="K271" s="274" t="s">
        <v>201</v>
      </c>
      <c r="L271" s="279"/>
      <c r="M271" s="280" t="s">
        <v>21</v>
      </c>
      <c r="N271" s="281" t="s">
        <v>47</v>
      </c>
      <c r="O271" s="86"/>
      <c r="P271" s="238">
        <f>O271*H271</f>
        <v>0</v>
      </c>
      <c r="Q271" s="238">
        <v>0.0047</v>
      </c>
      <c r="R271" s="238">
        <f>Q271*H271</f>
        <v>0.0094</v>
      </c>
      <c r="S271" s="238">
        <v>0</v>
      </c>
      <c r="T271" s="239">
        <f>S271*H271</f>
        <v>0</v>
      </c>
      <c r="U271" s="40"/>
      <c r="V271" s="40"/>
      <c r="W271" s="40"/>
      <c r="X271" s="40"/>
      <c r="Y271" s="40"/>
      <c r="Z271" s="40"/>
      <c r="AA271" s="40"/>
      <c r="AB271" s="40"/>
      <c r="AC271" s="40"/>
      <c r="AD271" s="40"/>
      <c r="AE271" s="40"/>
      <c r="AR271" s="240" t="s">
        <v>525</v>
      </c>
      <c r="AT271" s="240" t="s">
        <v>347</v>
      </c>
      <c r="AU271" s="240" t="s">
        <v>86</v>
      </c>
      <c r="AY271" s="19" t="s">
        <v>194</v>
      </c>
      <c r="BE271" s="241">
        <f>IF(N271="základní",J271,0)</f>
        <v>0</v>
      </c>
      <c r="BF271" s="241">
        <f>IF(N271="snížená",J271,0)</f>
        <v>0</v>
      </c>
      <c r="BG271" s="241">
        <f>IF(N271="zákl. přenesená",J271,0)</f>
        <v>0</v>
      </c>
      <c r="BH271" s="241">
        <f>IF(N271="sníž. přenesená",J271,0)</f>
        <v>0</v>
      </c>
      <c r="BI271" s="241">
        <f>IF(N271="nulová",J271,0)</f>
        <v>0</v>
      </c>
      <c r="BJ271" s="19" t="s">
        <v>84</v>
      </c>
      <c r="BK271" s="241">
        <f>ROUND(I271*H271,2)</f>
        <v>0</v>
      </c>
      <c r="BL271" s="19" t="s">
        <v>245</v>
      </c>
      <c r="BM271" s="240" t="s">
        <v>1652</v>
      </c>
    </row>
    <row r="272" spans="1:47" s="2" customFormat="1" ht="12">
      <c r="A272" s="40"/>
      <c r="B272" s="41"/>
      <c r="C272" s="42"/>
      <c r="D272" s="242" t="s">
        <v>204</v>
      </c>
      <c r="E272" s="42"/>
      <c r="F272" s="243" t="s">
        <v>1077</v>
      </c>
      <c r="G272" s="42"/>
      <c r="H272" s="42"/>
      <c r="I272" s="149"/>
      <c r="J272" s="42"/>
      <c r="K272" s="42"/>
      <c r="L272" s="46"/>
      <c r="M272" s="244"/>
      <c r="N272" s="245"/>
      <c r="O272" s="86"/>
      <c r="P272" s="86"/>
      <c r="Q272" s="86"/>
      <c r="R272" s="86"/>
      <c r="S272" s="86"/>
      <c r="T272" s="87"/>
      <c r="U272" s="40"/>
      <c r="V272" s="40"/>
      <c r="W272" s="40"/>
      <c r="X272" s="40"/>
      <c r="Y272" s="40"/>
      <c r="Z272" s="40"/>
      <c r="AA272" s="40"/>
      <c r="AB272" s="40"/>
      <c r="AC272" s="40"/>
      <c r="AD272" s="40"/>
      <c r="AE272" s="40"/>
      <c r="AT272" s="19" t="s">
        <v>204</v>
      </c>
      <c r="AU272" s="19" t="s">
        <v>86</v>
      </c>
    </row>
    <row r="273" spans="1:51" s="13" customFormat="1" ht="12">
      <c r="A273" s="13"/>
      <c r="B273" s="247"/>
      <c r="C273" s="248"/>
      <c r="D273" s="242" t="s">
        <v>208</v>
      </c>
      <c r="E273" s="249" t="s">
        <v>21</v>
      </c>
      <c r="F273" s="250" t="s">
        <v>1588</v>
      </c>
      <c r="G273" s="248"/>
      <c r="H273" s="251">
        <v>2</v>
      </c>
      <c r="I273" s="252"/>
      <c r="J273" s="248"/>
      <c r="K273" s="248"/>
      <c r="L273" s="253"/>
      <c r="M273" s="254"/>
      <c r="N273" s="255"/>
      <c r="O273" s="255"/>
      <c r="P273" s="255"/>
      <c r="Q273" s="255"/>
      <c r="R273" s="255"/>
      <c r="S273" s="255"/>
      <c r="T273" s="256"/>
      <c r="U273" s="13"/>
      <c r="V273" s="13"/>
      <c r="W273" s="13"/>
      <c r="X273" s="13"/>
      <c r="Y273" s="13"/>
      <c r="Z273" s="13"/>
      <c r="AA273" s="13"/>
      <c r="AB273" s="13"/>
      <c r="AC273" s="13"/>
      <c r="AD273" s="13"/>
      <c r="AE273" s="13"/>
      <c r="AT273" s="257" t="s">
        <v>208</v>
      </c>
      <c r="AU273" s="257" t="s">
        <v>86</v>
      </c>
      <c r="AV273" s="13" t="s">
        <v>86</v>
      </c>
      <c r="AW273" s="13" t="s">
        <v>38</v>
      </c>
      <c r="AX273" s="13" t="s">
        <v>76</v>
      </c>
      <c r="AY273" s="257" t="s">
        <v>194</v>
      </c>
    </row>
    <row r="274" spans="1:51" s="14" customFormat="1" ht="12">
      <c r="A274" s="14"/>
      <c r="B274" s="258"/>
      <c r="C274" s="259"/>
      <c r="D274" s="242" t="s">
        <v>208</v>
      </c>
      <c r="E274" s="260" t="s">
        <v>21</v>
      </c>
      <c r="F274" s="261" t="s">
        <v>210</v>
      </c>
      <c r="G274" s="259"/>
      <c r="H274" s="262">
        <v>2</v>
      </c>
      <c r="I274" s="263"/>
      <c r="J274" s="259"/>
      <c r="K274" s="259"/>
      <c r="L274" s="264"/>
      <c r="M274" s="265"/>
      <c r="N274" s="266"/>
      <c r="O274" s="266"/>
      <c r="P274" s="266"/>
      <c r="Q274" s="266"/>
      <c r="R274" s="266"/>
      <c r="S274" s="266"/>
      <c r="T274" s="267"/>
      <c r="U274" s="14"/>
      <c r="V274" s="14"/>
      <c r="W274" s="14"/>
      <c r="X274" s="14"/>
      <c r="Y274" s="14"/>
      <c r="Z274" s="14"/>
      <c r="AA274" s="14"/>
      <c r="AB274" s="14"/>
      <c r="AC274" s="14"/>
      <c r="AD274" s="14"/>
      <c r="AE274" s="14"/>
      <c r="AT274" s="268" t="s">
        <v>208</v>
      </c>
      <c r="AU274" s="268" t="s">
        <v>86</v>
      </c>
      <c r="AV274" s="14" t="s">
        <v>202</v>
      </c>
      <c r="AW274" s="14" t="s">
        <v>38</v>
      </c>
      <c r="AX274" s="14" t="s">
        <v>84</v>
      </c>
      <c r="AY274" s="268" t="s">
        <v>194</v>
      </c>
    </row>
    <row r="275" spans="1:65" s="2" customFormat="1" ht="16.5" customHeight="1">
      <c r="A275" s="40"/>
      <c r="B275" s="41"/>
      <c r="C275" s="229" t="s">
        <v>575</v>
      </c>
      <c r="D275" s="229" t="s">
        <v>197</v>
      </c>
      <c r="E275" s="230" t="s">
        <v>1080</v>
      </c>
      <c r="F275" s="231" t="s">
        <v>1081</v>
      </c>
      <c r="G275" s="232" t="s">
        <v>268</v>
      </c>
      <c r="H275" s="233">
        <v>2</v>
      </c>
      <c r="I275" s="234"/>
      <c r="J275" s="235">
        <f>ROUND(I275*H275,2)</f>
        <v>0</v>
      </c>
      <c r="K275" s="231" t="s">
        <v>201</v>
      </c>
      <c r="L275" s="46"/>
      <c r="M275" s="236" t="s">
        <v>21</v>
      </c>
      <c r="N275" s="237" t="s">
        <v>47</v>
      </c>
      <c r="O275" s="86"/>
      <c r="P275" s="238">
        <f>O275*H275</f>
        <v>0</v>
      </c>
      <c r="Q275" s="238">
        <v>0</v>
      </c>
      <c r="R275" s="238">
        <f>Q275*H275</f>
        <v>0</v>
      </c>
      <c r="S275" s="238">
        <v>0</v>
      </c>
      <c r="T275" s="239">
        <f>S275*H275</f>
        <v>0</v>
      </c>
      <c r="U275" s="40"/>
      <c r="V275" s="40"/>
      <c r="W275" s="40"/>
      <c r="X275" s="40"/>
      <c r="Y275" s="40"/>
      <c r="Z275" s="40"/>
      <c r="AA275" s="40"/>
      <c r="AB275" s="40"/>
      <c r="AC275" s="40"/>
      <c r="AD275" s="40"/>
      <c r="AE275" s="40"/>
      <c r="AR275" s="240" t="s">
        <v>245</v>
      </c>
      <c r="AT275" s="240" t="s">
        <v>197</v>
      </c>
      <c r="AU275" s="240" t="s">
        <v>86</v>
      </c>
      <c r="AY275" s="19" t="s">
        <v>194</v>
      </c>
      <c r="BE275" s="241">
        <f>IF(N275="základní",J275,0)</f>
        <v>0</v>
      </c>
      <c r="BF275" s="241">
        <f>IF(N275="snížená",J275,0)</f>
        <v>0</v>
      </c>
      <c r="BG275" s="241">
        <f>IF(N275="zákl. přenesená",J275,0)</f>
        <v>0</v>
      </c>
      <c r="BH275" s="241">
        <f>IF(N275="sníž. přenesená",J275,0)</f>
        <v>0</v>
      </c>
      <c r="BI275" s="241">
        <f>IF(N275="nulová",J275,0)</f>
        <v>0</v>
      </c>
      <c r="BJ275" s="19" t="s">
        <v>84</v>
      </c>
      <c r="BK275" s="241">
        <f>ROUND(I275*H275,2)</f>
        <v>0</v>
      </c>
      <c r="BL275" s="19" t="s">
        <v>245</v>
      </c>
      <c r="BM275" s="240" t="s">
        <v>1653</v>
      </c>
    </row>
    <row r="276" spans="1:47" s="2" customFormat="1" ht="12">
      <c r="A276" s="40"/>
      <c r="B276" s="41"/>
      <c r="C276" s="42"/>
      <c r="D276" s="242" t="s">
        <v>204</v>
      </c>
      <c r="E276" s="42"/>
      <c r="F276" s="243" t="s">
        <v>1083</v>
      </c>
      <c r="G276" s="42"/>
      <c r="H276" s="42"/>
      <c r="I276" s="149"/>
      <c r="J276" s="42"/>
      <c r="K276" s="42"/>
      <c r="L276" s="46"/>
      <c r="M276" s="244"/>
      <c r="N276" s="245"/>
      <c r="O276" s="86"/>
      <c r="P276" s="86"/>
      <c r="Q276" s="86"/>
      <c r="R276" s="86"/>
      <c r="S276" s="86"/>
      <c r="T276" s="87"/>
      <c r="U276" s="40"/>
      <c r="V276" s="40"/>
      <c r="W276" s="40"/>
      <c r="X276" s="40"/>
      <c r="Y276" s="40"/>
      <c r="Z276" s="40"/>
      <c r="AA276" s="40"/>
      <c r="AB276" s="40"/>
      <c r="AC276" s="40"/>
      <c r="AD276" s="40"/>
      <c r="AE276" s="40"/>
      <c r="AT276" s="19" t="s">
        <v>204</v>
      </c>
      <c r="AU276" s="19" t="s">
        <v>86</v>
      </c>
    </row>
    <row r="277" spans="1:65" s="2" customFormat="1" ht="16.5" customHeight="1">
      <c r="A277" s="40"/>
      <c r="B277" s="41"/>
      <c r="C277" s="272" t="s">
        <v>582</v>
      </c>
      <c r="D277" s="272" t="s">
        <v>347</v>
      </c>
      <c r="E277" s="273" t="s">
        <v>1085</v>
      </c>
      <c r="F277" s="274" t="s">
        <v>1086</v>
      </c>
      <c r="G277" s="275" t="s">
        <v>268</v>
      </c>
      <c r="H277" s="276">
        <v>2</v>
      </c>
      <c r="I277" s="277"/>
      <c r="J277" s="278">
        <f>ROUND(I277*H277,2)</f>
        <v>0</v>
      </c>
      <c r="K277" s="274" t="s">
        <v>201</v>
      </c>
      <c r="L277" s="279"/>
      <c r="M277" s="280" t="s">
        <v>21</v>
      </c>
      <c r="N277" s="281" t="s">
        <v>47</v>
      </c>
      <c r="O277" s="86"/>
      <c r="P277" s="238">
        <f>O277*H277</f>
        <v>0</v>
      </c>
      <c r="Q277" s="238">
        <v>0.0012</v>
      </c>
      <c r="R277" s="238">
        <f>Q277*H277</f>
        <v>0.0024</v>
      </c>
      <c r="S277" s="238">
        <v>0</v>
      </c>
      <c r="T277" s="239">
        <f>S277*H277</f>
        <v>0</v>
      </c>
      <c r="U277" s="40"/>
      <c r="V277" s="40"/>
      <c r="W277" s="40"/>
      <c r="X277" s="40"/>
      <c r="Y277" s="40"/>
      <c r="Z277" s="40"/>
      <c r="AA277" s="40"/>
      <c r="AB277" s="40"/>
      <c r="AC277" s="40"/>
      <c r="AD277" s="40"/>
      <c r="AE277" s="40"/>
      <c r="AR277" s="240" t="s">
        <v>525</v>
      </c>
      <c r="AT277" s="240" t="s">
        <v>347</v>
      </c>
      <c r="AU277" s="240" t="s">
        <v>86</v>
      </c>
      <c r="AY277" s="19" t="s">
        <v>194</v>
      </c>
      <c r="BE277" s="241">
        <f>IF(N277="základní",J277,0)</f>
        <v>0</v>
      </c>
      <c r="BF277" s="241">
        <f>IF(N277="snížená",J277,0)</f>
        <v>0</v>
      </c>
      <c r="BG277" s="241">
        <f>IF(N277="zákl. přenesená",J277,0)</f>
        <v>0</v>
      </c>
      <c r="BH277" s="241">
        <f>IF(N277="sníž. přenesená",J277,0)</f>
        <v>0</v>
      </c>
      <c r="BI277" s="241">
        <f>IF(N277="nulová",J277,0)</f>
        <v>0</v>
      </c>
      <c r="BJ277" s="19" t="s">
        <v>84</v>
      </c>
      <c r="BK277" s="241">
        <f>ROUND(I277*H277,2)</f>
        <v>0</v>
      </c>
      <c r="BL277" s="19" t="s">
        <v>245</v>
      </c>
      <c r="BM277" s="240" t="s">
        <v>1654</v>
      </c>
    </row>
    <row r="278" spans="1:47" s="2" customFormat="1" ht="12">
      <c r="A278" s="40"/>
      <c r="B278" s="41"/>
      <c r="C278" s="42"/>
      <c r="D278" s="242" t="s">
        <v>204</v>
      </c>
      <c r="E278" s="42"/>
      <c r="F278" s="243" t="s">
        <v>1086</v>
      </c>
      <c r="G278" s="42"/>
      <c r="H278" s="42"/>
      <c r="I278" s="149"/>
      <c r="J278" s="42"/>
      <c r="K278" s="42"/>
      <c r="L278" s="46"/>
      <c r="M278" s="244"/>
      <c r="N278" s="245"/>
      <c r="O278" s="86"/>
      <c r="P278" s="86"/>
      <c r="Q278" s="86"/>
      <c r="R278" s="86"/>
      <c r="S278" s="86"/>
      <c r="T278" s="87"/>
      <c r="U278" s="40"/>
      <c r="V278" s="40"/>
      <c r="W278" s="40"/>
      <c r="X278" s="40"/>
      <c r="Y278" s="40"/>
      <c r="Z278" s="40"/>
      <c r="AA278" s="40"/>
      <c r="AB278" s="40"/>
      <c r="AC278" s="40"/>
      <c r="AD278" s="40"/>
      <c r="AE278" s="40"/>
      <c r="AT278" s="19" t="s">
        <v>204</v>
      </c>
      <c r="AU278" s="19" t="s">
        <v>86</v>
      </c>
    </row>
    <row r="279" spans="1:51" s="13" customFormat="1" ht="12">
      <c r="A279" s="13"/>
      <c r="B279" s="247"/>
      <c r="C279" s="248"/>
      <c r="D279" s="242" t="s">
        <v>208</v>
      </c>
      <c r="E279" s="249" t="s">
        <v>21</v>
      </c>
      <c r="F279" s="250" t="s">
        <v>1588</v>
      </c>
      <c r="G279" s="248"/>
      <c r="H279" s="251">
        <v>2</v>
      </c>
      <c r="I279" s="252"/>
      <c r="J279" s="248"/>
      <c r="K279" s="248"/>
      <c r="L279" s="253"/>
      <c r="M279" s="254"/>
      <c r="N279" s="255"/>
      <c r="O279" s="255"/>
      <c r="P279" s="255"/>
      <c r="Q279" s="255"/>
      <c r="R279" s="255"/>
      <c r="S279" s="255"/>
      <c r="T279" s="256"/>
      <c r="U279" s="13"/>
      <c r="V279" s="13"/>
      <c r="W279" s="13"/>
      <c r="X279" s="13"/>
      <c r="Y279" s="13"/>
      <c r="Z279" s="13"/>
      <c r="AA279" s="13"/>
      <c r="AB279" s="13"/>
      <c r="AC279" s="13"/>
      <c r="AD279" s="13"/>
      <c r="AE279" s="13"/>
      <c r="AT279" s="257" t="s">
        <v>208</v>
      </c>
      <c r="AU279" s="257" t="s">
        <v>86</v>
      </c>
      <c r="AV279" s="13" t="s">
        <v>86</v>
      </c>
      <c r="AW279" s="13" t="s">
        <v>38</v>
      </c>
      <c r="AX279" s="13" t="s">
        <v>76</v>
      </c>
      <c r="AY279" s="257" t="s">
        <v>194</v>
      </c>
    </row>
    <row r="280" spans="1:51" s="14" customFormat="1" ht="12">
      <c r="A280" s="14"/>
      <c r="B280" s="258"/>
      <c r="C280" s="259"/>
      <c r="D280" s="242" t="s">
        <v>208</v>
      </c>
      <c r="E280" s="260" t="s">
        <v>21</v>
      </c>
      <c r="F280" s="261" t="s">
        <v>210</v>
      </c>
      <c r="G280" s="259"/>
      <c r="H280" s="262">
        <v>2</v>
      </c>
      <c r="I280" s="263"/>
      <c r="J280" s="259"/>
      <c r="K280" s="259"/>
      <c r="L280" s="264"/>
      <c r="M280" s="265"/>
      <c r="N280" s="266"/>
      <c r="O280" s="266"/>
      <c r="P280" s="266"/>
      <c r="Q280" s="266"/>
      <c r="R280" s="266"/>
      <c r="S280" s="266"/>
      <c r="T280" s="267"/>
      <c r="U280" s="14"/>
      <c r="V280" s="14"/>
      <c r="W280" s="14"/>
      <c r="X280" s="14"/>
      <c r="Y280" s="14"/>
      <c r="Z280" s="14"/>
      <c r="AA280" s="14"/>
      <c r="AB280" s="14"/>
      <c r="AC280" s="14"/>
      <c r="AD280" s="14"/>
      <c r="AE280" s="14"/>
      <c r="AT280" s="268" t="s">
        <v>208</v>
      </c>
      <c r="AU280" s="268" t="s">
        <v>86</v>
      </c>
      <c r="AV280" s="14" t="s">
        <v>202</v>
      </c>
      <c r="AW280" s="14" t="s">
        <v>38</v>
      </c>
      <c r="AX280" s="14" t="s">
        <v>84</v>
      </c>
      <c r="AY280" s="268" t="s">
        <v>194</v>
      </c>
    </row>
    <row r="281" spans="1:65" s="2" customFormat="1" ht="16.5" customHeight="1">
      <c r="A281" s="40"/>
      <c r="B281" s="41"/>
      <c r="C281" s="229" t="s">
        <v>594</v>
      </c>
      <c r="D281" s="229" t="s">
        <v>197</v>
      </c>
      <c r="E281" s="230" t="s">
        <v>1123</v>
      </c>
      <c r="F281" s="231" t="s">
        <v>1124</v>
      </c>
      <c r="G281" s="232" t="s">
        <v>215</v>
      </c>
      <c r="H281" s="233">
        <v>0.258</v>
      </c>
      <c r="I281" s="234"/>
      <c r="J281" s="235">
        <f>ROUND(I281*H281,2)</f>
        <v>0</v>
      </c>
      <c r="K281" s="231" t="s">
        <v>201</v>
      </c>
      <c r="L281" s="46"/>
      <c r="M281" s="236" t="s">
        <v>21</v>
      </c>
      <c r="N281" s="237" t="s">
        <v>47</v>
      </c>
      <c r="O281" s="86"/>
      <c r="P281" s="238">
        <f>O281*H281</f>
        <v>0</v>
      </c>
      <c r="Q281" s="238">
        <v>0</v>
      </c>
      <c r="R281" s="238">
        <f>Q281*H281</f>
        <v>0</v>
      </c>
      <c r="S281" s="238">
        <v>0</v>
      </c>
      <c r="T281" s="239">
        <f>S281*H281</f>
        <v>0</v>
      </c>
      <c r="U281" s="40"/>
      <c r="V281" s="40"/>
      <c r="W281" s="40"/>
      <c r="X281" s="40"/>
      <c r="Y281" s="40"/>
      <c r="Z281" s="40"/>
      <c r="AA281" s="40"/>
      <c r="AB281" s="40"/>
      <c r="AC281" s="40"/>
      <c r="AD281" s="40"/>
      <c r="AE281" s="40"/>
      <c r="AR281" s="240" t="s">
        <v>245</v>
      </c>
      <c r="AT281" s="240" t="s">
        <v>197</v>
      </c>
      <c r="AU281" s="240" t="s">
        <v>86</v>
      </c>
      <c r="AY281" s="19" t="s">
        <v>194</v>
      </c>
      <c r="BE281" s="241">
        <f>IF(N281="základní",J281,0)</f>
        <v>0</v>
      </c>
      <c r="BF281" s="241">
        <f>IF(N281="snížená",J281,0)</f>
        <v>0</v>
      </c>
      <c r="BG281" s="241">
        <f>IF(N281="zákl. přenesená",J281,0)</f>
        <v>0</v>
      </c>
      <c r="BH281" s="241">
        <f>IF(N281="sníž. přenesená",J281,0)</f>
        <v>0</v>
      </c>
      <c r="BI281" s="241">
        <f>IF(N281="nulová",J281,0)</f>
        <v>0</v>
      </c>
      <c r="BJ281" s="19" t="s">
        <v>84</v>
      </c>
      <c r="BK281" s="241">
        <f>ROUND(I281*H281,2)</f>
        <v>0</v>
      </c>
      <c r="BL281" s="19" t="s">
        <v>245</v>
      </c>
      <c r="BM281" s="240" t="s">
        <v>1655</v>
      </c>
    </row>
    <row r="282" spans="1:47" s="2" customFormat="1" ht="12">
      <c r="A282" s="40"/>
      <c r="B282" s="41"/>
      <c r="C282" s="42"/>
      <c r="D282" s="242" t="s">
        <v>204</v>
      </c>
      <c r="E282" s="42"/>
      <c r="F282" s="243" t="s">
        <v>1126</v>
      </c>
      <c r="G282" s="42"/>
      <c r="H282" s="42"/>
      <c r="I282" s="149"/>
      <c r="J282" s="42"/>
      <c r="K282" s="42"/>
      <c r="L282" s="46"/>
      <c r="M282" s="244"/>
      <c r="N282" s="245"/>
      <c r="O282" s="86"/>
      <c r="P282" s="86"/>
      <c r="Q282" s="86"/>
      <c r="R282" s="86"/>
      <c r="S282" s="86"/>
      <c r="T282" s="87"/>
      <c r="U282" s="40"/>
      <c r="V282" s="40"/>
      <c r="W282" s="40"/>
      <c r="X282" s="40"/>
      <c r="Y282" s="40"/>
      <c r="Z282" s="40"/>
      <c r="AA282" s="40"/>
      <c r="AB282" s="40"/>
      <c r="AC282" s="40"/>
      <c r="AD282" s="40"/>
      <c r="AE282" s="40"/>
      <c r="AT282" s="19" t="s">
        <v>204</v>
      </c>
      <c r="AU282" s="19" t="s">
        <v>86</v>
      </c>
    </row>
    <row r="283" spans="1:47" s="2" customFormat="1" ht="12">
      <c r="A283" s="40"/>
      <c r="B283" s="41"/>
      <c r="C283" s="42"/>
      <c r="D283" s="242" t="s">
        <v>206</v>
      </c>
      <c r="E283" s="42"/>
      <c r="F283" s="246" t="s">
        <v>1127</v>
      </c>
      <c r="G283" s="42"/>
      <c r="H283" s="42"/>
      <c r="I283" s="149"/>
      <c r="J283" s="42"/>
      <c r="K283" s="42"/>
      <c r="L283" s="46"/>
      <c r="M283" s="244"/>
      <c r="N283" s="245"/>
      <c r="O283" s="86"/>
      <c r="P283" s="86"/>
      <c r="Q283" s="86"/>
      <c r="R283" s="86"/>
      <c r="S283" s="86"/>
      <c r="T283" s="87"/>
      <c r="U283" s="40"/>
      <c r="V283" s="40"/>
      <c r="W283" s="40"/>
      <c r="X283" s="40"/>
      <c r="Y283" s="40"/>
      <c r="Z283" s="40"/>
      <c r="AA283" s="40"/>
      <c r="AB283" s="40"/>
      <c r="AC283" s="40"/>
      <c r="AD283" s="40"/>
      <c r="AE283" s="40"/>
      <c r="AT283" s="19" t="s">
        <v>206</v>
      </c>
      <c r="AU283" s="19" t="s">
        <v>86</v>
      </c>
    </row>
    <row r="284" spans="1:63" s="12" customFormat="1" ht="22.8" customHeight="1">
      <c r="A284" s="12"/>
      <c r="B284" s="213"/>
      <c r="C284" s="214"/>
      <c r="D284" s="215" t="s">
        <v>75</v>
      </c>
      <c r="E284" s="227" t="s">
        <v>263</v>
      </c>
      <c r="F284" s="227" t="s">
        <v>264</v>
      </c>
      <c r="G284" s="214"/>
      <c r="H284" s="214"/>
      <c r="I284" s="217"/>
      <c r="J284" s="228">
        <f>BK284</f>
        <v>0</v>
      </c>
      <c r="K284" s="214"/>
      <c r="L284" s="219"/>
      <c r="M284" s="220"/>
      <c r="N284" s="221"/>
      <c r="O284" s="221"/>
      <c r="P284" s="222">
        <f>SUM(P285:P295)</f>
        <v>0</v>
      </c>
      <c r="Q284" s="221"/>
      <c r="R284" s="222">
        <f>SUM(R285:R295)</f>
        <v>0</v>
      </c>
      <c r="S284" s="221"/>
      <c r="T284" s="223">
        <f>SUM(T285:T295)</f>
        <v>0.54</v>
      </c>
      <c r="U284" s="12"/>
      <c r="V284" s="12"/>
      <c r="W284" s="12"/>
      <c r="X284" s="12"/>
      <c r="Y284" s="12"/>
      <c r="Z284" s="12"/>
      <c r="AA284" s="12"/>
      <c r="AB284" s="12"/>
      <c r="AC284" s="12"/>
      <c r="AD284" s="12"/>
      <c r="AE284" s="12"/>
      <c r="AR284" s="224" t="s">
        <v>86</v>
      </c>
      <c r="AT284" s="225" t="s">
        <v>75</v>
      </c>
      <c r="AU284" s="225" t="s">
        <v>84</v>
      </c>
      <c r="AY284" s="224" t="s">
        <v>194</v>
      </c>
      <c r="BK284" s="226">
        <f>SUM(BK285:BK295)</f>
        <v>0</v>
      </c>
    </row>
    <row r="285" spans="1:65" s="2" customFormat="1" ht="16.5" customHeight="1">
      <c r="A285" s="40"/>
      <c r="B285" s="41"/>
      <c r="C285" s="229" t="s">
        <v>608</v>
      </c>
      <c r="D285" s="229" t="s">
        <v>197</v>
      </c>
      <c r="E285" s="230" t="s">
        <v>1656</v>
      </c>
      <c r="F285" s="231" t="s">
        <v>1130</v>
      </c>
      <c r="G285" s="232" t="s">
        <v>268</v>
      </c>
      <c r="H285" s="233">
        <v>2</v>
      </c>
      <c r="I285" s="234"/>
      <c r="J285" s="235">
        <f>ROUND(I285*H285,2)</f>
        <v>0</v>
      </c>
      <c r="K285" s="231" t="s">
        <v>1657</v>
      </c>
      <c r="L285" s="46"/>
      <c r="M285" s="236" t="s">
        <v>21</v>
      </c>
      <c r="N285" s="237" t="s">
        <v>47</v>
      </c>
      <c r="O285" s="86"/>
      <c r="P285" s="238">
        <f>O285*H285</f>
        <v>0</v>
      </c>
      <c r="Q285" s="238">
        <v>0</v>
      </c>
      <c r="R285" s="238">
        <f>Q285*H285</f>
        <v>0</v>
      </c>
      <c r="S285" s="238">
        <v>0</v>
      </c>
      <c r="T285" s="239">
        <f>S285*H285</f>
        <v>0</v>
      </c>
      <c r="U285" s="40"/>
      <c r="V285" s="40"/>
      <c r="W285" s="40"/>
      <c r="X285" s="40"/>
      <c r="Y285" s="40"/>
      <c r="Z285" s="40"/>
      <c r="AA285" s="40"/>
      <c r="AB285" s="40"/>
      <c r="AC285" s="40"/>
      <c r="AD285" s="40"/>
      <c r="AE285" s="40"/>
      <c r="AR285" s="240" t="s">
        <v>245</v>
      </c>
      <c r="AT285" s="240" t="s">
        <v>197</v>
      </c>
      <c r="AU285" s="240" t="s">
        <v>86</v>
      </c>
      <c r="AY285" s="19" t="s">
        <v>194</v>
      </c>
      <c r="BE285" s="241">
        <f>IF(N285="základní",J285,0)</f>
        <v>0</v>
      </c>
      <c r="BF285" s="241">
        <f>IF(N285="snížená",J285,0)</f>
        <v>0</v>
      </c>
      <c r="BG285" s="241">
        <f>IF(N285="zákl. přenesená",J285,0)</f>
        <v>0</v>
      </c>
      <c r="BH285" s="241">
        <f>IF(N285="sníž. přenesená",J285,0)</f>
        <v>0</v>
      </c>
      <c r="BI285" s="241">
        <f>IF(N285="nulová",J285,0)</f>
        <v>0</v>
      </c>
      <c r="BJ285" s="19" t="s">
        <v>84</v>
      </c>
      <c r="BK285" s="241">
        <f>ROUND(I285*H285,2)</f>
        <v>0</v>
      </c>
      <c r="BL285" s="19" t="s">
        <v>245</v>
      </c>
      <c r="BM285" s="240" t="s">
        <v>1658</v>
      </c>
    </row>
    <row r="286" spans="1:47" s="2" customFormat="1" ht="12">
      <c r="A286" s="40"/>
      <c r="B286" s="41"/>
      <c r="C286" s="42"/>
      <c r="D286" s="242" t="s">
        <v>204</v>
      </c>
      <c r="E286" s="42"/>
      <c r="F286" s="243" t="s">
        <v>1659</v>
      </c>
      <c r="G286" s="42"/>
      <c r="H286" s="42"/>
      <c r="I286" s="149"/>
      <c r="J286" s="42"/>
      <c r="K286" s="42"/>
      <c r="L286" s="46"/>
      <c r="M286" s="244"/>
      <c r="N286" s="245"/>
      <c r="O286" s="86"/>
      <c r="P286" s="86"/>
      <c r="Q286" s="86"/>
      <c r="R286" s="86"/>
      <c r="S286" s="86"/>
      <c r="T286" s="87"/>
      <c r="U286" s="40"/>
      <c r="V286" s="40"/>
      <c r="W286" s="40"/>
      <c r="X286" s="40"/>
      <c r="Y286" s="40"/>
      <c r="Z286" s="40"/>
      <c r="AA286" s="40"/>
      <c r="AB286" s="40"/>
      <c r="AC286" s="40"/>
      <c r="AD286" s="40"/>
      <c r="AE286" s="40"/>
      <c r="AT286" s="19" t="s">
        <v>204</v>
      </c>
      <c r="AU286" s="19" t="s">
        <v>86</v>
      </c>
    </row>
    <row r="287" spans="1:47" s="2" customFormat="1" ht="12">
      <c r="A287" s="40"/>
      <c r="B287" s="41"/>
      <c r="C287" s="42"/>
      <c r="D287" s="242" t="s">
        <v>206</v>
      </c>
      <c r="E287" s="42"/>
      <c r="F287" s="246" t="s">
        <v>1133</v>
      </c>
      <c r="G287" s="42"/>
      <c r="H287" s="42"/>
      <c r="I287" s="149"/>
      <c r="J287" s="42"/>
      <c r="K287" s="42"/>
      <c r="L287" s="46"/>
      <c r="M287" s="244"/>
      <c r="N287" s="245"/>
      <c r="O287" s="86"/>
      <c r="P287" s="86"/>
      <c r="Q287" s="86"/>
      <c r="R287" s="86"/>
      <c r="S287" s="86"/>
      <c r="T287" s="87"/>
      <c r="U287" s="40"/>
      <c r="V287" s="40"/>
      <c r="W287" s="40"/>
      <c r="X287" s="40"/>
      <c r="Y287" s="40"/>
      <c r="Z287" s="40"/>
      <c r="AA287" s="40"/>
      <c r="AB287" s="40"/>
      <c r="AC287" s="40"/>
      <c r="AD287" s="40"/>
      <c r="AE287" s="40"/>
      <c r="AT287" s="19" t="s">
        <v>206</v>
      </c>
      <c r="AU287" s="19" t="s">
        <v>86</v>
      </c>
    </row>
    <row r="288" spans="1:65" s="2" customFormat="1" ht="16.5" customHeight="1">
      <c r="A288" s="40"/>
      <c r="B288" s="41"/>
      <c r="C288" s="272" t="s">
        <v>615</v>
      </c>
      <c r="D288" s="272" t="s">
        <v>347</v>
      </c>
      <c r="E288" s="273" t="s">
        <v>1660</v>
      </c>
      <c r="F288" s="274" t="s">
        <v>1661</v>
      </c>
      <c r="G288" s="275" t="s">
        <v>268</v>
      </c>
      <c r="H288" s="276">
        <v>2</v>
      </c>
      <c r="I288" s="277"/>
      <c r="J288" s="278">
        <f>ROUND(I288*H288,2)</f>
        <v>0</v>
      </c>
      <c r="K288" s="274" t="s">
        <v>1657</v>
      </c>
      <c r="L288" s="279"/>
      <c r="M288" s="280" t="s">
        <v>21</v>
      </c>
      <c r="N288" s="281" t="s">
        <v>47</v>
      </c>
      <c r="O288" s="86"/>
      <c r="P288" s="238">
        <f>O288*H288</f>
        <v>0</v>
      </c>
      <c r="Q288" s="238">
        <v>0</v>
      </c>
      <c r="R288" s="238">
        <f>Q288*H288</f>
        <v>0</v>
      </c>
      <c r="S288" s="238">
        <v>0</v>
      </c>
      <c r="T288" s="239">
        <f>S288*H288</f>
        <v>0</v>
      </c>
      <c r="U288" s="40"/>
      <c r="V288" s="40"/>
      <c r="W288" s="40"/>
      <c r="X288" s="40"/>
      <c r="Y288" s="40"/>
      <c r="Z288" s="40"/>
      <c r="AA288" s="40"/>
      <c r="AB288" s="40"/>
      <c r="AC288" s="40"/>
      <c r="AD288" s="40"/>
      <c r="AE288" s="40"/>
      <c r="AR288" s="240" t="s">
        <v>525</v>
      </c>
      <c r="AT288" s="240" t="s">
        <v>347</v>
      </c>
      <c r="AU288" s="240" t="s">
        <v>86</v>
      </c>
      <c r="AY288" s="19" t="s">
        <v>194</v>
      </c>
      <c r="BE288" s="241">
        <f>IF(N288="základní",J288,0)</f>
        <v>0</v>
      </c>
      <c r="BF288" s="241">
        <f>IF(N288="snížená",J288,0)</f>
        <v>0</v>
      </c>
      <c r="BG288" s="241">
        <f>IF(N288="zákl. přenesená",J288,0)</f>
        <v>0</v>
      </c>
      <c r="BH288" s="241">
        <f>IF(N288="sníž. přenesená",J288,0)</f>
        <v>0</v>
      </c>
      <c r="BI288" s="241">
        <f>IF(N288="nulová",J288,0)</f>
        <v>0</v>
      </c>
      <c r="BJ288" s="19" t="s">
        <v>84</v>
      </c>
      <c r="BK288" s="241">
        <f>ROUND(I288*H288,2)</f>
        <v>0</v>
      </c>
      <c r="BL288" s="19" t="s">
        <v>245</v>
      </c>
      <c r="BM288" s="240" t="s">
        <v>1662</v>
      </c>
    </row>
    <row r="289" spans="1:47" s="2" customFormat="1" ht="12">
      <c r="A289" s="40"/>
      <c r="B289" s="41"/>
      <c r="C289" s="42"/>
      <c r="D289" s="242" t="s">
        <v>204</v>
      </c>
      <c r="E289" s="42"/>
      <c r="F289" s="243" t="s">
        <v>1663</v>
      </c>
      <c r="G289" s="42"/>
      <c r="H289" s="42"/>
      <c r="I289" s="149"/>
      <c r="J289" s="42"/>
      <c r="K289" s="42"/>
      <c r="L289" s="46"/>
      <c r="M289" s="244"/>
      <c r="N289" s="245"/>
      <c r="O289" s="86"/>
      <c r="P289" s="86"/>
      <c r="Q289" s="86"/>
      <c r="R289" s="86"/>
      <c r="S289" s="86"/>
      <c r="T289" s="87"/>
      <c r="U289" s="40"/>
      <c r="V289" s="40"/>
      <c r="W289" s="40"/>
      <c r="X289" s="40"/>
      <c r="Y289" s="40"/>
      <c r="Z289" s="40"/>
      <c r="AA289" s="40"/>
      <c r="AB289" s="40"/>
      <c r="AC289" s="40"/>
      <c r="AD289" s="40"/>
      <c r="AE289" s="40"/>
      <c r="AT289" s="19" t="s">
        <v>204</v>
      </c>
      <c r="AU289" s="19" t="s">
        <v>86</v>
      </c>
    </row>
    <row r="290" spans="1:51" s="13" customFormat="1" ht="12">
      <c r="A290" s="13"/>
      <c r="B290" s="247"/>
      <c r="C290" s="248"/>
      <c r="D290" s="242" t="s">
        <v>208</v>
      </c>
      <c r="E290" s="249" t="s">
        <v>21</v>
      </c>
      <c r="F290" s="250" t="s">
        <v>1664</v>
      </c>
      <c r="G290" s="248"/>
      <c r="H290" s="251">
        <v>2</v>
      </c>
      <c r="I290" s="252"/>
      <c r="J290" s="248"/>
      <c r="K290" s="248"/>
      <c r="L290" s="253"/>
      <c r="M290" s="254"/>
      <c r="N290" s="255"/>
      <c r="O290" s="255"/>
      <c r="P290" s="255"/>
      <c r="Q290" s="255"/>
      <c r="R290" s="255"/>
      <c r="S290" s="255"/>
      <c r="T290" s="256"/>
      <c r="U290" s="13"/>
      <c r="V290" s="13"/>
      <c r="W290" s="13"/>
      <c r="X290" s="13"/>
      <c r="Y290" s="13"/>
      <c r="Z290" s="13"/>
      <c r="AA290" s="13"/>
      <c r="AB290" s="13"/>
      <c r="AC290" s="13"/>
      <c r="AD290" s="13"/>
      <c r="AE290" s="13"/>
      <c r="AT290" s="257" t="s">
        <v>208</v>
      </c>
      <c r="AU290" s="257" t="s">
        <v>86</v>
      </c>
      <c r="AV290" s="13" t="s">
        <v>86</v>
      </c>
      <c r="AW290" s="13" t="s">
        <v>38</v>
      </c>
      <c r="AX290" s="13" t="s">
        <v>76</v>
      </c>
      <c r="AY290" s="257" t="s">
        <v>194</v>
      </c>
    </row>
    <row r="291" spans="1:51" s="14" customFormat="1" ht="12">
      <c r="A291" s="14"/>
      <c r="B291" s="258"/>
      <c r="C291" s="259"/>
      <c r="D291" s="242" t="s">
        <v>208</v>
      </c>
      <c r="E291" s="260" t="s">
        <v>21</v>
      </c>
      <c r="F291" s="261" t="s">
        <v>210</v>
      </c>
      <c r="G291" s="259"/>
      <c r="H291" s="262">
        <v>2</v>
      </c>
      <c r="I291" s="263"/>
      <c r="J291" s="259"/>
      <c r="K291" s="259"/>
      <c r="L291" s="264"/>
      <c r="M291" s="265"/>
      <c r="N291" s="266"/>
      <c r="O291" s="266"/>
      <c r="P291" s="266"/>
      <c r="Q291" s="266"/>
      <c r="R291" s="266"/>
      <c r="S291" s="266"/>
      <c r="T291" s="267"/>
      <c r="U291" s="14"/>
      <c r="V291" s="14"/>
      <c r="W291" s="14"/>
      <c r="X291" s="14"/>
      <c r="Y291" s="14"/>
      <c r="Z291" s="14"/>
      <c r="AA291" s="14"/>
      <c r="AB291" s="14"/>
      <c r="AC291" s="14"/>
      <c r="AD291" s="14"/>
      <c r="AE291" s="14"/>
      <c r="AT291" s="268" t="s">
        <v>208</v>
      </c>
      <c r="AU291" s="268" t="s">
        <v>86</v>
      </c>
      <c r="AV291" s="14" t="s">
        <v>202</v>
      </c>
      <c r="AW291" s="14" t="s">
        <v>38</v>
      </c>
      <c r="AX291" s="14" t="s">
        <v>84</v>
      </c>
      <c r="AY291" s="268" t="s">
        <v>194</v>
      </c>
    </row>
    <row r="292" spans="1:65" s="2" customFormat="1" ht="16.5" customHeight="1">
      <c r="A292" s="40"/>
      <c r="B292" s="41"/>
      <c r="C292" s="229" t="s">
        <v>635</v>
      </c>
      <c r="D292" s="229" t="s">
        <v>197</v>
      </c>
      <c r="E292" s="230" t="s">
        <v>1665</v>
      </c>
      <c r="F292" s="231" t="s">
        <v>1666</v>
      </c>
      <c r="G292" s="232" t="s">
        <v>268</v>
      </c>
      <c r="H292" s="233">
        <v>2</v>
      </c>
      <c r="I292" s="234"/>
      <c r="J292" s="235">
        <f>ROUND(I292*H292,2)</f>
        <v>0</v>
      </c>
      <c r="K292" s="231" t="s">
        <v>201</v>
      </c>
      <c r="L292" s="46"/>
      <c r="M292" s="236" t="s">
        <v>21</v>
      </c>
      <c r="N292" s="237" t="s">
        <v>47</v>
      </c>
      <c r="O292" s="86"/>
      <c r="P292" s="238">
        <f>O292*H292</f>
        <v>0</v>
      </c>
      <c r="Q292" s="238">
        <v>0</v>
      </c>
      <c r="R292" s="238">
        <f>Q292*H292</f>
        <v>0</v>
      </c>
      <c r="S292" s="238">
        <v>0.27</v>
      </c>
      <c r="T292" s="239">
        <f>S292*H292</f>
        <v>0.54</v>
      </c>
      <c r="U292" s="40"/>
      <c r="V292" s="40"/>
      <c r="W292" s="40"/>
      <c r="X292" s="40"/>
      <c r="Y292" s="40"/>
      <c r="Z292" s="40"/>
      <c r="AA292" s="40"/>
      <c r="AB292" s="40"/>
      <c r="AC292" s="40"/>
      <c r="AD292" s="40"/>
      <c r="AE292" s="40"/>
      <c r="AR292" s="240" t="s">
        <v>245</v>
      </c>
      <c r="AT292" s="240" t="s">
        <v>197</v>
      </c>
      <c r="AU292" s="240" t="s">
        <v>86</v>
      </c>
      <c r="AY292" s="19" t="s">
        <v>194</v>
      </c>
      <c r="BE292" s="241">
        <f>IF(N292="základní",J292,0)</f>
        <v>0</v>
      </c>
      <c r="BF292" s="241">
        <f>IF(N292="snížená",J292,0)</f>
        <v>0</v>
      </c>
      <c r="BG292" s="241">
        <f>IF(N292="zákl. přenesená",J292,0)</f>
        <v>0</v>
      </c>
      <c r="BH292" s="241">
        <f>IF(N292="sníž. přenesená",J292,0)</f>
        <v>0</v>
      </c>
      <c r="BI292" s="241">
        <f>IF(N292="nulová",J292,0)</f>
        <v>0</v>
      </c>
      <c r="BJ292" s="19" t="s">
        <v>84</v>
      </c>
      <c r="BK292" s="241">
        <f>ROUND(I292*H292,2)</f>
        <v>0</v>
      </c>
      <c r="BL292" s="19" t="s">
        <v>245</v>
      </c>
      <c r="BM292" s="240" t="s">
        <v>1667</v>
      </c>
    </row>
    <row r="293" spans="1:47" s="2" customFormat="1" ht="12">
      <c r="A293" s="40"/>
      <c r="B293" s="41"/>
      <c r="C293" s="42"/>
      <c r="D293" s="242" t="s">
        <v>204</v>
      </c>
      <c r="E293" s="42"/>
      <c r="F293" s="243" t="s">
        <v>1668</v>
      </c>
      <c r="G293" s="42"/>
      <c r="H293" s="42"/>
      <c r="I293" s="149"/>
      <c r="J293" s="42"/>
      <c r="K293" s="42"/>
      <c r="L293" s="46"/>
      <c r="M293" s="244"/>
      <c r="N293" s="245"/>
      <c r="O293" s="86"/>
      <c r="P293" s="86"/>
      <c r="Q293" s="86"/>
      <c r="R293" s="86"/>
      <c r="S293" s="86"/>
      <c r="T293" s="87"/>
      <c r="U293" s="40"/>
      <c r="V293" s="40"/>
      <c r="W293" s="40"/>
      <c r="X293" s="40"/>
      <c r="Y293" s="40"/>
      <c r="Z293" s="40"/>
      <c r="AA293" s="40"/>
      <c r="AB293" s="40"/>
      <c r="AC293" s="40"/>
      <c r="AD293" s="40"/>
      <c r="AE293" s="40"/>
      <c r="AT293" s="19" t="s">
        <v>204</v>
      </c>
      <c r="AU293" s="19" t="s">
        <v>86</v>
      </c>
    </row>
    <row r="294" spans="1:51" s="13" customFormat="1" ht="12">
      <c r="A294" s="13"/>
      <c r="B294" s="247"/>
      <c r="C294" s="248"/>
      <c r="D294" s="242" t="s">
        <v>208</v>
      </c>
      <c r="E294" s="249" t="s">
        <v>21</v>
      </c>
      <c r="F294" s="250" t="s">
        <v>1669</v>
      </c>
      <c r="G294" s="248"/>
      <c r="H294" s="251">
        <v>2</v>
      </c>
      <c r="I294" s="252"/>
      <c r="J294" s="248"/>
      <c r="K294" s="248"/>
      <c r="L294" s="253"/>
      <c r="M294" s="254"/>
      <c r="N294" s="255"/>
      <c r="O294" s="255"/>
      <c r="P294" s="255"/>
      <c r="Q294" s="255"/>
      <c r="R294" s="255"/>
      <c r="S294" s="255"/>
      <c r="T294" s="256"/>
      <c r="U294" s="13"/>
      <c r="V294" s="13"/>
      <c r="W294" s="13"/>
      <c r="X294" s="13"/>
      <c r="Y294" s="13"/>
      <c r="Z294" s="13"/>
      <c r="AA294" s="13"/>
      <c r="AB294" s="13"/>
      <c r="AC294" s="13"/>
      <c r="AD294" s="13"/>
      <c r="AE294" s="13"/>
      <c r="AT294" s="257" t="s">
        <v>208</v>
      </c>
      <c r="AU294" s="257" t="s">
        <v>86</v>
      </c>
      <c r="AV294" s="13" t="s">
        <v>86</v>
      </c>
      <c r="AW294" s="13" t="s">
        <v>38</v>
      </c>
      <c r="AX294" s="13" t="s">
        <v>76</v>
      </c>
      <c r="AY294" s="257" t="s">
        <v>194</v>
      </c>
    </row>
    <row r="295" spans="1:51" s="14" customFormat="1" ht="12">
      <c r="A295" s="14"/>
      <c r="B295" s="258"/>
      <c r="C295" s="259"/>
      <c r="D295" s="242" t="s">
        <v>208</v>
      </c>
      <c r="E295" s="260" t="s">
        <v>21</v>
      </c>
      <c r="F295" s="261" t="s">
        <v>210</v>
      </c>
      <c r="G295" s="259"/>
      <c r="H295" s="262">
        <v>2</v>
      </c>
      <c r="I295" s="263"/>
      <c r="J295" s="259"/>
      <c r="K295" s="259"/>
      <c r="L295" s="264"/>
      <c r="M295" s="265"/>
      <c r="N295" s="266"/>
      <c r="O295" s="266"/>
      <c r="P295" s="266"/>
      <c r="Q295" s="266"/>
      <c r="R295" s="266"/>
      <c r="S295" s="266"/>
      <c r="T295" s="267"/>
      <c r="U295" s="14"/>
      <c r="V295" s="14"/>
      <c r="W295" s="14"/>
      <c r="X295" s="14"/>
      <c r="Y295" s="14"/>
      <c r="Z295" s="14"/>
      <c r="AA295" s="14"/>
      <c r="AB295" s="14"/>
      <c r="AC295" s="14"/>
      <c r="AD295" s="14"/>
      <c r="AE295" s="14"/>
      <c r="AT295" s="268" t="s">
        <v>208</v>
      </c>
      <c r="AU295" s="268" t="s">
        <v>86</v>
      </c>
      <c r="AV295" s="14" t="s">
        <v>202</v>
      </c>
      <c r="AW295" s="14" t="s">
        <v>38</v>
      </c>
      <c r="AX295" s="14" t="s">
        <v>84</v>
      </c>
      <c r="AY295" s="268" t="s">
        <v>194</v>
      </c>
    </row>
    <row r="296" spans="1:63" s="12" customFormat="1" ht="22.8" customHeight="1">
      <c r="A296" s="12"/>
      <c r="B296" s="213"/>
      <c r="C296" s="214"/>
      <c r="D296" s="215" t="s">
        <v>75</v>
      </c>
      <c r="E296" s="227" t="s">
        <v>1177</v>
      </c>
      <c r="F296" s="227" t="s">
        <v>1178</v>
      </c>
      <c r="G296" s="214"/>
      <c r="H296" s="214"/>
      <c r="I296" s="217"/>
      <c r="J296" s="228">
        <f>BK296</f>
        <v>0</v>
      </c>
      <c r="K296" s="214"/>
      <c r="L296" s="219"/>
      <c r="M296" s="220"/>
      <c r="N296" s="221"/>
      <c r="O296" s="221"/>
      <c r="P296" s="222">
        <f>SUM(P297:P319)</f>
        <v>0</v>
      </c>
      <c r="Q296" s="221"/>
      <c r="R296" s="222">
        <f>SUM(R297:R319)</f>
        <v>1.8265776</v>
      </c>
      <c r="S296" s="221"/>
      <c r="T296" s="223">
        <f>SUM(T297:T319)</f>
        <v>0</v>
      </c>
      <c r="U296" s="12"/>
      <c r="V296" s="12"/>
      <c r="W296" s="12"/>
      <c r="X296" s="12"/>
      <c r="Y296" s="12"/>
      <c r="Z296" s="12"/>
      <c r="AA296" s="12"/>
      <c r="AB296" s="12"/>
      <c r="AC296" s="12"/>
      <c r="AD296" s="12"/>
      <c r="AE296" s="12"/>
      <c r="AR296" s="224" t="s">
        <v>86</v>
      </c>
      <c r="AT296" s="225" t="s">
        <v>75</v>
      </c>
      <c r="AU296" s="225" t="s">
        <v>84</v>
      </c>
      <c r="AY296" s="224" t="s">
        <v>194</v>
      </c>
      <c r="BK296" s="226">
        <f>SUM(BK297:BK319)</f>
        <v>0</v>
      </c>
    </row>
    <row r="297" spans="1:65" s="2" customFormat="1" ht="16.5" customHeight="1">
      <c r="A297" s="40"/>
      <c r="B297" s="41"/>
      <c r="C297" s="229" t="s">
        <v>642</v>
      </c>
      <c r="D297" s="229" t="s">
        <v>197</v>
      </c>
      <c r="E297" s="230" t="s">
        <v>1670</v>
      </c>
      <c r="F297" s="231" t="s">
        <v>1671</v>
      </c>
      <c r="G297" s="232" t="s">
        <v>354</v>
      </c>
      <c r="H297" s="233">
        <v>109.56</v>
      </c>
      <c r="I297" s="234"/>
      <c r="J297" s="235">
        <f>ROUND(I297*H297,2)</f>
        <v>0</v>
      </c>
      <c r="K297" s="231" t="s">
        <v>201</v>
      </c>
      <c r="L297" s="46"/>
      <c r="M297" s="236" t="s">
        <v>21</v>
      </c>
      <c r="N297" s="237" t="s">
        <v>47</v>
      </c>
      <c r="O297" s="86"/>
      <c r="P297" s="238">
        <f>O297*H297</f>
        <v>0</v>
      </c>
      <c r="Q297" s="238">
        <v>0.012</v>
      </c>
      <c r="R297" s="238">
        <f>Q297*H297</f>
        <v>1.31472</v>
      </c>
      <c r="S297" s="238">
        <v>0</v>
      </c>
      <c r="T297" s="239">
        <f>S297*H297</f>
        <v>0</v>
      </c>
      <c r="U297" s="40"/>
      <c r="V297" s="40"/>
      <c r="W297" s="40"/>
      <c r="X297" s="40"/>
      <c r="Y297" s="40"/>
      <c r="Z297" s="40"/>
      <c r="AA297" s="40"/>
      <c r="AB297" s="40"/>
      <c r="AC297" s="40"/>
      <c r="AD297" s="40"/>
      <c r="AE297" s="40"/>
      <c r="AR297" s="240" t="s">
        <v>245</v>
      </c>
      <c r="AT297" s="240" t="s">
        <v>197</v>
      </c>
      <c r="AU297" s="240" t="s">
        <v>86</v>
      </c>
      <c r="AY297" s="19" t="s">
        <v>194</v>
      </c>
      <c r="BE297" s="241">
        <f>IF(N297="základní",J297,0)</f>
        <v>0</v>
      </c>
      <c r="BF297" s="241">
        <f>IF(N297="snížená",J297,0)</f>
        <v>0</v>
      </c>
      <c r="BG297" s="241">
        <f>IF(N297="zákl. přenesená",J297,0)</f>
        <v>0</v>
      </c>
      <c r="BH297" s="241">
        <f>IF(N297="sníž. přenesená",J297,0)</f>
        <v>0</v>
      </c>
      <c r="BI297" s="241">
        <f>IF(N297="nulová",J297,0)</f>
        <v>0</v>
      </c>
      <c r="BJ297" s="19" t="s">
        <v>84</v>
      </c>
      <c r="BK297" s="241">
        <f>ROUND(I297*H297,2)</f>
        <v>0</v>
      </c>
      <c r="BL297" s="19" t="s">
        <v>245</v>
      </c>
      <c r="BM297" s="240" t="s">
        <v>1672</v>
      </c>
    </row>
    <row r="298" spans="1:47" s="2" customFormat="1" ht="12">
      <c r="A298" s="40"/>
      <c r="B298" s="41"/>
      <c r="C298" s="42"/>
      <c r="D298" s="242" t="s">
        <v>204</v>
      </c>
      <c r="E298" s="42"/>
      <c r="F298" s="243" t="s">
        <v>1673</v>
      </c>
      <c r="G298" s="42"/>
      <c r="H298" s="42"/>
      <c r="I298" s="149"/>
      <c r="J298" s="42"/>
      <c r="K298" s="42"/>
      <c r="L298" s="46"/>
      <c r="M298" s="244"/>
      <c r="N298" s="245"/>
      <c r="O298" s="86"/>
      <c r="P298" s="86"/>
      <c r="Q298" s="86"/>
      <c r="R298" s="86"/>
      <c r="S298" s="86"/>
      <c r="T298" s="87"/>
      <c r="U298" s="40"/>
      <c r="V298" s="40"/>
      <c r="W298" s="40"/>
      <c r="X298" s="40"/>
      <c r="Y298" s="40"/>
      <c r="Z298" s="40"/>
      <c r="AA298" s="40"/>
      <c r="AB298" s="40"/>
      <c r="AC298" s="40"/>
      <c r="AD298" s="40"/>
      <c r="AE298" s="40"/>
      <c r="AT298" s="19" t="s">
        <v>204</v>
      </c>
      <c r="AU298" s="19" t="s">
        <v>86</v>
      </c>
    </row>
    <row r="299" spans="1:47" s="2" customFormat="1" ht="12">
      <c r="A299" s="40"/>
      <c r="B299" s="41"/>
      <c r="C299" s="42"/>
      <c r="D299" s="242" t="s">
        <v>206</v>
      </c>
      <c r="E299" s="42"/>
      <c r="F299" s="246" t="s">
        <v>1674</v>
      </c>
      <c r="G299" s="42"/>
      <c r="H299" s="42"/>
      <c r="I299" s="149"/>
      <c r="J299" s="42"/>
      <c r="K299" s="42"/>
      <c r="L299" s="46"/>
      <c r="M299" s="244"/>
      <c r="N299" s="245"/>
      <c r="O299" s="86"/>
      <c r="P299" s="86"/>
      <c r="Q299" s="86"/>
      <c r="R299" s="86"/>
      <c r="S299" s="86"/>
      <c r="T299" s="87"/>
      <c r="U299" s="40"/>
      <c r="V299" s="40"/>
      <c r="W299" s="40"/>
      <c r="X299" s="40"/>
      <c r="Y299" s="40"/>
      <c r="Z299" s="40"/>
      <c r="AA299" s="40"/>
      <c r="AB299" s="40"/>
      <c r="AC299" s="40"/>
      <c r="AD299" s="40"/>
      <c r="AE299" s="40"/>
      <c r="AT299" s="19" t="s">
        <v>206</v>
      </c>
      <c r="AU299" s="19" t="s">
        <v>86</v>
      </c>
    </row>
    <row r="300" spans="1:51" s="13" customFormat="1" ht="12">
      <c r="A300" s="13"/>
      <c r="B300" s="247"/>
      <c r="C300" s="248"/>
      <c r="D300" s="242" t="s">
        <v>208</v>
      </c>
      <c r="E300" s="249" t="s">
        <v>21</v>
      </c>
      <c r="F300" s="250" t="s">
        <v>1591</v>
      </c>
      <c r="G300" s="248"/>
      <c r="H300" s="251">
        <v>118.06</v>
      </c>
      <c r="I300" s="252"/>
      <c r="J300" s="248"/>
      <c r="K300" s="248"/>
      <c r="L300" s="253"/>
      <c r="M300" s="254"/>
      <c r="N300" s="255"/>
      <c r="O300" s="255"/>
      <c r="P300" s="255"/>
      <c r="Q300" s="255"/>
      <c r="R300" s="255"/>
      <c r="S300" s="255"/>
      <c r="T300" s="256"/>
      <c r="U300" s="13"/>
      <c r="V300" s="13"/>
      <c r="W300" s="13"/>
      <c r="X300" s="13"/>
      <c r="Y300" s="13"/>
      <c r="Z300" s="13"/>
      <c r="AA300" s="13"/>
      <c r="AB300" s="13"/>
      <c r="AC300" s="13"/>
      <c r="AD300" s="13"/>
      <c r="AE300" s="13"/>
      <c r="AT300" s="257" t="s">
        <v>208</v>
      </c>
      <c r="AU300" s="257" t="s">
        <v>86</v>
      </c>
      <c r="AV300" s="13" t="s">
        <v>86</v>
      </c>
      <c r="AW300" s="13" t="s">
        <v>38</v>
      </c>
      <c r="AX300" s="13" t="s">
        <v>76</v>
      </c>
      <c r="AY300" s="257" t="s">
        <v>194</v>
      </c>
    </row>
    <row r="301" spans="1:51" s="13" customFormat="1" ht="12">
      <c r="A301" s="13"/>
      <c r="B301" s="247"/>
      <c r="C301" s="248"/>
      <c r="D301" s="242" t="s">
        <v>208</v>
      </c>
      <c r="E301" s="249" t="s">
        <v>21</v>
      </c>
      <c r="F301" s="250" t="s">
        <v>1675</v>
      </c>
      <c r="G301" s="248"/>
      <c r="H301" s="251">
        <v>-8.5</v>
      </c>
      <c r="I301" s="252"/>
      <c r="J301" s="248"/>
      <c r="K301" s="248"/>
      <c r="L301" s="253"/>
      <c r="M301" s="254"/>
      <c r="N301" s="255"/>
      <c r="O301" s="255"/>
      <c r="P301" s="255"/>
      <c r="Q301" s="255"/>
      <c r="R301" s="255"/>
      <c r="S301" s="255"/>
      <c r="T301" s="256"/>
      <c r="U301" s="13"/>
      <c r="V301" s="13"/>
      <c r="W301" s="13"/>
      <c r="X301" s="13"/>
      <c r="Y301" s="13"/>
      <c r="Z301" s="13"/>
      <c r="AA301" s="13"/>
      <c r="AB301" s="13"/>
      <c r="AC301" s="13"/>
      <c r="AD301" s="13"/>
      <c r="AE301" s="13"/>
      <c r="AT301" s="257" t="s">
        <v>208</v>
      </c>
      <c r="AU301" s="257" t="s">
        <v>86</v>
      </c>
      <c r="AV301" s="13" t="s">
        <v>86</v>
      </c>
      <c r="AW301" s="13" t="s">
        <v>38</v>
      </c>
      <c r="AX301" s="13" t="s">
        <v>76</v>
      </c>
      <c r="AY301" s="257" t="s">
        <v>194</v>
      </c>
    </row>
    <row r="302" spans="1:51" s="14" customFormat="1" ht="12">
      <c r="A302" s="14"/>
      <c r="B302" s="258"/>
      <c r="C302" s="259"/>
      <c r="D302" s="242" t="s">
        <v>208</v>
      </c>
      <c r="E302" s="260" t="s">
        <v>21</v>
      </c>
      <c r="F302" s="261" t="s">
        <v>210</v>
      </c>
      <c r="G302" s="259"/>
      <c r="H302" s="262">
        <v>109.56</v>
      </c>
      <c r="I302" s="263"/>
      <c r="J302" s="259"/>
      <c r="K302" s="259"/>
      <c r="L302" s="264"/>
      <c r="M302" s="265"/>
      <c r="N302" s="266"/>
      <c r="O302" s="266"/>
      <c r="P302" s="266"/>
      <c r="Q302" s="266"/>
      <c r="R302" s="266"/>
      <c r="S302" s="266"/>
      <c r="T302" s="267"/>
      <c r="U302" s="14"/>
      <c r="V302" s="14"/>
      <c r="W302" s="14"/>
      <c r="X302" s="14"/>
      <c r="Y302" s="14"/>
      <c r="Z302" s="14"/>
      <c r="AA302" s="14"/>
      <c r="AB302" s="14"/>
      <c r="AC302" s="14"/>
      <c r="AD302" s="14"/>
      <c r="AE302" s="14"/>
      <c r="AT302" s="268" t="s">
        <v>208</v>
      </c>
      <c r="AU302" s="268" t="s">
        <v>86</v>
      </c>
      <c r="AV302" s="14" t="s">
        <v>202</v>
      </c>
      <c r="AW302" s="14" t="s">
        <v>38</v>
      </c>
      <c r="AX302" s="14" t="s">
        <v>84</v>
      </c>
      <c r="AY302" s="268" t="s">
        <v>194</v>
      </c>
    </row>
    <row r="303" spans="1:65" s="2" customFormat="1" ht="16.5" customHeight="1">
      <c r="A303" s="40"/>
      <c r="B303" s="41"/>
      <c r="C303" s="229" t="s">
        <v>650</v>
      </c>
      <c r="D303" s="229" t="s">
        <v>197</v>
      </c>
      <c r="E303" s="230" t="s">
        <v>1180</v>
      </c>
      <c r="F303" s="231" t="s">
        <v>1181</v>
      </c>
      <c r="G303" s="232" t="s">
        <v>354</v>
      </c>
      <c r="H303" s="233">
        <v>109.56</v>
      </c>
      <c r="I303" s="234"/>
      <c r="J303" s="235">
        <f>ROUND(I303*H303,2)</f>
        <v>0</v>
      </c>
      <c r="K303" s="231" t="s">
        <v>201</v>
      </c>
      <c r="L303" s="46"/>
      <c r="M303" s="236" t="s">
        <v>21</v>
      </c>
      <c r="N303" s="237" t="s">
        <v>47</v>
      </c>
      <c r="O303" s="86"/>
      <c r="P303" s="238">
        <f>O303*H303</f>
        <v>0</v>
      </c>
      <c r="Q303" s="238">
        <v>0.0003</v>
      </c>
      <c r="R303" s="238">
        <f>Q303*H303</f>
        <v>0.032867999999999994</v>
      </c>
      <c r="S303" s="238">
        <v>0</v>
      </c>
      <c r="T303" s="239">
        <f>S303*H303</f>
        <v>0</v>
      </c>
      <c r="U303" s="40"/>
      <c r="V303" s="40"/>
      <c r="W303" s="40"/>
      <c r="X303" s="40"/>
      <c r="Y303" s="40"/>
      <c r="Z303" s="40"/>
      <c r="AA303" s="40"/>
      <c r="AB303" s="40"/>
      <c r="AC303" s="40"/>
      <c r="AD303" s="40"/>
      <c r="AE303" s="40"/>
      <c r="AR303" s="240" t="s">
        <v>245</v>
      </c>
      <c r="AT303" s="240" t="s">
        <v>197</v>
      </c>
      <c r="AU303" s="240" t="s">
        <v>86</v>
      </c>
      <c r="AY303" s="19" t="s">
        <v>194</v>
      </c>
      <c r="BE303" s="241">
        <f>IF(N303="základní",J303,0)</f>
        <v>0</v>
      </c>
      <c r="BF303" s="241">
        <f>IF(N303="snížená",J303,0)</f>
        <v>0</v>
      </c>
      <c r="BG303" s="241">
        <f>IF(N303="zákl. přenesená",J303,0)</f>
        <v>0</v>
      </c>
      <c r="BH303" s="241">
        <f>IF(N303="sníž. přenesená",J303,0)</f>
        <v>0</v>
      </c>
      <c r="BI303" s="241">
        <f>IF(N303="nulová",J303,0)</f>
        <v>0</v>
      </c>
      <c r="BJ303" s="19" t="s">
        <v>84</v>
      </c>
      <c r="BK303" s="241">
        <f>ROUND(I303*H303,2)</f>
        <v>0</v>
      </c>
      <c r="BL303" s="19" t="s">
        <v>245</v>
      </c>
      <c r="BM303" s="240" t="s">
        <v>1676</v>
      </c>
    </row>
    <row r="304" spans="1:47" s="2" customFormat="1" ht="12">
      <c r="A304" s="40"/>
      <c r="B304" s="41"/>
      <c r="C304" s="42"/>
      <c r="D304" s="242" t="s">
        <v>204</v>
      </c>
      <c r="E304" s="42"/>
      <c r="F304" s="243" t="s">
        <v>1183</v>
      </c>
      <c r="G304" s="42"/>
      <c r="H304" s="42"/>
      <c r="I304" s="149"/>
      <c r="J304" s="42"/>
      <c r="K304" s="42"/>
      <c r="L304" s="46"/>
      <c r="M304" s="244"/>
      <c r="N304" s="245"/>
      <c r="O304" s="86"/>
      <c r="P304" s="86"/>
      <c r="Q304" s="86"/>
      <c r="R304" s="86"/>
      <c r="S304" s="86"/>
      <c r="T304" s="87"/>
      <c r="U304" s="40"/>
      <c r="V304" s="40"/>
      <c r="W304" s="40"/>
      <c r="X304" s="40"/>
      <c r="Y304" s="40"/>
      <c r="Z304" s="40"/>
      <c r="AA304" s="40"/>
      <c r="AB304" s="40"/>
      <c r="AC304" s="40"/>
      <c r="AD304" s="40"/>
      <c r="AE304" s="40"/>
      <c r="AT304" s="19" t="s">
        <v>204</v>
      </c>
      <c r="AU304" s="19" t="s">
        <v>86</v>
      </c>
    </row>
    <row r="305" spans="1:51" s="13" customFormat="1" ht="12">
      <c r="A305" s="13"/>
      <c r="B305" s="247"/>
      <c r="C305" s="248"/>
      <c r="D305" s="242" t="s">
        <v>208</v>
      </c>
      <c r="E305" s="249" t="s">
        <v>21</v>
      </c>
      <c r="F305" s="250" t="s">
        <v>1591</v>
      </c>
      <c r="G305" s="248"/>
      <c r="H305" s="251">
        <v>118.06</v>
      </c>
      <c r="I305" s="252"/>
      <c r="J305" s="248"/>
      <c r="K305" s="248"/>
      <c r="L305" s="253"/>
      <c r="M305" s="254"/>
      <c r="N305" s="255"/>
      <c r="O305" s="255"/>
      <c r="P305" s="255"/>
      <c r="Q305" s="255"/>
      <c r="R305" s="255"/>
      <c r="S305" s="255"/>
      <c r="T305" s="256"/>
      <c r="U305" s="13"/>
      <c r="V305" s="13"/>
      <c r="W305" s="13"/>
      <c r="X305" s="13"/>
      <c r="Y305" s="13"/>
      <c r="Z305" s="13"/>
      <c r="AA305" s="13"/>
      <c r="AB305" s="13"/>
      <c r="AC305" s="13"/>
      <c r="AD305" s="13"/>
      <c r="AE305" s="13"/>
      <c r="AT305" s="257" t="s">
        <v>208</v>
      </c>
      <c r="AU305" s="257" t="s">
        <v>86</v>
      </c>
      <c r="AV305" s="13" t="s">
        <v>86</v>
      </c>
      <c r="AW305" s="13" t="s">
        <v>38</v>
      </c>
      <c r="AX305" s="13" t="s">
        <v>76</v>
      </c>
      <c r="AY305" s="257" t="s">
        <v>194</v>
      </c>
    </row>
    <row r="306" spans="1:51" s="13" customFormat="1" ht="12">
      <c r="A306" s="13"/>
      <c r="B306" s="247"/>
      <c r="C306" s="248"/>
      <c r="D306" s="242" t="s">
        <v>208</v>
      </c>
      <c r="E306" s="249" t="s">
        <v>21</v>
      </c>
      <c r="F306" s="250" t="s">
        <v>1675</v>
      </c>
      <c r="G306" s="248"/>
      <c r="H306" s="251">
        <v>-8.5</v>
      </c>
      <c r="I306" s="252"/>
      <c r="J306" s="248"/>
      <c r="K306" s="248"/>
      <c r="L306" s="253"/>
      <c r="M306" s="254"/>
      <c r="N306" s="255"/>
      <c r="O306" s="255"/>
      <c r="P306" s="255"/>
      <c r="Q306" s="255"/>
      <c r="R306" s="255"/>
      <c r="S306" s="255"/>
      <c r="T306" s="256"/>
      <c r="U306" s="13"/>
      <c r="V306" s="13"/>
      <c r="W306" s="13"/>
      <c r="X306" s="13"/>
      <c r="Y306" s="13"/>
      <c r="Z306" s="13"/>
      <c r="AA306" s="13"/>
      <c r="AB306" s="13"/>
      <c r="AC306" s="13"/>
      <c r="AD306" s="13"/>
      <c r="AE306" s="13"/>
      <c r="AT306" s="257" t="s">
        <v>208</v>
      </c>
      <c r="AU306" s="257" t="s">
        <v>86</v>
      </c>
      <c r="AV306" s="13" t="s">
        <v>86</v>
      </c>
      <c r="AW306" s="13" t="s">
        <v>38</v>
      </c>
      <c r="AX306" s="13" t="s">
        <v>76</v>
      </c>
      <c r="AY306" s="257" t="s">
        <v>194</v>
      </c>
    </row>
    <row r="307" spans="1:51" s="14" customFormat="1" ht="12">
      <c r="A307" s="14"/>
      <c r="B307" s="258"/>
      <c r="C307" s="259"/>
      <c r="D307" s="242" t="s">
        <v>208</v>
      </c>
      <c r="E307" s="260" t="s">
        <v>21</v>
      </c>
      <c r="F307" s="261" t="s">
        <v>210</v>
      </c>
      <c r="G307" s="259"/>
      <c r="H307" s="262">
        <v>109.56</v>
      </c>
      <c r="I307" s="263"/>
      <c r="J307" s="259"/>
      <c r="K307" s="259"/>
      <c r="L307" s="264"/>
      <c r="M307" s="265"/>
      <c r="N307" s="266"/>
      <c r="O307" s="266"/>
      <c r="P307" s="266"/>
      <c r="Q307" s="266"/>
      <c r="R307" s="266"/>
      <c r="S307" s="266"/>
      <c r="T307" s="267"/>
      <c r="U307" s="14"/>
      <c r="V307" s="14"/>
      <c r="W307" s="14"/>
      <c r="X307" s="14"/>
      <c r="Y307" s="14"/>
      <c r="Z307" s="14"/>
      <c r="AA307" s="14"/>
      <c r="AB307" s="14"/>
      <c r="AC307" s="14"/>
      <c r="AD307" s="14"/>
      <c r="AE307" s="14"/>
      <c r="AT307" s="268" t="s">
        <v>208</v>
      </c>
      <c r="AU307" s="268" t="s">
        <v>86</v>
      </c>
      <c r="AV307" s="14" t="s">
        <v>202</v>
      </c>
      <c r="AW307" s="14" t="s">
        <v>38</v>
      </c>
      <c r="AX307" s="14" t="s">
        <v>84</v>
      </c>
      <c r="AY307" s="268" t="s">
        <v>194</v>
      </c>
    </row>
    <row r="308" spans="1:65" s="2" customFormat="1" ht="16.5" customHeight="1">
      <c r="A308" s="40"/>
      <c r="B308" s="41"/>
      <c r="C308" s="229" t="s">
        <v>657</v>
      </c>
      <c r="D308" s="229" t="s">
        <v>197</v>
      </c>
      <c r="E308" s="230" t="s">
        <v>1185</v>
      </c>
      <c r="F308" s="231" t="s">
        <v>1186</v>
      </c>
      <c r="G308" s="232" t="s">
        <v>354</v>
      </c>
      <c r="H308" s="233">
        <v>109.56</v>
      </c>
      <c r="I308" s="234"/>
      <c r="J308" s="235">
        <f>ROUND(I308*H308,2)</f>
        <v>0</v>
      </c>
      <c r="K308" s="231" t="s">
        <v>201</v>
      </c>
      <c r="L308" s="46"/>
      <c r="M308" s="236" t="s">
        <v>21</v>
      </c>
      <c r="N308" s="237" t="s">
        <v>47</v>
      </c>
      <c r="O308" s="86"/>
      <c r="P308" s="238">
        <f>O308*H308</f>
        <v>0</v>
      </c>
      <c r="Q308" s="238">
        <v>0.0034</v>
      </c>
      <c r="R308" s="238">
        <f>Q308*H308</f>
        <v>0.372504</v>
      </c>
      <c r="S308" s="238">
        <v>0</v>
      </c>
      <c r="T308" s="239">
        <f>S308*H308</f>
        <v>0</v>
      </c>
      <c r="U308" s="40"/>
      <c r="V308" s="40"/>
      <c r="W308" s="40"/>
      <c r="X308" s="40"/>
      <c r="Y308" s="40"/>
      <c r="Z308" s="40"/>
      <c r="AA308" s="40"/>
      <c r="AB308" s="40"/>
      <c r="AC308" s="40"/>
      <c r="AD308" s="40"/>
      <c r="AE308" s="40"/>
      <c r="AR308" s="240" t="s">
        <v>245</v>
      </c>
      <c r="AT308" s="240" t="s">
        <v>197</v>
      </c>
      <c r="AU308" s="240" t="s">
        <v>86</v>
      </c>
      <c r="AY308" s="19" t="s">
        <v>194</v>
      </c>
      <c r="BE308" s="241">
        <f>IF(N308="základní",J308,0)</f>
        <v>0</v>
      </c>
      <c r="BF308" s="241">
        <f>IF(N308="snížená",J308,0)</f>
        <v>0</v>
      </c>
      <c r="BG308" s="241">
        <f>IF(N308="zákl. přenesená",J308,0)</f>
        <v>0</v>
      </c>
      <c r="BH308" s="241">
        <f>IF(N308="sníž. přenesená",J308,0)</f>
        <v>0</v>
      </c>
      <c r="BI308" s="241">
        <f>IF(N308="nulová",J308,0)</f>
        <v>0</v>
      </c>
      <c r="BJ308" s="19" t="s">
        <v>84</v>
      </c>
      <c r="BK308" s="241">
        <f>ROUND(I308*H308,2)</f>
        <v>0</v>
      </c>
      <c r="BL308" s="19" t="s">
        <v>245</v>
      </c>
      <c r="BM308" s="240" t="s">
        <v>1677</v>
      </c>
    </row>
    <row r="309" spans="1:47" s="2" customFormat="1" ht="12">
      <c r="A309" s="40"/>
      <c r="B309" s="41"/>
      <c r="C309" s="42"/>
      <c r="D309" s="242" t="s">
        <v>204</v>
      </c>
      <c r="E309" s="42"/>
      <c r="F309" s="243" t="s">
        <v>1188</v>
      </c>
      <c r="G309" s="42"/>
      <c r="H309" s="42"/>
      <c r="I309" s="149"/>
      <c r="J309" s="42"/>
      <c r="K309" s="42"/>
      <c r="L309" s="46"/>
      <c r="M309" s="244"/>
      <c r="N309" s="245"/>
      <c r="O309" s="86"/>
      <c r="P309" s="86"/>
      <c r="Q309" s="86"/>
      <c r="R309" s="86"/>
      <c r="S309" s="86"/>
      <c r="T309" s="87"/>
      <c r="U309" s="40"/>
      <c r="V309" s="40"/>
      <c r="W309" s="40"/>
      <c r="X309" s="40"/>
      <c r="Y309" s="40"/>
      <c r="Z309" s="40"/>
      <c r="AA309" s="40"/>
      <c r="AB309" s="40"/>
      <c r="AC309" s="40"/>
      <c r="AD309" s="40"/>
      <c r="AE309" s="40"/>
      <c r="AT309" s="19" t="s">
        <v>204</v>
      </c>
      <c r="AU309" s="19" t="s">
        <v>86</v>
      </c>
    </row>
    <row r="310" spans="1:51" s="13" customFormat="1" ht="12">
      <c r="A310" s="13"/>
      <c r="B310" s="247"/>
      <c r="C310" s="248"/>
      <c r="D310" s="242" t="s">
        <v>208</v>
      </c>
      <c r="E310" s="249" t="s">
        <v>21</v>
      </c>
      <c r="F310" s="250" t="s">
        <v>1591</v>
      </c>
      <c r="G310" s="248"/>
      <c r="H310" s="251">
        <v>118.06</v>
      </c>
      <c r="I310" s="252"/>
      <c r="J310" s="248"/>
      <c r="K310" s="248"/>
      <c r="L310" s="253"/>
      <c r="M310" s="254"/>
      <c r="N310" s="255"/>
      <c r="O310" s="255"/>
      <c r="P310" s="255"/>
      <c r="Q310" s="255"/>
      <c r="R310" s="255"/>
      <c r="S310" s="255"/>
      <c r="T310" s="256"/>
      <c r="U310" s="13"/>
      <c r="V310" s="13"/>
      <c r="W310" s="13"/>
      <c r="X310" s="13"/>
      <c r="Y310" s="13"/>
      <c r="Z310" s="13"/>
      <c r="AA310" s="13"/>
      <c r="AB310" s="13"/>
      <c r="AC310" s="13"/>
      <c r="AD310" s="13"/>
      <c r="AE310" s="13"/>
      <c r="AT310" s="257" t="s">
        <v>208</v>
      </c>
      <c r="AU310" s="257" t="s">
        <v>86</v>
      </c>
      <c r="AV310" s="13" t="s">
        <v>86</v>
      </c>
      <c r="AW310" s="13" t="s">
        <v>38</v>
      </c>
      <c r="AX310" s="13" t="s">
        <v>76</v>
      </c>
      <c r="AY310" s="257" t="s">
        <v>194</v>
      </c>
    </row>
    <row r="311" spans="1:51" s="13" customFormat="1" ht="12">
      <c r="A311" s="13"/>
      <c r="B311" s="247"/>
      <c r="C311" s="248"/>
      <c r="D311" s="242" t="s">
        <v>208</v>
      </c>
      <c r="E311" s="249" t="s">
        <v>21</v>
      </c>
      <c r="F311" s="250" t="s">
        <v>1675</v>
      </c>
      <c r="G311" s="248"/>
      <c r="H311" s="251">
        <v>-8.5</v>
      </c>
      <c r="I311" s="252"/>
      <c r="J311" s="248"/>
      <c r="K311" s="248"/>
      <c r="L311" s="253"/>
      <c r="M311" s="254"/>
      <c r="N311" s="255"/>
      <c r="O311" s="255"/>
      <c r="P311" s="255"/>
      <c r="Q311" s="255"/>
      <c r="R311" s="255"/>
      <c r="S311" s="255"/>
      <c r="T311" s="256"/>
      <c r="U311" s="13"/>
      <c r="V311" s="13"/>
      <c r="W311" s="13"/>
      <c r="X311" s="13"/>
      <c r="Y311" s="13"/>
      <c r="Z311" s="13"/>
      <c r="AA311" s="13"/>
      <c r="AB311" s="13"/>
      <c r="AC311" s="13"/>
      <c r="AD311" s="13"/>
      <c r="AE311" s="13"/>
      <c r="AT311" s="257" t="s">
        <v>208</v>
      </c>
      <c r="AU311" s="257" t="s">
        <v>86</v>
      </c>
      <c r="AV311" s="13" t="s">
        <v>86</v>
      </c>
      <c r="AW311" s="13" t="s">
        <v>38</v>
      </c>
      <c r="AX311" s="13" t="s">
        <v>76</v>
      </c>
      <c r="AY311" s="257" t="s">
        <v>194</v>
      </c>
    </row>
    <row r="312" spans="1:51" s="14" customFormat="1" ht="12">
      <c r="A312" s="14"/>
      <c r="B312" s="258"/>
      <c r="C312" s="259"/>
      <c r="D312" s="242" t="s">
        <v>208</v>
      </c>
      <c r="E312" s="260" t="s">
        <v>21</v>
      </c>
      <c r="F312" s="261" t="s">
        <v>210</v>
      </c>
      <c r="G312" s="259"/>
      <c r="H312" s="262">
        <v>109.56</v>
      </c>
      <c r="I312" s="263"/>
      <c r="J312" s="259"/>
      <c r="K312" s="259"/>
      <c r="L312" s="264"/>
      <c r="M312" s="265"/>
      <c r="N312" s="266"/>
      <c r="O312" s="266"/>
      <c r="P312" s="266"/>
      <c r="Q312" s="266"/>
      <c r="R312" s="266"/>
      <c r="S312" s="266"/>
      <c r="T312" s="267"/>
      <c r="U312" s="14"/>
      <c r="V312" s="14"/>
      <c r="W312" s="14"/>
      <c r="X312" s="14"/>
      <c r="Y312" s="14"/>
      <c r="Z312" s="14"/>
      <c r="AA312" s="14"/>
      <c r="AB312" s="14"/>
      <c r="AC312" s="14"/>
      <c r="AD312" s="14"/>
      <c r="AE312" s="14"/>
      <c r="AT312" s="268" t="s">
        <v>208</v>
      </c>
      <c r="AU312" s="268" t="s">
        <v>86</v>
      </c>
      <c r="AV312" s="14" t="s">
        <v>202</v>
      </c>
      <c r="AW312" s="14" t="s">
        <v>38</v>
      </c>
      <c r="AX312" s="14" t="s">
        <v>84</v>
      </c>
      <c r="AY312" s="268" t="s">
        <v>194</v>
      </c>
    </row>
    <row r="313" spans="1:65" s="2" customFormat="1" ht="16.5" customHeight="1">
      <c r="A313" s="40"/>
      <c r="B313" s="41"/>
      <c r="C313" s="229" t="s">
        <v>663</v>
      </c>
      <c r="D313" s="229" t="s">
        <v>197</v>
      </c>
      <c r="E313" s="230" t="s">
        <v>1190</v>
      </c>
      <c r="F313" s="231" t="s">
        <v>1191</v>
      </c>
      <c r="G313" s="232" t="s">
        <v>481</v>
      </c>
      <c r="H313" s="233">
        <v>34.13</v>
      </c>
      <c r="I313" s="234"/>
      <c r="J313" s="235">
        <f>ROUND(I313*H313,2)</f>
        <v>0</v>
      </c>
      <c r="K313" s="231" t="s">
        <v>201</v>
      </c>
      <c r="L313" s="46"/>
      <c r="M313" s="236" t="s">
        <v>21</v>
      </c>
      <c r="N313" s="237" t="s">
        <v>47</v>
      </c>
      <c r="O313" s="86"/>
      <c r="P313" s="238">
        <f>O313*H313</f>
        <v>0</v>
      </c>
      <c r="Q313" s="238">
        <v>0.00312</v>
      </c>
      <c r="R313" s="238">
        <f>Q313*H313</f>
        <v>0.1064856</v>
      </c>
      <c r="S313" s="238">
        <v>0</v>
      </c>
      <c r="T313" s="239">
        <f>S313*H313</f>
        <v>0</v>
      </c>
      <c r="U313" s="40"/>
      <c r="V313" s="40"/>
      <c r="W313" s="40"/>
      <c r="X313" s="40"/>
      <c r="Y313" s="40"/>
      <c r="Z313" s="40"/>
      <c r="AA313" s="40"/>
      <c r="AB313" s="40"/>
      <c r="AC313" s="40"/>
      <c r="AD313" s="40"/>
      <c r="AE313" s="40"/>
      <c r="AR313" s="240" t="s">
        <v>245</v>
      </c>
      <c r="AT313" s="240" t="s">
        <v>197</v>
      </c>
      <c r="AU313" s="240" t="s">
        <v>86</v>
      </c>
      <c r="AY313" s="19" t="s">
        <v>194</v>
      </c>
      <c r="BE313" s="241">
        <f>IF(N313="základní",J313,0)</f>
        <v>0</v>
      </c>
      <c r="BF313" s="241">
        <f>IF(N313="snížená",J313,0)</f>
        <v>0</v>
      </c>
      <c r="BG313" s="241">
        <f>IF(N313="zákl. přenesená",J313,0)</f>
        <v>0</v>
      </c>
      <c r="BH313" s="241">
        <f>IF(N313="sníž. přenesená",J313,0)</f>
        <v>0</v>
      </c>
      <c r="BI313" s="241">
        <f>IF(N313="nulová",J313,0)</f>
        <v>0</v>
      </c>
      <c r="BJ313" s="19" t="s">
        <v>84</v>
      </c>
      <c r="BK313" s="241">
        <f>ROUND(I313*H313,2)</f>
        <v>0</v>
      </c>
      <c r="BL313" s="19" t="s">
        <v>245</v>
      </c>
      <c r="BM313" s="240" t="s">
        <v>1678</v>
      </c>
    </row>
    <row r="314" spans="1:47" s="2" customFormat="1" ht="12">
      <c r="A314" s="40"/>
      <c r="B314" s="41"/>
      <c r="C314" s="42"/>
      <c r="D314" s="242" t="s">
        <v>204</v>
      </c>
      <c r="E314" s="42"/>
      <c r="F314" s="243" t="s">
        <v>1193</v>
      </c>
      <c r="G314" s="42"/>
      <c r="H314" s="42"/>
      <c r="I314" s="149"/>
      <c r="J314" s="42"/>
      <c r="K314" s="42"/>
      <c r="L314" s="46"/>
      <c r="M314" s="244"/>
      <c r="N314" s="245"/>
      <c r="O314" s="86"/>
      <c r="P314" s="86"/>
      <c r="Q314" s="86"/>
      <c r="R314" s="86"/>
      <c r="S314" s="86"/>
      <c r="T314" s="87"/>
      <c r="U314" s="40"/>
      <c r="V314" s="40"/>
      <c r="W314" s="40"/>
      <c r="X314" s="40"/>
      <c r="Y314" s="40"/>
      <c r="Z314" s="40"/>
      <c r="AA314" s="40"/>
      <c r="AB314" s="40"/>
      <c r="AC314" s="40"/>
      <c r="AD314" s="40"/>
      <c r="AE314" s="40"/>
      <c r="AT314" s="19" t="s">
        <v>204</v>
      </c>
      <c r="AU314" s="19" t="s">
        <v>86</v>
      </c>
    </row>
    <row r="315" spans="1:51" s="13" customFormat="1" ht="12">
      <c r="A315" s="13"/>
      <c r="B315" s="247"/>
      <c r="C315" s="248"/>
      <c r="D315" s="242" t="s">
        <v>208</v>
      </c>
      <c r="E315" s="249" t="s">
        <v>21</v>
      </c>
      <c r="F315" s="250" t="s">
        <v>1679</v>
      </c>
      <c r="G315" s="248"/>
      <c r="H315" s="251">
        <v>34.13</v>
      </c>
      <c r="I315" s="252"/>
      <c r="J315" s="248"/>
      <c r="K315" s="248"/>
      <c r="L315" s="253"/>
      <c r="M315" s="254"/>
      <c r="N315" s="255"/>
      <c r="O315" s="255"/>
      <c r="P315" s="255"/>
      <c r="Q315" s="255"/>
      <c r="R315" s="255"/>
      <c r="S315" s="255"/>
      <c r="T315" s="256"/>
      <c r="U315" s="13"/>
      <c r="V315" s="13"/>
      <c r="W315" s="13"/>
      <c r="X315" s="13"/>
      <c r="Y315" s="13"/>
      <c r="Z315" s="13"/>
      <c r="AA315" s="13"/>
      <c r="AB315" s="13"/>
      <c r="AC315" s="13"/>
      <c r="AD315" s="13"/>
      <c r="AE315" s="13"/>
      <c r="AT315" s="257" t="s">
        <v>208</v>
      </c>
      <c r="AU315" s="257" t="s">
        <v>86</v>
      </c>
      <c r="AV315" s="13" t="s">
        <v>86</v>
      </c>
      <c r="AW315" s="13" t="s">
        <v>38</v>
      </c>
      <c r="AX315" s="13" t="s">
        <v>76</v>
      </c>
      <c r="AY315" s="257" t="s">
        <v>194</v>
      </c>
    </row>
    <row r="316" spans="1:51" s="14" customFormat="1" ht="12">
      <c r="A316" s="14"/>
      <c r="B316" s="258"/>
      <c r="C316" s="259"/>
      <c r="D316" s="242" t="s">
        <v>208</v>
      </c>
      <c r="E316" s="260" t="s">
        <v>21</v>
      </c>
      <c r="F316" s="261" t="s">
        <v>210</v>
      </c>
      <c r="G316" s="259"/>
      <c r="H316" s="262">
        <v>34.13</v>
      </c>
      <c r="I316" s="263"/>
      <c r="J316" s="259"/>
      <c r="K316" s="259"/>
      <c r="L316" s="264"/>
      <c r="M316" s="265"/>
      <c r="N316" s="266"/>
      <c r="O316" s="266"/>
      <c r="P316" s="266"/>
      <c r="Q316" s="266"/>
      <c r="R316" s="266"/>
      <c r="S316" s="266"/>
      <c r="T316" s="267"/>
      <c r="U316" s="14"/>
      <c r="V316" s="14"/>
      <c r="W316" s="14"/>
      <c r="X316" s="14"/>
      <c r="Y316" s="14"/>
      <c r="Z316" s="14"/>
      <c r="AA316" s="14"/>
      <c r="AB316" s="14"/>
      <c r="AC316" s="14"/>
      <c r="AD316" s="14"/>
      <c r="AE316" s="14"/>
      <c r="AT316" s="268" t="s">
        <v>208</v>
      </c>
      <c r="AU316" s="268" t="s">
        <v>86</v>
      </c>
      <c r="AV316" s="14" t="s">
        <v>202</v>
      </c>
      <c r="AW316" s="14" t="s">
        <v>38</v>
      </c>
      <c r="AX316" s="14" t="s">
        <v>84</v>
      </c>
      <c r="AY316" s="268" t="s">
        <v>194</v>
      </c>
    </row>
    <row r="317" spans="1:65" s="2" customFormat="1" ht="16.5" customHeight="1">
      <c r="A317" s="40"/>
      <c r="B317" s="41"/>
      <c r="C317" s="229" t="s">
        <v>668</v>
      </c>
      <c r="D317" s="229" t="s">
        <v>197</v>
      </c>
      <c r="E317" s="230" t="s">
        <v>1196</v>
      </c>
      <c r="F317" s="231" t="s">
        <v>1197</v>
      </c>
      <c r="G317" s="232" t="s">
        <v>215</v>
      </c>
      <c r="H317" s="233">
        <v>1.827</v>
      </c>
      <c r="I317" s="234"/>
      <c r="J317" s="235">
        <f>ROUND(I317*H317,2)</f>
        <v>0</v>
      </c>
      <c r="K317" s="231" t="s">
        <v>201</v>
      </c>
      <c r="L317" s="46"/>
      <c r="M317" s="236" t="s">
        <v>21</v>
      </c>
      <c r="N317" s="237" t="s">
        <v>47</v>
      </c>
      <c r="O317" s="86"/>
      <c r="P317" s="238">
        <f>O317*H317</f>
        <v>0</v>
      </c>
      <c r="Q317" s="238">
        <v>0</v>
      </c>
      <c r="R317" s="238">
        <f>Q317*H317</f>
        <v>0</v>
      </c>
      <c r="S317" s="238">
        <v>0</v>
      </c>
      <c r="T317" s="239">
        <f>S317*H317</f>
        <v>0</v>
      </c>
      <c r="U317" s="40"/>
      <c r="V317" s="40"/>
      <c r="W317" s="40"/>
      <c r="X317" s="40"/>
      <c r="Y317" s="40"/>
      <c r="Z317" s="40"/>
      <c r="AA317" s="40"/>
      <c r="AB317" s="40"/>
      <c r="AC317" s="40"/>
      <c r="AD317" s="40"/>
      <c r="AE317" s="40"/>
      <c r="AR317" s="240" t="s">
        <v>245</v>
      </c>
      <c r="AT317" s="240" t="s">
        <v>197</v>
      </c>
      <c r="AU317" s="240" t="s">
        <v>86</v>
      </c>
      <c r="AY317" s="19" t="s">
        <v>194</v>
      </c>
      <c r="BE317" s="241">
        <f>IF(N317="základní",J317,0)</f>
        <v>0</v>
      </c>
      <c r="BF317" s="241">
        <f>IF(N317="snížená",J317,0)</f>
        <v>0</v>
      </c>
      <c r="BG317" s="241">
        <f>IF(N317="zákl. přenesená",J317,0)</f>
        <v>0</v>
      </c>
      <c r="BH317" s="241">
        <f>IF(N317="sníž. přenesená",J317,0)</f>
        <v>0</v>
      </c>
      <c r="BI317" s="241">
        <f>IF(N317="nulová",J317,0)</f>
        <v>0</v>
      </c>
      <c r="BJ317" s="19" t="s">
        <v>84</v>
      </c>
      <c r="BK317" s="241">
        <f>ROUND(I317*H317,2)</f>
        <v>0</v>
      </c>
      <c r="BL317" s="19" t="s">
        <v>245</v>
      </c>
      <c r="BM317" s="240" t="s">
        <v>1680</v>
      </c>
    </row>
    <row r="318" spans="1:47" s="2" customFormat="1" ht="12">
      <c r="A318" s="40"/>
      <c r="B318" s="41"/>
      <c r="C318" s="42"/>
      <c r="D318" s="242" t="s">
        <v>204</v>
      </c>
      <c r="E318" s="42"/>
      <c r="F318" s="243" t="s">
        <v>1199</v>
      </c>
      <c r="G318" s="42"/>
      <c r="H318" s="42"/>
      <c r="I318" s="149"/>
      <c r="J318" s="42"/>
      <c r="K318" s="42"/>
      <c r="L318" s="46"/>
      <c r="M318" s="244"/>
      <c r="N318" s="245"/>
      <c r="O318" s="86"/>
      <c r="P318" s="86"/>
      <c r="Q318" s="86"/>
      <c r="R318" s="86"/>
      <c r="S318" s="86"/>
      <c r="T318" s="87"/>
      <c r="U318" s="40"/>
      <c r="V318" s="40"/>
      <c r="W318" s="40"/>
      <c r="X318" s="40"/>
      <c r="Y318" s="40"/>
      <c r="Z318" s="40"/>
      <c r="AA318" s="40"/>
      <c r="AB318" s="40"/>
      <c r="AC318" s="40"/>
      <c r="AD318" s="40"/>
      <c r="AE318" s="40"/>
      <c r="AT318" s="19" t="s">
        <v>204</v>
      </c>
      <c r="AU318" s="19" t="s">
        <v>86</v>
      </c>
    </row>
    <row r="319" spans="1:47" s="2" customFormat="1" ht="12">
      <c r="A319" s="40"/>
      <c r="B319" s="41"/>
      <c r="C319" s="42"/>
      <c r="D319" s="242" t="s">
        <v>206</v>
      </c>
      <c r="E319" s="42"/>
      <c r="F319" s="246" t="s">
        <v>1200</v>
      </c>
      <c r="G319" s="42"/>
      <c r="H319" s="42"/>
      <c r="I319" s="149"/>
      <c r="J319" s="42"/>
      <c r="K319" s="42"/>
      <c r="L319" s="46"/>
      <c r="M319" s="244"/>
      <c r="N319" s="245"/>
      <c r="O319" s="86"/>
      <c r="P319" s="86"/>
      <c r="Q319" s="86"/>
      <c r="R319" s="86"/>
      <c r="S319" s="86"/>
      <c r="T319" s="87"/>
      <c r="U319" s="40"/>
      <c r="V319" s="40"/>
      <c r="W319" s="40"/>
      <c r="X319" s="40"/>
      <c r="Y319" s="40"/>
      <c r="Z319" s="40"/>
      <c r="AA319" s="40"/>
      <c r="AB319" s="40"/>
      <c r="AC319" s="40"/>
      <c r="AD319" s="40"/>
      <c r="AE319" s="40"/>
      <c r="AT319" s="19" t="s">
        <v>206</v>
      </c>
      <c r="AU319" s="19" t="s">
        <v>86</v>
      </c>
    </row>
    <row r="320" spans="1:63" s="12" customFormat="1" ht="22.8" customHeight="1">
      <c r="A320" s="12"/>
      <c r="B320" s="213"/>
      <c r="C320" s="214"/>
      <c r="D320" s="215" t="s">
        <v>75</v>
      </c>
      <c r="E320" s="227" t="s">
        <v>1219</v>
      </c>
      <c r="F320" s="227" t="s">
        <v>1220</v>
      </c>
      <c r="G320" s="214"/>
      <c r="H320" s="214"/>
      <c r="I320" s="217"/>
      <c r="J320" s="228">
        <f>BK320</f>
        <v>0</v>
      </c>
      <c r="K320" s="214"/>
      <c r="L320" s="219"/>
      <c r="M320" s="220"/>
      <c r="N320" s="221"/>
      <c r="O320" s="221"/>
      <c r="P320" s="222">
        <f>SUM(P321:P325)</f>
        <v>0</v>
      </c>
      <c r="Q320" s="221"/>
      <c r="R320" s="222">
        <f>SUM(R321:R325)</f>
        <v>0.0001764</v>
      </c>
      <c r="S320" s="221"/>
      <c r="T320" s="223">
        <f>SUM(T321:T325)</f>
        <v>0</v>
      </c>
      <c r="U320" s="12"/>
      <c r="V320" s="12"/>
      <c r="W320" s="12"/>
      <c r="X320" s="12"/>
      <c r="Y320" s="12"/>
      <c r="Z320" s="12"/>
      <c r="AA320" s="12"/>
      <c r="AB320" s="12"/>
      <c r="AC320" s="12"/>
      <c r="AD320" s="12"/>
      <c r="AE320" s="12"/>
      <c r="AR320" s="224" t="s">
        <v>86</v>
      </c>
      <c r="AT320" s="225" t="s">
        <v>75</v>
      </c>
      <c r="AU320" s="225" t="s">
        <v>84</v>
      </c>
      <c r="AY320" s="224" t="s">
        <v>194</v>
      </c>
      <c r="BK320" s="226">
        <f>SUM(BK321:BK325)</f>
        <v>0</v>
      </c>
    </row>
    <row r="321" spans="1:65" s="2" customFormat="1" ht="16.5" customHeight="1">
      <c r="A321" s="40"/>
      <c r="B321" s="41"/>
      <c r="C321" s="229" t="s">
        <v>674</v>
      </c>
      <c r="D321" s="229" t="s">
        <v>197</v>
      </c>
      <c r="E321" s="230" t="s">
        <v>1222</v>
      </c>
      <c r="F321" s="231" t="s">
        <v>1223</v>
      </c>
      <c r="G321" s="232" t="s">
        <v>354</v>
      </c>
      <c r="H321" s="233">
        <v>1.47</v>
      </c>
      <c r="I321" s="234"/>
      <c r="J321" s="235">
        <f>ROUND(I321*H321,2)</f>
        <v>0</v>
      </c>
      <c r="K321" s="231" t="s">
        <v>201</v>
      </c>
      <c r="L321" s="46"/>
      <c r="M321" s="236" t="s">
        <v>21</v>
      </c>
      <c r="N321" s="237" t="s">
        <v>47</v>
      </c>
      <c r="O321" s="86"/>
      <c r="P321" s="238">
        <f>O321*H321</f>
        <v>0</v>
      </c>
      <c r="Q321" s="238">
        <v>0.00012</v>
      </c>
      <c r="R321" s="238">
        <f>Q321*H321</f>
        <v>0.0001764</v>
      </c>
      <c r="S321" s="238">
        <v>0</v>
      </c>
      <c r="T321" s="239">
        <f>S321*H321</f>
        <v>0</v>
      </c>
      <c r="U321" s="40"/>
      <c r="V321" s="40"/>
      <c r="W321" s="40"/>
      <c r="X321" s="40"/>
      <c r="Y321" s="40"/>
      <c r="Z321" s="40"/>
      <c r="AA321" s="40"/>
      <c r="AB321" s="40"/>
      <c r="AC321" s="40"/>
      <c r="AD321" s="40"/>
      <c r="AE321" s="40"/>
      <c r="AR321" s="240" t="s">
        <v>245</v>
      </c>
      <c r="AT321" s="240" t="s">
        <v>197</v>
      </c>
      <c r="AU321" s="240" t="s">
        <v>86</v>
      </c>
      <c r="AY321" s="19" t="s">
        <v>194</v>
      </c>
      <c r="BE321" s="241">
        <f>IF(N321="základní",J321,0)</f>
        <v>0</v>
      </c>
      <c r="BF321" s="241">
        <f>IF(N321="snížená",J321,0)</f>
        <v>0</v>
      </c>
      <c r="BG321" s="241">
        <f>IF(N321="zákl. přenesená",J321,0)</f>
        <v>0</v>
      </c>
      <c r="BH321" s="241">
        <f>IF(N321="sníž. přenesená",J321,0)</f>
        <v>0</v>
      </c>
      <c r="BI321" s="241">
        <f>IF(N321="nulová",J321,0)</f>
        <v>0</v>
      </c>
      <c r="BJ321" s="19" t="s">
        <v>84</v>
      </c>
      <c r="BK321" s="241">
        <f>ROUND(I321*H321,2)</f>
        <v>0</v>
      </c>
      <c r="BL321" s="19" t="s">
        <v>245</v>
      </c>
      <c r="BM321" s="240" t="s">
        <v>1681</v>
      </c>
    </row>
    <row r="322" spans="1:47" s="2" customFormat="1" ht="12">
      <c r="A322" s="40"/>
      <c r="B322" s="41"/>
      <c r="C322" s="42"/>
      <c r="D322" s="242" t="s">
        <v>204</v>
      </c>
      <c r="E322" s="42"/>
      <c r="F322" s="243" t="s">
        <v>1225</v>
      </c>
      <c r="G322" s="42"/>
      <c r="H322" s="42"/>
      <c r="I322" s="149"/>
      <c r="J322" s="42"/>
      <c r="K322" s="42"/>
      <c r="L322" s="46"/>
      <c r="M322" s="244"/>
      <c r="N322" s="245"/>
      <c r="O322" s="86"/>
      <c r="P322" s="86"/>
      <c r="Q322" s="86"/>
      <c r="R322" s="86"/>
      <c r="S322" s="86"/>
      <c r="T322" s="87"/>
      <c r="U322" s="40"/>
      <c r="V322" s="40"/>
      <c r="W322" s="40"/>
      <c r="X322" s="40"/>
      <c r="Y322" s="40"/>
      <c r="Z322" s="40"/>
      <c r="AA322" s="40"/>
      <c r="AB322" s="40"/>
      <c r="AC322" s="40"/>
      <c r="AD322" s="40"/>
      <c r="AE322" s="40"/>
      <c r="AT322" s="19" t="s">
        <v>204</v>
      </c>
      <c r="AU322" s="19" t="s">
        <v>86</v>
      </c>
    </row>
    <row r="323" spans="1:51" s="16" customFormat="1" ht="12">
      <c r="A323" s="16"/>
      <c r="B323" s="293"/>
      <c r="C323" s="294"/>
      <c r="D323" s="242" t="s">
        <v>208</v>
      </c>
      <c r="E323" s="295" t="s">
        <v>21</v>
      </c>
      <c r="F323" s="296" t="s">
        <v>1226</v>
      </c>
      <c r="G323" s="294"/>
      <c r="H323" s="295" t="s">
        <v>21</v>
      </c>
      <c r="I323" s="297"/>
      <c r="J323" s="294"/>
      <c r="K323" s="294"/>
      <c r="L323" s="298"/>
      <c r="M323" s="299"/>
      <c r="N323" s="300"/>
      <c r="O323" s="300"/>
      <c r="P323" s="300"/>
      <c r="Q323" s="300"/>
      <c r="R323" s="300"/>
      <c r="S323" s="300"/>
      <c r="T323" s="301"/>
      <c r="U323" s="16"/>
      <c r="V323" s="16"/>
      <c r="W323" s="16"/>
      <c r="X323" s="16"/>
      <c r="Y323" s="16"/>
      <c r="Z323" s="16"/>
      <c r="AA323" s="16"/>
      <c r="AB323" s="16"/>
      <c r="AC323" s="16"/>
      <c r="AD323" s="16"/>
      <c r="AE323" s="16"/>
      <c r="AT323" s="302" t="s">
        <v>208</v>
      </c>
      <c r="AU323" s="302" t="s">
        <v>86</v>
      </c>
      <c r="AV323" s="16" t="s">
        <v>84</v>
      </c>
      <c r="AW323" s="16" t="s">
        <v>38</v>
      </c>
      <c r="AX323" s="16" t="s">
        <v>76</v>
      </c>
      <c r="AY323" s="302" t="s">
        <v>194</v>
      </c>
    </row>
    <row r="324" spans="1:51" s="13" customFormat="1" ht="12">
      <c r="A324" s="13"/>
      <c r="B324" s="247"/>
      <c r="C324" s="248"/>
      <c r="D324" s="242" t="s">
        <v>208</v>
      </c>
      <c r="E324" s="249" t="s">
        <v>21</v>
      </c>
      <c r="F324" s="250" t="s">
        <v>1682</v>
      </c>
      <c r="G324" s="248"/>
      <c r="H324" s="251">
        <v>1.47</v>
      </c>
      <c r="I324" s="252"/>
      <c r="J324" s="248"/>
      <c r="K324" s="248"/>
      <c r="L324" s="253"/>
      <c r="M324" s="254"/>
      <c r="N324" s="255"/>
      <c r="O324" s="255"/>
      <c r="P324" s="255"/>
      <c r="Q324" s="255"/>
      <c r="R324" s="255"/>
      <c r="S324" s="255"/>
      <c r="T324" s="256"/>
      <c r="U324" s="13"/>
      <c r="V324" s="13"/>
      <c r="W324" s="13"/>
      <c r="X324" s="13"/>
      <c r="Y324" s="13"/>
      <c r="Z324" s="13"/>
      <c r="AA324" s="13"/>
      <c r="AB324" s="13"/>
      <c r="AC324" s="13"/>
      <c r="AD324" s="13"/>
      <c r="AE324" s="13"/>
      <c r="AT324" s="257" t="s">
        <v>208</v>
      </c>
      <c r="AU324" s="257" t="s">
        <v>86</v>
      </c>
      <c r="AV324" s="13" t="s">
        <v>86</v>
      </c>
      <c r="AW324" s="13" t="s">
        <v>38</v>
      </c>
      <c r="AX324" s="13" t="s">
        <v>76</v>
      </c>
      <c r="AY324" s="257" t="s">
        <v>194</v>
      </c>
    </row>
    <row r="325" spans="1:51" s="14" customFormat="1" ht="12">
      <c r="A325" s="14"/>
      <c r="B325" s="258"/>
      <c r="C325" s="259"/>
      <c r="D325" s="242" t="s">
        <v>208</v>
      </c>
      <c r="E325" s="260" t="s">
        <v>21</v>
      </c>
      <c r="F325" s="261" t="s">
        <v>210</v>
      </c>
      <c r="G325" s="259"/>
      <c r="H325" s="262">
        <v>1.47</v>
      </c>
      <c r="I325" s="263"/>
      <c r="J325" s="259"/>
      <c r="K325" s="259"/>
      <c r="L325" s="264"/>
      <c r="M325" s="265"/>
      <c r="N325" s="266"/>
      <c r="O325" s="266"/>
      <c r="P325" s="266"/>
      <c r="Q325" s="266"/>
      <c r="R325" s="266"/>
      <c r="S325" s="266"/>
      <c r="T325" s="267"/>
      <c r="U325" s="14"/>
      <c r="V325" s="14"/>
      <c r="W325" s="14"/>
      <c r="X325" s="14"/>
      <c r="Y325" s="14"/>
      <c r="Z325" s="14"/>
      <c r="AA325" s="14"/>
      <c r="AB325" s="14"/>
      <c r="AC325" s="14"/>
      <c r="AD325" s="14"/>
      <c r="AE325" s="14"/>
      <c r="AT325" s="268" t="s">
        <v>208</v>
      </c>
      <c r="AU325" s="268" t="s">
        <v>86</v>
      </c>
      <c r="AV325" s="14" t="s">
        <v>202</v>
      </c>
      <c r="AW325" s="14" t="s">
        <v>38</v>
      </c>
      <c r="AX325" s="14" t="s">
        <v>84</v>
      </c>
      <c r="AY325" s="268" t="s">
        <v>194</v>
      </c>
    </row>
    <row r="326" spans="1:63" s="12" customFormat="1" ht="22.8" customHeight="1">
      <c r="A326" s="12"/>
      <c r="B326" s="213"/>
      <c r="C326" s="214"/>
      <c r="D326" s="215" t="s">
        <v>75</v>
      </c>
      <c r="E326" s="227" t="s">
        <v>1229</v>
      </c>
      <c r="F326" s="227" t="s">
        <v>1230</v>
      </c>
      <c r="G326" s="214"/>
      <c r="H326" s="214"/>
      <c r="I326" s="217"/>
      <c r="J326" s="228">
        <f>BK326</f>
        <v>0</v>
      </c>
      <c r="K326" s="214"/>
      <c r="L326" s="219"/>
      <c r="M326" s="220"/>
      <c r="N326" s="221"/>
      <c r="O326" s="221"/>
      <c r="P326" s="222">
        <f>SUM(P327:P330)</f>
        <v>0</v>
      </c>
      <c r="Q326" s="221"/>
      <c r="R326" s="222">
        <f>SUM(R327:R330)</f>
        <v>0.08781084</v>
      </c>
      <c r="S326" s="221"/>
      <c r="T326" s="223">
        <f>SUM(T327:T330)</f>
        <v>0</v>
      </c>
      <c r="U326" s="12"/>
      <c r="V326" s="12"/>
      <c r="W326" s="12"/>
      <c r="X326" s="12"/>
      <c r="Y326" s="12"/>
      <c r="Z326" s="12"/>
      <c r="AA326" s="12"/>
      <c r="AB326" s="12"/>
      <c r="AC326" s="12"/>
      <c r="AD326" s="12"/>
      <c r="AE326" s="12"/>
      <c r="AR326" s="224" t="s">
        <v>86</v>
      </c>
      <c r="AT326" s="225" t="s">
        <v>75</v>
      </c>
      <c r="AU326" s="225" t="s">
        <v>84</v>
      </c>
      <c r="AY326" s="224" t="s">
        <v>194</v>
      </c>
      <c r="BK326" s="226">
        <f>SUM(BK327:BK330)</f>
        <v>0</v>
      </c>
    </row>
    <row r="327" spans="1:65" s="2" customFormat="1" ht="16.5" customHeight="1">
      <c r="A327" s="40"/>
      <c r="B327" s="41"/>
      <c r="C327" s="229" t="s">
        <v>683</v>
      </c>
      <c r="D327" s="229" t="s">
        <v>197</v>
      </c>
      <c r="E327" s="230" t="s">
        <v>1239</v>
      </c>
      <c r="F327" s="231" t="s">
        <v>1240</v>
      </c>
      <c r="G327" s="232" t="s">
        <v>354</v>
      </c>
      <c r="H327" s="233">
        <v>302.796</v>
      </c>
      <c r="I327" s="234"/>
      <c r="J327" s="235">
        <f>ROUND(I327*H327,2)</f>
        <v>0</v>
      </c>
      <c r="K327" s="231" t="s">
        <v>201</v>
      </c>
      <c r="L327" s="46"/>
      <c r="M327" s="236" t="s">
        <v>21</v>
      </c>
      <c r="N327" s="237" t="s">
        <v>47</v>
      </c>
      <c r="O327" s="86"/>
      <c r="P327" s="238">
        <f>O327*H327</f>
        <v>0</v>
      </c>
      <c r="Q327" s="238">
        <v>0.00029</v>
      </c>
      <c r="R327" s="238">
        <f>Q327*H327</f>
        <v>0.08781084</v>
      </c>
      <c r="S327" s="238">
        <v>0</v>
      </c>
      <c r="T327" s="239">
        <f>S327*H327</f>
        <v>0</v>
      </c>
      <c r="U327" s="40"/>
      <c r="V327" s="40"/>
      <c r="W327" s="40"/>
      <c r="X327" s="40"/>
      <c r="Y327" s="40"/>
      <c r="Z327" s="40"/>
      <c r="AA327" s="40"/>
      <c r="AB327" s="40"/>
      <c r="AC327" s="40"/>
      <c r="AD327" s="40"/>
      <c r="AE327" s="40"/>
      <c r="AR327" s="240" t="s">
        <v>245</v>
      </c>
      <c r="AT327" s="240" t="s">
        <v>197</v>
      </c>
      <c r="AU327" s="240" t="s">
        <v>86</v>
      </c>
      <c r="AY327" s="19" t="s">
        <v>194</v>
      </c>
      <c r="BE327" s="241">
        <f>IF(N327="základní",J327,0)</f>
        <v>0</v>
      </c>
      <c r="BF327" s="241">
        <f>IF(N327="snížená",J327,0)</f>
        <v>0</v>
      </c>
      <c r="BG327" s="241">
        <f>IF(N327="zákl. přenesená",J327,0)</f>
        <v>0</v>
      </c>
      <c r="BH327" s="241">
        <f>IF(N327="sníž. přenesená",J327,0)</f>
        <v>0</v>
      </c>
      <c r="BI327" s="241">
        <f>IF(N327="nulová",J327,0)</f>
        <v>0</v>
      </c>
      <c r="BJ327" s="19" t="s">
        <v>84</v>
      </c>
      <c r="BK327" s="241">
        <f>ROUND(I327*H327,2)</f>
        <v>0</v>
      </c>
      <c r="BL327" s="19" t="s">
        <v>245</v>
      </c>
      <c r="BM327" s="240" t="s">
        <v>1683</v>
      </c>
    </row>
    <row r="328" spans="1:47" s="2" customFormat="1" ht="12">
      <c r="A328" s="40"/>
      <c r="B328" s="41"/>
      <c r="C328" s="42"/>
      <c r="D328" s="242" t="s">
        <v>204</v>
      </c>
      <c r="E328" s="42"/>
      <c r="F328" s="243" t="s">
        <v>1242</v>
      </c>
      <c r="G328" s="42"/>
      <c r="H328" s="42"/>
      <c r="I328" s="149"/>
      <c r="J328" s="42"/>
      <c r="K328" s="42"/>
      <c r="L328" s="46"/>
      <c r="M328" s="244"/>
      <c r="N328" s="245"/>
      <c r="O328" s="86"/>
      <c r="P328" s="86"/>
      <c r="Q328" s="86"/>
      <c r="R328" s="86"/>
      <c r="S328" s="86"/>
      <c r="T328" s="87"/>
      <c r="U328" s="40"/>
      <c r="V328" s="40"/>
      <c r="W328" s="40"/>
      <c r="X328" s="40"/>
      <c r="Y328" s="40"/>
      <c r="Z328" s="40"/>
      <c r="AA328" s="40"/>
      <c r="AB328" s="40"/>
      <c r="AC328" s="40"/>
      <c r="AD328" s="40"/>
      <c r="AE328" s="40"/>
      <c r="AT328" s="19" t="s">
        <v>204</v>
      </c>
      <c r="AU328" s="19" t="s">
        <v>86</v>
      </c>
    </row>
    <row r="329" spans="1:51" s="13" customFormat="1" ht="12">
      <c r="A329" s="13"/>
      <c r="B329" s="247"/>
      <c r="C329" s="248"/>
      <c r="D329" s="242" t="s">
        <v>208</v>
      </c>
      <c r="E329" s="249" t="s">
        <v>21</v>
      </c>
      <c r="F329" s="250" t="s">
        <v>1684</v>
      </c>
      <c r="G329" s="248"/>
      <c r="H329" s="251">
        <v>302.796</v>
      </c>
      <c r="I329" s="252"/>
      <c r="J329" s="248"/>
      <c r="K329" s="248"/>
      <c r="L329" s="253"/>
      <c r="M329" s="254"/>
      <c r="N329" s="255"/>
      <c r="O329" s="255"/>
      <c r="P329" s="255"/>
      <c r="Q329" s="255"/>
      <c r="R329" s="255"/>
      <c r="S329" s="255"/>
      <c r="T329" s="256"/>
      <c r="U329" s="13"/>
      <c r="V329" s="13"/>
      <c r="W329" s="13"/>
      <c r="X329" s="13"/>
      <c r="Y329" s="13"/>
      <c r="Z329" s="13"/>
      <c r="AA329" s="13"/>
      <c r="AB329" s="13"/>
      <c r="AC329" s="13"/>
      <c r="AD329" s="13"/>
      <c r="AE329" s="13"/>
      <c r="AT329" s="257" t="s">
        <v>208</v>
      </c>
      <c r="AU329" s="257" t="s">
        <v>86</v>
      </c>
      <c r="AV329" s="13" t="s">
        <v>86</v>
      </c>
      <c r="AW329" s="13" t="s">
        <v>38</v>
      </c>
      <c r="AX329" s="13" t="s">
        <v>76</v>
      </c>
      <c r="AY329" s="257" t="s">
        <v>194</v>
      </c>
    </row>
    <row r="330" spans="1:51" s="14" customFormat="1" ht="12">
      <c r="A330" s="14"/>
      <c r="B330" s="258"/>
      <c r="C330" s="259"/>
      <c r="D330" s="242" t="s">
        <v>208</v>
      </c>
      <c r="E330" s="260" t="s">
        <v>21</v>
      </c>
      <c r="F330" s="261" t="s">
        <v>210</v>
      </c>
      <c r="G330" s="259"/>
      <c r="H330" s="262">
        <v>302.796</v>
      </c>
      <c r="I330" s="263"/>
      <c r="J330" s="259"/>
      <c r="K330" s="259"/>
      <c r="L330" s="264"/>
      <c r="M330" s="265"/>
      <c r="N330" s="266"/>
      <c r="O330" s="266"/>
      <c r="P330" s="266"/>
      <c r="Q330" s="266"/>
      <c r="R330" s="266"/>
      <c r="S330" s="266"/>
      <c r="T330" s="267"/>
      <c r="U330" s="14"/>
      <c r="V330" s="14"/>
      <c r="W330" s="14"/>
      <c r="X330" s="14"/>
      <c r="Y330" s="14"/>
      <c r="Z330" s="14"/>
      <c r="AA330" s="14"/>
      <c r="AB330" s="14"/>
      <c r="AC330" s="14"/>
      <c r="AD330" s="14"/>
      <c r="AE330" s="14"/>
      <c r="AT330" s="268" t="s">
        <v>208</v>
      </c>
      <c r="AU330" s="268" t="s">
        <v>86</v>
      </c>
      <c r="AV330" s="14" t="s">
        <v>202</v>
      </c>
      <c r="AW330" s="14" t="s">
        <v>38</v>
      </c>
      <c r="AX330" s="14" t="s">
        <v>84</v>
      </c>
      <c r="AY330" s="268" t="s">
        <v>194</v>
      </c>
    </row>
    <row r="331" spans="1:63" s="12" customFormat="1" ht="25.9" customHeight="1">
      <c r="A331" s="12"/>
      <c r="B331" s="213"/>
      <c r="C331" s="214"/>
      <c r="D331" s="215" t="s">
        <v>75</v>
      </c>
      <c r="E331" s="216" t="s">
        <v>272</v>
      </c>
      <c r="F331" s="216" t="s">
        <v>273</v>
      </c>
      <c r="G331" s="214"/>
      <c r="H331" s="214"/>
      <c r="I331" s="217"/>
      <c r="J331" s="218">
        <f>BK331</f>
        <v>0</v>
      </c>
      <c r="K331" s="214"/>
      <c r="L331" s="219"/>
      <c r="M331" s="220"/>
      <c r="N331" s="221"/>
      <c r="O331" s="221"/>
      <c r="P331" s="222">
        <f>SUM(P332:P340)</f>
        <v>0</v>
      </c>
      <c r="Q331" s="221"/>
      <c r="R331" s="222">
        <f>SUM(R332:R340)</f>
        <v>0</v>
      </c>
      <c r="S331" s="221"/>
      <c r="T331" s="223">
        <f>SUM(T332:T340)</f>
        <v>0</v>
      </c>
      <c r="U331" s="12"/>
      <c r="V331" s="12"/>
      <c r="W331" s="12"/>
      <c r="X331" s="12"/>
      <c r="Y331" s="12"/>
      <c r="Z331" s="12"/>
      <c r="AA331" s="12"/>
      <c r="AB331" s="12"/>
      <c r="AC331" s="12"/>
      <c r="AD331" s="12"/>
      <c r="AE331" s="12"/>
      <c r="AR331" s="224" t="s">
        <v>202</v>
      </c>
      <c r="AT331" s="225" t="s">
        <v>75</v>
      </c>
      <c r="AU331" s="225" t="s">
        <v>76</v>
      </c>
      <c r="AY331" s="224" t="s">
        <v>194</v>
      </c>
      <c r="BK331" s="226">
        <f>SUM(BK332:BK340)</f>
        <v>0</v>
      </c>
    </row>
    <row r="332" spans="1:65" s="2" customFormat="1" ht="16.5" customHeight="1">
      <c r="A332" s="40"/>
      <c r="B332" s="41"/>
      <c r="C332" s="229" t="s">
        <v>689</v>
      </c>
      <c r="D332" s="229" t="s">
        <v>197</v>
      </c>
      <c r="E332" s="230" t="s">
        <v>1685</v>
      </c>
      <c r="F332" s="231" t="s">
        <v>1686</v>
      </c>
      <c r="G332" s="232" t="s">
        <v>277</v>
      </c>
      <c r="H332" s="233">
        <v>16</v>
      </c>
      <c r="I332" s="234"/>
      <c r="J332" s="235">
        <f>ROUND(I332*H332,2)</f>
        <v>0</v>
      </c>
      <c r="K332" s="231" t="s">
        <v>201</v>
      </c>
      <c r="L332" s="46"/>
      <c r="M332" s="236" t="s">
        <v>21</v>
      </c>
      <c r="N332" s="237" t="s">
        <v>47</v>
      </c>
      <c r="O332" s="86"/>
      <c r="P332" s="238">
        <f>O332*H332</f>
        <v>0</v>
      </c>
      <c r="Q332" s="238">
        <v>0</v>
      </c>
      <c r="R332" s="238">
        <f>Q332*H332</f>
        <v>0</v>
      </c>
      <c r="S332" s="238">
        <v>0</v>
      </c>
      <c r="T332" s="239">
        <f>S332*H332</f>
        <v>0</v>
      </c>
      <c r="U332" s="40"/>
      <c r="V332" s="40"/>
      <c r="W332" s="40"/>
      <c r="X332" s="40"/>
      <c r="Y332" s="40"/>
      <c r="Z332" s="40"/>
      <c r="AA332" s="40"/>
      <c r="AB332" s="40"/>
      <c r="AC332" s="40"/>
      <c r="AD332" s="40"/>
      <c r="AE332" s="40"/>
      <c r="AR332" s="240" t="s">
        <v>278</v>
      </c>
      <c r="AT332" s="240" t="s">
        <v>197</v>
      </c>
      <c r="AU332" s="240" t="s">
        <v>84</v>
      </c>
      <c r="AY332" s="19" t="s">
        <v>194</v>
      </c>
      <c r="BE332" s="241">
        <f>IF(N332="základní",J332,0)</f>
        <v>0</v>
      </c>
      <c r="BF332" s="241">
        <f>IF(N332="snížená",J332,0)</f>
        <v>0</v>
      </c>
      <c r="BG332" s="241">
        <f>IF(N332="zákl. přenesená",J332,0)</f>
        <v>0</v>
      </c>
      <c r="BH332" s="241">
        <f>IF(N332="sníž. přenesená",J332,0)</f>
        <v>0</v>
      </c>
      <c r="BI332" s="241">
        <f>IF(N332="nulová",J332,0)</f>
        <v>0</v>
      </c>
      <c r="BJ332" s="19" t="s">
        <v>84</v>
      </c>
      <c r="BK332" s="241">
        <f>ROUND(I332*H332,2)</f>
        <v>0</v>
      </c>
      <c r="BL332" s="19" t="s">
        <v>278</v>
      </c>
      <c r="BM332" s="240" t="s">
        <v>1687</v>
      </c>
    </row>
    <row r="333" spans="1:47" s="2" customFormat="1" ht="12">
      <c r="A333" s="40"/>
      <c r="B333" s="41"/>
      <c r="C333" s="42"/>
      <c r="D333" s="242" t="s">
        <v>204</v>
      </c>
      <c r="E333" s="42"/>
      <c r="F333" s="243" t="s">
        <v>1688</v>
      </c>
      <c r="G333" s="42"/>
      <c r="H333" s="42"/>
      <c r="I333" s="149"/>
      <c r="J333" s="42"/>
      <c r="K333" s="42"/>
      <c r="L333" s="46"/>
      <c r="M333" s="244"/>
      <c r="N333" s="245"/>
      <c r="O333" s="86"/>
      <c r="P333" s="86"/>
      <c r="Q333" s="86"/>
      <c r="R333" s="86"/>
      <c r="S333" s="86"/>
      <c r="T333" s="87"/>
      <c r="U333" s="40"/>
      <c r="V333" s="40"/>
      <c r="W333" s="40"/>
      <c r="X333" s="40"/>
      <c r="Y333" s="40"/>
      <c r="Z333" s="40"/>
      <c r="AA333" s="40"/>
      <c r="AB333" s="40"/>
      <c r="AC333" s="40"/>
      <c r="AD333" s="40"/>
      <c r="AE333" s="40"/>
      <c r="AT333" s="19" t="s">
        <v>204</v>
      </c>
      <c r="AU333" s="19" t="s">
        <v>84</v>
      </c>
    </row>
    <row r="334" spans="1:65" s="2" customFormat="1" ht="16.5" customHeight="1">
      <c r="A334" s="40"/>
      <c r="B334" s="41"/>
      <c r="C334" s="229" t="s">
        <v>695</v>
      </c>
      <c r="D334" s="229" t="s">
        <v>197</v>
      </c>
      <c r="E334" s="230" t="s">
        <v>1689</v>
      </c>
      <c r="F334" s="231" t="s">
        <v>1690</v>
      </c>
      <c r="G334" s="232" t="s">
        <v>277</v>
      </c>
      <c r="H334" s="233">
        <v>3</v>
      </c>
      <c r="I334" s="234"/>
      <c r="J334" s="235">
        <f>ROUND(I334*H334,2)</f>
        <v>0</v>
      </c>
      <c r="K334" s="231" t="s">
        <v>201</v>
      </c>
      <c r="L334" s="46"/>
      <c r="M334" s="236" t="s">
        <v>21</v>
      </c>
      <c r="N334" s="237" t="s">
        <v>47</v>
      </c>
      <c r="O334" s="86"/>
      <c r="P334" s="238">
        <f>O334*H334</f>
        <v>0</v>
      </c>
      <c r="Q334" s="238">
        <v>0</v>
      </c>
      <c r="R334" s="238">
        <f>Q334*H334</f>
        <v>0</v>
      </c>
      <c r="S334" s="238">
        <v>0</v>
      </c>
      <c r="T334" s="239">
        <f>S334*H334</f>
        <v>0</v>
      </c>
      <c r="U334" s="40"/>
      <c r="V334" s="40"/>
      <c r="W334" s="40"/>
      <c r="X334" s="40"/>
      <c r="Y334" s="40"/>
      <c r="Z334" s="40"/>
      <c r="AA334" s="40"/>
      <c r="AB334" s="40"/>
      <c r="AC334" s="40"/>
      <c r="AD334" s="40"/>
      <c r="AE334" s="40"/>
      <c r="AR334" s="240" t="s">
        <v>278</v>
      </c>
      <c r="AT334" s="240" t="s">
        <v>197</v>
      </c>
      <c r="AU334" s="240" t="s">
        <v>84</v>
      </c>
      <c r="AY334" s="19" t="s">
        <v>194</v>
      </c>
      <c r="BE334" s="241">
        <f>IF(N334="základní",J334,0)</f>
        <v>0</v>
      </c>
      <c r="BF334" s="241">
        <f>IF(N334="snížená",J334,0)</f>
        <v>0</v>
      </c>
      <c r="BG334" s="241">
        <f>IF(N334="zákl. přenesená",J334,0)</f>
        <v>0</v>
      </c>
      <c r="BH334" s="241">
        <f>IF(N334="sníž. přenesená",J334,0)</f>
        <v>0</v>
      </c>
      <c r="BI334" s="241">
        <f>IF(N334="nulová",J334,0)</f>
        <v>0</v>
      </c>
      <c r="BJ334" s="19" t="s">
        <v>84</v>
      </c>
      <c r="BK334" s="241">
        <f>ROUND(I334*H334,2)</f>
        <v>0</v>
      </c>
      <c r="BL334" s="19" t="s">
        <v>278</v>
      </c>
      <c r="BM334" s="240" t="s">
        <v>1691</v>
      </c>
    </row>
    <row r="335" spans="1:47" s="2" customFormat="1" ht="12">
      <c r="A335" s="40"/>
      <c r="B335" s="41"/>
      <c r="C335" s="42"/>
      <c r="D335" s="242" t="s">
        <v>204</v>
      </c>
      <c r="E335" s="42"/>
      <c r="F335" s="243" t="s">
        <v>1692</v>
      </c>
      <c r="G335" s="42"/>
      <c r="H335" s="42"/>
      <c r="I335" s="149"/>
      <c r="J335" s="42"/>
      <c r="K335" s="42"/>
      <c r="L335" s="46"/>
      <c r="M335" s="244"/>
      <c r="N335" s="245"/>
      <c r="O335" s="86"/>
      <c r="P335" s="86"/>
      <c r="Q335" s="86"/>
      <c r="R335" s="86"/>
      <c r="S335" s="86"/>
      <c r="T335" s="87"/>
      <c r="U335" s="40"/>
      <c r="V335" s="40"/>
      <c r="W335" s="40"/>
      <c r="X335" s="40"/>
      <c r="Y335" s="40"/>
      <c r="Z335" s="40"/>
      <c r="AA335" s="40"/>
      <c r="AB335" s="40"/>
      <c r="AC335" s="40"/>
      <c r="AD335" s="40"/>
      <c r="AE335" s="40"/>
      <c r="AT335" s="19" t="s">
        <v>204</v>
      </c>
      <c r="AU335" s="19" t="s">
        <v>84</v>
      </c>
    </row>
    <row r="336" spans="1:51" s="13" customFormat="1" ht="12">
      <c r="A336" s="13"/>
      <c r="B336" s="247"/>
      <c r="C336" s="248"/>
      <c r="D336" s="242" t="s">
        <v>208</v>
      </c>
      <c r="E336" s="249" t="s">
        <v>21</v>
      </c>
      <c r="F336" s="250" t="s">
        <v>1693</v>
      </c>
      <c r="G336" s="248"/>
      <c r="H336" s="251">
        <v>3</v>
      </c>
      <c r="I336" s="252"/>
      <c r="J336" s="248"/>
      <c r="K336" s="248"/>
      <c r="L336" s="253"/>
      <c r="M336" s="254"/>
      <c r="N336" s="255"/>
      <c r="O336" s="255"/>
      <c r="P336" s="255"/>
      <c r="Q336" s="255"/>
      <c r="R336" s="255"/>
      <c r="S336" s="255"/>
      <c r="T336" s="256"/>
      <c r="U336" s="13"/>
      <c r="V336" s="13"/>
      <c r="W336" s="13"/>
      <c r="X336" s="13"/>
      <c r="Y336" s="13"/>
      <c r="Z336" s="13"/>
      <c r="AA336" s="13"/>
      <c r="AB336" s="13"/>
      <c r="AC336" s="13"/>
      <c r="AD336" s="13"/>
      <c r="AE336" s="13"/>
      <c r="AT336" s="257" t="s">
        <v>208</v>
      </c>
      <c r="AU336" s="257" t="s">
        <v>84</v>
      </c>
      <c r="AV336" s="13" t="s">
        <v>86</v>
      </c>
      <c r="AW336" s="13" t="s">
        <v>38</v>
      </c>
      <c r="AX336" s="13" t="s">
        <v>84</v>
      </c>
      <c r="AY336" s="257" t="s">
        <v>194</v>
      </c>
    </row>
    <row r="337" spans="1:65" s="2" customFormat="1" ht="16.5" customHeight="1">
      <c r="A337" s="40"/>
      <c r="B337" s="41"/>
      <c r="C337" s="229" t="s">
        <v>702</v>
      </c>
      <c r="D337" s="229" t="s">
        <v>197</v>
      </c>
      <c r="E337" s="230" t="s">
        <v>275</v>
      </c>
      <c r="F337" s="231" t="s">
        <v>276</v>
      </c>
      <c r="G337" s="232" t="s">
        <v>277</v>
      </c>
      <c r="H337" s="233">
        <v>5</v>
      </c>
      <c r="I337" s="234"/>
      <c r="J337" s="235">
        <f>ROUND(I337*H337,2)</f>
        <v>0</v>
      </c>
      <c r="K337" s="231" t="s">
        <v>201</v>
      </c>
      <c r="L337" s="46"/>
      <c r="M337" s="236" t="s">
        <v>21</v>
      </c>
      <c r="N337" s="237" t="s">
        <v>47</v>
      </c>
      <c r="O337" s="86"/>
      <c r="P337" s="238">
        <f>O337*H337</f>
        <v>0</v>
      </c>
      <c r="Q337" s="238">
        <v>0</v>
      </c>
      <c r="R337" s="238">
        <f>Q337*H337</f>
        <v>0</v>
      </c>
      <c r="S337" s="238">
        <v>0</v>
      </c>
      <c r="T337" s="239">
        <f>S337*H337</f>
        <v>0</v>
      </c>
      <c r="U337" s="40"/>
      <c r="V337" s="40"/>
      <c r="W337" s="40"/>
      <c r="X337" s="40"/>
      <c r="Y337" s="40"/>
      <c r="Z337" s="40"/>
      <c r="AA337" s="40"/>
      <c r="AB337" s="40"/>
      <c r="AC337" s="40"/>
      <c r="AD337" s="40"/>
      <c r="AE337" s="40"/>
      <c r="AR337" s="240" t="s">
        <v>278</v>
      </c>
      <c r="AT337" s="240" t="s">
        <v>197</v>
      </c>
      <c r="AU337" s="240" t="s">
        <v>84</v>
      </c>
      <c r="AY337" s="19" t="s">
        <v>194</v>
      </c>
      <c r="BE337" s="241">
        <f>IF(N337="základní",J337,0)</f>
        <v>0</v>
      </c>
      <c r="BF337" s="241">
        <f>IF(N337="snížená",J337,0)</f>
        <v>0</v>
      </c>
      <c r="BG337" s="241">
        <f>IF(N337="zákl. přenesená",J337,0)</f>
        <v>0</v>
      </c>
      <c r="BH337" s="241">
        <f>IF(N337="sníž. přenesená",J337,0)</f>
        <v>0</v>
      </c>
      <c r="BI337" s="241">
        <f>IF(N337="nulová",J337,0)</f>
        <v>0</v>
      </c>
      <c r="BJ337" s="19" t="s">
        <v>84</v>
      </c>
      <c r="BK337" s="241">
        <f>ROUND(I337*H337,2)</f>
        <v>0</v>
      </c>
      <c r="BL337" s="19" t="s">
        <v>278</v>
      </c>
      <c r="BM337" s="240" t="s">
        <v>1694</v>
      </c>
    </row>
    <row r="338" spans="1:47" s="2" customFormat="1" ht="12">
      <c r="A338" s="40"/>
      <c r="B338" s="41"/>
      <c r="C338" s="42"/>
      <c r="D338" s="242" t="s">
        <v>204</v>
      </c>
      <c r="E338" s="42"/>
      <c r="F338" s="243" t="s">
        <v>280</v>
      </c>
      <c r="G338" s="42"/>
      <c r="H338" s="42"/>
      <c r="I338" s="149"/>
      <c r="J338" s="42"/>
      <c r="K338" s="42"/>
      <c r="L338" s="46"/>
      <c r="M338" s="244"/>
      <c r="N338" s="245"/>
      <c r="O338" s="86"/>
      <c r="P338" s="86"/>
      <c r="Q338" s="86"/>
      <c r="R338" s="86"/>
      <c r="S338" s="86"/>
      <c r="T338" s="87"/>
      <c r="U338" s="40"/>
      <c r="V338" s="40"/>
      <c r="W338" s="40"/>
      <c r="X338" s="40"/>
      <c r="Y338" s="40"/>
      <c r="Z338" s="40"/>
      <c r="AA338" s="40"/>
      <c r="AB338" s="40"/>
      <c r="AC338" s="40"/>
      <c r="AD338" s="40"/>
      <c r="AE338" s="40"/>
      <c r="AT338" s="19" t="s">
        <v>204</v>
      </c>
      <c r="AU338" s="19" t="s">
        <v>84</v>
      </c>
    </row>
    <row r="339" spans="1:65" s="2" customFormat="1" ht="16.5" customHeight="1">
      <c r="A339" s="40"/>
      <c r="B339" s="41"/>
      <c r="C339" s="229" t="s">
        <v>708</v>
      </c>
      <c r="D339" s="229" t="s">
        <v>197</v>
      </c>
      <c r="E339" s="230" t="s">
        <v>284</v>
      </c>
      <c r="F339" s="231" t="s">
        <v>285</v>
      </c>
      <c r="G339" s="232" t="s">
        <v>277</v>
      </c>
      <c r="H339" s="233">
        <v>5</v>
      </c>
      <c r="I339" s="234"/>
      <c r="J339" s="235">
        <f>ROUND(I339*H339,2)</f>
        <v>0</v>
      </c>
      <c r="K339" s="231" t="s">
        <v>201</v>
      </c>
      <c r="L339" s="46"/>
      <c r="M339" s="236" t="s">
        <v>21</v>
      </c>
      <c r="N339" s="237" t="s">
        <v>47</v>
      </c>
      <c r="O339" s="86"/>
      <c r="P339" s="238">
        <f>O339*H339</f>
        <v>0</v>
      </c>
      <c r="Q339" s="238">
        <v>0</v>
      </c>
      <c r="R339" s="238">
        <f>Q339*H339</f>
        <v>0</v>
      </c>
      <c r="S339" s="238">
        <v>0</v>
      </c>
      <c r="T339" s="239">
        <f>S339*H339</f>
        <v>0</v>
      </c>
      <c r="U339" s="40"/>
      <c r="V339" s="40"/>
      <c r="W339" s="40"/>
      <c r="X339" s="40"/>
      <c r="Y339" s="40"/>
      <c r="Z339" s="40"/>
      <c r="AA339" s="40"/>
      <c r="AB339" s="40"/>
      <c r="AC339" s="40"/>
      <c r="AD339" s="40"/>
      <c r="AE339" s="40"/>
      <c r="AR339" s="240" t="s">
        <v>278</v>
      </c>
      <c r="AT339" s="240" t="s">
        <v>197</v>
      </c>
      <c r="AU339" s="240" t="s">
        <v>84</v>
      </c>
      <c r="AY339" s="19" t="s">
        <v>194</v>
      </c>
      <c r="BE339" s="241">
        <f>IF(N339="základní",J339,0)</f>
        <v>0</v>
      </c>
      <c r="BF339" s="241">
        <f>IF(N339="snížená",J339,0)</f>
        <v>0</v>
      </c>
      <c r="BG339" s="241">
        <f>IF(N339="zákl. přenesená",J339,0)</f>
        <v>0</v>
      </c>
      <c r="BH339" s="241">
        <f>IF(N339="sníž. přenesená",J339,0)</f>
        <v>0</v>
      </c>
      <c r="BI339" s="241">
        <f>IF(N339="nulová",J339,0)</f>
        <v>0</v>
      </c>
      <c r="BJ339" s="19" t="s">
        <v>84</v>
      </c>
      <c r="BK339" s="241">
        <f>ROUND(I339*H339,2)</f>
        <v>0</v>
      </c>
      <c r="BL339" s="19" t="s">
        <v>278</v>
      </c>
      <c r="BM339" s="240" t="s">
        <v>1695</v>
      </c>
    </row>
    <row r="340" spans="1:47" s="2" customFormat="1" ht="12">
      <c r="A340" s="40"/>
      <c r="B340" s="41"/>
      <c r="C340" s="42"/>
      <c r="D340" s="242" t="s">
        <v>204</v>
      </c>
      <c r="E340" s="42"/>
      <c r="F340" s="243" t="s">
        <v>287</v>
      </c>
      <c r="G340" s="42"/>
      <c r="H340" s="42"/>
      <c r="I340" s="149"/>
      <c r="J340" s="42"/>
      <c r="K340" s="42"/>
      <c r="L340" s="46"/>
      <c r="M340" s="303"/>
      <c r="N340" s="304"/>
      <c r="O340" s="305"/>
      <c r="P340" s="305"/>
      <c r="Q340" s="305"/>
      <c r="R340" s="305"/>
      <c r="S340" s="305"/>
      <c r="T340" s="306"/>
      <c r="U340" s="40"/>
      <c r="V340" s="40"/>
      <c r="W340" s="40"/>
      <c r="X340" s="40"/>
      <c r="Y340" s="40"/>
      <c r="Z340" s="40"/>
      <c r="AA340" s="40"/>
      <c r="AB340" s="40"/>
      <c r="AC340" s="40"/>
      <c r="AD340" s="40"/>
      <c r="AE340" s="40"/>
      <c r="AT340" s="19" t="s">
        <v>204</v>
      </c>
      <c r="AU340" s="19" t="s">
        <v>84</v>
      </c>
    </row>
    <row r="341" spans="1:31" s="2" customFormat="1" ht="6.95" customHeight="1">
      <c r="A341" s="40"/>
      <c r="B341" s="61"/>
      <c r="C341" s="62"/>
      <c r="D341" s="62"/>
      <c r="E341" s="62"/>
      <c r="F341" s="62"/>
      <c r="G341" s="62"/>
      <c r="H341" s="62"/>
      <c r="I341" s="178"/>
      <c r="J341" s="62"/>
      <c r="K341" s="62"/>
      <c r="L341" s="46"/>
      <c r="M341" s="40"/>
      <c r="O341" s="40"/>
      <c r="P341" s="40"/>
      <c r="Q341" s="40"/>
      <c r="R341" s="40"/>
      <c r="S341" s="40"/>
      <c r="T341" s="40"/>
      <c r="U341" s="40"/>
      <c r="V341" s="40"/>
      <c r="W341" s="40"/>
      <c r="X341" s="40"/>
      <c r="Y341" s="40"/>
      <c r="Z341" s="40"/>
      <c r="AA341" s="40"/>
      <c r="AB341" s="40"/>
      <c r="AC341" s="40"/>
      <c r="AD341" s="40"/>
      <c r="AE341" s="40"/>
    </row>
  </sheetData>
  <sheetProtection password="CC35" sheet="1" objects="1" scenarios="1" formatColumns="0" formatRows="0" autoFilter="0"/>
  <autoFilter ref="C97:K340"/>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110</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1243</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1696</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1697</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ROUND(J98,2)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ROUND((SUM(BE98:BE244)),2)</f>
        <v>0</v>
      </c>
      <c r="G37" s="40"/>
      <c r="H37" s="40"/>
      <c r="I37" s="167">
        <v>0.21</v>
      </c>
      <c r="J37" s="166">
        <f>ROUND(((SUM(BE98:BE244))*I37),2)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ROUND((SUM(BF98:BF244)),2)</f>
        <v>0</v>
      </c>
      <c r="G38" s="40"/>
      <c r="H38" s="40"/>
      <c r="I38" s="167">
        <v>0.15</v>
      </c>
      <c r="J38" s="166">
        <f>ROUND(((SUM(BF98:BF244))*I38),2)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ROUND((SUM(BG98:BG244)),2)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ROUND((SUM(BH98:BH244)),2)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ROUND((SUM(BI98:BI244)),2)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1243</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1696</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SO 03.3.1 - Oprava podlah</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J98</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J99</f>
        <v>0</v>
      </c>
      <c r="K68" s="189"/>
      <c r="L68" s="194"/>
      <c r="S68" s="9"/>
      <c r="T68" s="9"/>
      <c r="U68" s="9"/>
      <c r="V68" s="9"/>
      <c r="W68" s="9"/>
      <c r="X68" s="9"/>
      <c r="Y68" s="9"/>
      <c r="Z68" s="9"/>
      <c r="AA68" s="9"/>
      <c r="AB68" s="9"/>
      <c r="AC68" s="9"/>
      <c r="AD68" s="9"/>
      <c r="AE68" s="9"/>
    </row>
    <row r="69" spans="1:31" s="10" customFormat="1" ht="19.9" customHeight="1">
      <c r="A69" s="10"/>
      <c r="B69" s="195"/>
      <c r="C69" s="127"/>
      <c r="D69" s="196" t="s">
        <v>294</v>
      </c>
      <c r="E69" s="197"/>
      <c r="F69" s="197"/>
      <c r="G69" s="197"/>
      <c r="H69" s="197"/>
      <c r="I69" s="198"/>
      <c r="J69" s="199">
        <f>J100</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173</v>
      </c>
      <c r="E70" s="197"/>
      <c r="F70" s="197"/>
      <c r="G70" s="197"/>
      <c r="H70" s="197"/>
      <c r="I70" s="198"/>
      <c r="J70" s="199">
        <f>J117</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174</v>
      </c>
      <c r="E71" s="197"/>
      <c r="F71" s="197"/>
      <c r="G71" s="197"/>
      <c r="H71" s="197"/>
      <c r="I71" s="198"/>
      <c r="J71" s="199">
        <f>J164</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295</v>
      </c>
      <c r="E72" s="197"/>
      <c r="F72" s="197"/>
      <c r="G72" s="197"/>
      <c r="H72" s="197"/>
      <c r="I72" s="198"/>
      <c r="J72" s="199">
        <f>J189</f>
        <v>0</v>
      </c>
      <c r="K72" s="127"/>
      <c r="L72" s="200"/>
      <c r="S72" s="10"/>
      <c r="T72" s="10"/>
      <c r="U72" s="10"/>
      <c r="V72" s="10"/>
      <c r="W72" s="10"/>
      <c r="X72" s="10"/>
      <c r="Y72" s="10"/>
      <c r="Z72" s="10"/>
      <c r="AA72" s="10"/>
      <c r="AB72" s="10"/>
      <c r="AC72" s="10"/>
      <c r="AD72" s="10"/>
      <c r="AE72" s="10"/>
    </row>
    <row r="73" spans="1:31" s="9" customFormat="1" ht="24.95" customHeight="1">
      <c r="A73" s="9"/>
      <c r="B73" s="188"/>
      <c r="C73" s="189"/>
      <c r="D73" s="190" t="s">
        <v>175</v>
      </c>
      <c r="E73" s="191"/>
      <c r="F73" s="191"/>
      <c r="G73" s="191"/>
      <c r="H73" s="191"/>
      <c r="I73" s="192"/>
      <c r="J73" s="193">
        <f>J193</f>
        <v>0</v>
      </c>
      <c r="K73" s="189"/>
      <c r="L73" s="194"/>
      <c r="S73" s="9"/>
      <c r="T73" s="9"/>
      <c r="U73" s="9"/>
      <c r="V73" s="9"/>
      <c r="W73" s="9"/>
      <c r="X73" s="9"/>
      <c r="Y73" s="9"/>
      <c r="Z73" s="9"/>
      <c r="AA73" s="9"/>
      <c r="AB73" s="9"/>
      <c r="AC73" s="9"/>
      <c r="AD73" s="9"/>
      <c r="AE73" s="9"/>
    </row>
    <row r="74" spans="1:31" s="10" customFormat="1" ht="19.9" customHeight="1">
      <c r="A74" s="10"/>
      <c r="B74" s="195"/>
      <c r="C74" s="127"/>
      <c r="D74" s="196" t="s">
        <v>302</v>
      </c>
      <c r="E74" s="197"/>
      <c r="F74" s="197"/>
      <c r="G74" s="197"/>
      <c r="H74" s="197"/>
      <c r="I74" s="198"/>
      <c r="J74" s="199">
        <f>J194</f>
        <v>0</v>
      </c>
      <c r="K74" s="127"/>
      <c r="L74" s="200"/>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78"/>
      <c r="J76" s="62"/>
      <c r="K76" s="62"/>
      <c r="L76" s="150"/>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81"/>
      <c r="J80" s="64"/>
      <c r="K80" s="64"/>
      <c r="L80" s="150"/>
      <c r="S80" s="40"/>
      <c r="T80" s="40"/>
      <c r="U80" s="40"/>
      <c r="V80" s="40"/>
      <c r="W80" s="40"/>
      <c r="X80" s="40"/>
      <c r="Y80" s="40"/>
      <c r="Z80" s="40"/>
      <c r="AA80" s="40"/>
      <c r="AB80" s="40"/>
      <c r="AC80" s="40"/>
      <c r="AD80" s="40"/>
      <c r="AE80" s="40"/>
    </row>
    <row r="81" spans="1:31" s="2" customFormat="1" ht="24.95" customHeight="1">
      <c r="A81" s="40"/>
      <c r="B81" s="41"/>
      <c r="C81" s="25" t="s">
        <v>179</v>
      </c>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16.5" customHeight="1">
      <c r="A84" s="40"/>
      <c r="B84" s="41"/>
      <c r="C84" s="42"/>
      <c r="D84" s="42"/>
      <c r="E84" s="182" t="str">
        <f>E7</f>
        <v>Rekonstrukce hasičské zbrojnice a přístavba garáží, Kynšperk nad Ohří</v>
      </c>
      <c r="F84" s="34"/>
      <c r="G84" s="34"/>
      <c r="H84" s="34"/>
      <c r="I84" s="149"/>
      <c r="J84" s="42"/>
      <c r="K84" s="42"/>
      <c r="L84" s="150"/>
      <c r="S84" s="40"/>
      <c r="T84" s="40"/>
      <c r="U84" s="40"/>
      <c r="V84" s="40"/>
      <c r="W84" s="40"/>
      <c r="X84" s="40"/>
      <c r="Y84" s="40"/>
      <c r="Z84" s="40"/>
      <c r="AA84" s="40"/>
      <c r="AB84" s="40"/>
      <c r="AC84" s="40"/>
      <c r="AD84" s="40"/>
      <c r="AE84" s="40"/>
    </row>
    <row r="85" spans="2:12" s="1" customFormat="1" ht="12" customHeight="1">
      <c r="B85" s="23"/>
      <c r="C85" s="34" t="s">
        <v>166</v>
      </c>
      <c r="D85" s="24"/>
      <c r="E85" s="24"/>
      <c r="F85" s="24"/>
      <c r="G85" s="24"/>
      <c r="H85" s="24"/>
      <c r="I85" s="141"/>
      <c r="J85" s="24"/>
      <c r="K85" s="24"/>
      <c r="L85" s="22"/>
    </row>
    <row r="86" spans="2:12" s="1" customFormat="1" ht="16.5" customHeight="1">
      <c r="B86" s="23"/>
      <c r="C86" s="24"/>
      <c r="D86" s="24"/>
      <c r="E86" s="182" t="s">
        <v>1243</v>
      </c>
      <c r="F86" s="24"/>
      <c r="G86" s="24"/>
      <c r="H86" s="24"/>
      <c r="I86" s="141"/>
      <c r="J86" s="24"/>
      <c r="K86" s="24"/>
      <c r="L86" s="22"/>
    </row>
    <row r="87" spans="2:12" s="1" customFormat="1" ht="12" customHeight="1">
      <c r="B87" s="23"/>
      <c r="C87" s="34" t="s">
        <v>1244</v>
      </c>
      <c r="D87" s="24"/>
      <c r="E87" s="24"/>
      <c r="F87" s="24"/>
      <c r="G87" s="24"/>
      <c r="H87" s="24"/>
      <c r="I87" s="141"/>
      <c r="J87" s="24"/>
      <c r="K87" s="24"/>
      <c r="L87" s="22"/>
    </row>
    <row r="88" spans="1:31" s="2" customFormat="1" ht="16.5" customHeight="1">
      <c r="A88" s="40"/>
      <c r="B88" s="41"/>
      <c r="C88" s="42"/>
      <c r="D88" s="42"/>
      <c r="E88" s="307" t="s">
        <v>1696</v>
      </c>
      <c r="F88" s="42"/>
      <c r="G88" s="42"/>
      <c r="H88" s="42"/>
      <c r="I88" s="149"/>
      <c r="J88" s="42"/>
      <c r="K88" s="42"/>
      <c r="L88" s="150"/>
      <c r="S88" s="40"/>
      <c r="T88" s="40"/>
      <c r="U88" s="40"/>
      <c r="V88" s="40"/>
      <c r="W88" s="40"/>
      <c r="X88" s="40"/>
      <c r="Y88" s="40"/>
      <c r="Z88" s="40"/>
      <c r="AA88" s="40"/>
      <c r="AB88" s="40"/>
      <c r="AC88" s="40"/>
      <c r="AD88" s="40"/>
      <c r="AE88" s="40"/>
    </row>
    <row r="89" spans="1:31" s="2" customFormat="1" ht="12" customHeight="1">
      <c r="A89" s="40"/>
      <c r="B89" s="41"/>
      <c r="C89" s="34" t="s">
        <v>1473</v>
      </c>
      <c r="D89" s="42"/>
      <c r="E89" s="42"/>
      <c r="F89" s="42"/>
      <c r="G89" s="42"/>
      <c r="H89" s="42"/>
      <c r="I89" s="149"/>
      <c r="J89" s="42"/>
      <c r="K89" s="42"/>
      <c r="L89" s="150"/>
      <c r="S89" s="40"/>
      <c r="T89" s="40"/>
      <c r="U89" s="40"/>
      <c r="V89" s="40"/>
      <c r="W89" s="40"/>
      <c r="X89" s="40"/>
      <c r="Y89" s="40"/>
      <c r="Z89" s="40"/>
      <c r="AA89" s="40"/>
      <c r="AB89" s="40"/>
      <c r="AC89" s="40"/>
      <c r="AD89" s="40"/>
      <c r="AE89" s="40"/>
    </row>
    <row r="90" spans="1:31" s="2" customFormat="1" ht="16.5" customHeight="1">
      <c r="A90" s="40"/>
      <c r="B90" s="41"/>
      <c r="C90" s="42"/>
      <c r="D90" s="42"/>
      <c r="E90" s="71" t="str">
        <f>E13</f>
        <v>SO 03.3.1 - Oprava podlah</v>
      </c>
      <c r="F90" s="42"/>
      <c r="G90" s="42"/>
      <c r="H90" s="42"/>
      <c r="I90" s="149"/>
      <c r="J90" s="42"/>
      <c r="K90" s="42"/>
      <c r="L90" s="150"/>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49"/>
      <c r="J91" s="42"/>
      <c r="K91" s="42"/>
      <c r="L91" s="150"/>
      <c r="S91" s="40"/>
      <c r="T91" s="40"/>
      <c r="U91" s="40"/>
      <c r="V91" s="40"/>
      <c r="W91" s="40"/>
      <c r="X91" s="40"/>
      <c r="Y91" s="40"/>
      <c r="Z91" s="40"/>
      <c r="AA91" s="40"/>
      <c r="AB91" s="40"/>
      <c r="AC91" s="40"/>
      <c r="AD91" s="40"/>
      <c r="AE91" s="40"/>
    </row>
    <row r="92" spans="1:31" s="2" customFormat="1" ht="12" customHeight="1">
      <c r="A92" s="40"/>
      <c r="B92" s="41"/>
      <c r="C92" s="34" t="s">
        <v>22</v>
      </c>
      <c r="D92" s="42"/>
      <c r="E92" s="42"/>
      <c r="F92" s="29" t="str">
        <f>F16</f>
        <v>Kynšperk nad Ohří</v>
      </c>
      <c r="G92" s="42"/>
      <c r="H92" s="42"/>
      <c r="I92" s="152" t="s">
        <v>24</v>
      </c>
      <c r="J92" s="74" t="str">
        <f>IF(J16="","",J16)</f>
        <v>23. 1. 2020</v>
      </c>
      <c r="K92" s="42"/>
      <c r="L92" s="150"/>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5.15" customHeight="1">
      <c r="A94" s="40"/>
      <c r="B94" s="41"/>
      <c r="C94" s="34" t="s">
        <v>26</v>
      </c>
      <c r="D94" s="42"/>
      <c r="E94" s="42"/>
      <c r="F94" s="29" t="str">
        <f>E19</f>
        <v>Město Kynšperk nad Ohří</v>
      </c>
      <c r="G94" s="42"/>
      <c r="H94" s="42"/>
      <c r="I94" s="152" t="s">
        <v>34</v>
      </c>
      <c r="J94" s="38" t="str">
        <f>E25</f>
        <v>BEPRO, Jiří Bednář</v>
      </c>
      <c r="K94" s="42"/>
      <c r="L94" s="150"/>
      <c r="S94" s="40"/>
      <c r="T94" s="40"/>
      <c r="U94" s="40"/>
      <c r="V94" s="40"/>
      <c r="W94" s="40"/>
      <c r="X94" s="40"/>
      <c r="Y94" s="40"/>
      <c r="Z94" s="40"/>
      <c r="AA94" s="40"/>
      <c r="AB94" s="40"/>
      <c r="AC94" s="40"/>
      <c r="AD94" s="40"/>
      <c r="AE94" s="40"/>
    </row>
    <row r="95" spans="1:31" s="2" customFormat="1" ht="15.15" customHeight="1">
      <c r="A95" s="40"/>
      <c r="B95" s="41"/>
      <c r="C95" s="34" t="s">
        <v>32</v>
      </c>
      <c r="D95" s="42"/>
      <c r="E95" s="42"/>
      <c r="F95" s="29" t="str">
        <f>IF(E22="","",E22)</f>
        <v>Vyplň údaj</v>
      </c>
      <c r="G95" s="42"/>
      <c r="H95" s="42"/>
      <c r="I95" s="152" t="s">
        <v>39</v>
      </c>
      <c r="J95" s="38" t="str">
        <f>E28</f>
        <v>BEPRO, Jiří Bednář</v>
      </c>
      <c r="K95" s="42"/>
      <c r="L95" s="150"/>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149"/>
      <c r="J96" s="42"/>
      <c r="K96" s="42"/>
      <c r="L96" s="150"/>
      <c r="S96" s="40"/>
      <c r="T96" s="40"/>
      <c r="U96" s="40"/>
      <c r="V96" s="40"/>
      <c r="W96" s="40"/>
      <c r="X96" s="40"/>
      <c r="Y96" s="40"/>
      <c r="Z96" s="40"/>
      <c r="AA96" s="40"/>
      <c r="AB96" s="40"/>
      <c r="AC96" s="40"/>
      <c r="AD96" s="40"/>
      <c r="AE96" s="40"/>
    </row>
    <row r="97" spans="1:31" s="11" customFormat="1" ht="29.25" customHeight="1">
      <c r="A97" s="201"/>
      <c r="B97" s="202"/>
      <c r="C97" s="203" t="s">
        <v>180</v>
      </c>
      <c r="D97" s="204" t="s">
        <v>61</v>
      </c>
      <c r="E97" s="204" t="s">
        <v>57</v>
      </c>
      <c r="F97" s="204" t="s">
        <v>58</v>
      </c>
      <c r="G97" s="204" t="s">
        <v>181</v>
      </c>
      <c r="H97" s="204" t="s">
        <v>182</v>
      </c>
      <c r="I97" s="205" t="s">
        <v>183</v>
      </c>
      <c r="J97" s="204" t="s">
        <v>170</v>
      </c>
      <c r="K97" s="206" t="s">
        <v>184</v>
      </c>
      <c r="L97" s="207"/>
      <c r="M97" s="94" t="s">
        <v>21</v>
      </c>
      <c r="N97" s="95" t="s">
        <v>46</v>
      </c>
      <c r="O97" s="95" t="s">
        <v>185</v>
      </c>
      <c r="P97" s="95" t="s">
        <v>186</v>
      </c>
      <c r="Q97" s="95" t="s">
        <v>187</v>
      </c>
      <c r="R97" s="95" t="s">
        <v>188</v>
      </c>
      <c r="S97" s="95" t="s">
        <v>189</v>
      </c>
      <c r="T97" s="96" t="s">
        <v>190</v>
      </c>
      <c r="U97" s="201"/>
      <c r="V97" s="201"/>
      <c r="W97" s="201"/>
      <c r="X97" s="201"/>
      <c r="Y97" s="201"/>
      <c r="Z97" s="201"/>
      <c r="AA97" s="201"/>
      <c r="AB97" s="201"/>
      <c r="AC97" s="201"/>
      <c r="AD97" s="201"/>
      <c r="AE97" s="201"/>
    </row>
    <row r="98" spans="1:63" s="2" customFormat="1" ht="22.8" customHeight="1">
      <c r="A98" s="40"/>
      <c r="B98" s="41"/>
      <c r="C98" s="101" t="s">
        <v>191</v>
      </c>
      <c r="D98" s="42"/>
      <c r="E98" s="42"/>
      <c r="F98" s="42"/>
      <c r="G98" s="42"/>
      <c r="H98" s="42"/>
      <c r="I98" s="149"/>
      <c r="J98" s="208">
        <f>BK98</f>
        <v>0</v>
      </c>
      <c r="K98" s="42"/>
      <c r="L98" s="46"/>
      <c r="M98" s="97"/>
      <c r="N98" s="209"/>
      <c r="O98" s="98"/>
      <c r="P98" s="210">
        <f>P99+P193</f>
        <v>0</v>
      </c>
      <c r="Q98" s="98"/>
      <c r="R98" s="210">
        <f>R99+R193</f>
        <v>21.742965149999996</v>
      </c>
      <c r="S98" s="98"/>
      <c r="T98" s="211">
        <f>T99+T193</f>
        <v>31.441545</v>
      </c>
      <c r="U98" s="40"/>
      <c r="V98" s="40"/>
      <c r="W98" s="40"/>
      <c r="X98" s="40"/>
      <c r="Y98" s="40"/>
      <c r="Z98" s="40"/>
      <c r="AA98" s="40"/>
      <c r="AB98" s="40"/>
      <c r="AC98" s="40"/>
      <c r="AD98" s="40"/>
      <c r="AE98" s="40"/>
      <c r="AT98" s="19" t="s">
        <v>75</v>
      </c>
      <c r="AU98" s="19" t="s">
        <v>171</v>
      </c>
      <c r="BK98" s="212">
        <f>BK99+BK193</f>
        <v>0</v>
      </c>
    </row>
    <row r="99" spans="1:63" s="12" customFormat="1" ht="25.9" customHeight="1">
      <c r="A99" s="12"/>
      <c r="B99" s="213"/>
      <c r="C99" s="214"/>
      <c r="D99" s="215" t="s">
        <v>75</v>
      </c>
      <c r="E99" s="216" t="s">
        <v>192</v>
      </c>
      <c r="F99" s="216" t="s">
        <v>193</v>
      </c>
      <c r="G99" s="214"/>
      <c r="H99" s="214"/>
      <c r="I99" s="217"/>
      <c r="J99" s="218">
        <f>BK99</f>
        <v>0</v>
      </c>
      <c r="K99" s="214"/>
      <c r="L99" s="219"/>
      <c r="M99" s="220"/>
      <c r="N99" s="221"/>
      <c r="O99" s="221"/>
      <c r="P99" s="222">
        <f>P100+P117+P164+P189</f>
        <v>0</v>
      </c>
      <c r="Q99" s="221"/>
      <c r="R99" s="222">
        <f>R100+R117+R164+R189</f>
        <v>16.975372399999998</v>
      </c>
      <c r="S99" s="221"/>
      <c r="T99" s="223">
        <f>T100+T117+T164+T189</f>
        <v>31.441545</v>
      </c>
      <c r="U99" s="12"/>
      <c r="V99" s="12"/>
      <c r="W99" s="12"/>
      <c r="X99" s="12"/>
      <c r="Y99" s="12"/>
      <c r="Z99" s="12"/>
      <c r="AA99" s="12"/>
      <c r="AB99" s="12"/>
      <c r="AC99" s="12"/>
      <c r="AD99" s="12"/>
      <c r="AE99" s="12"/>
      <c r="AR99" s="224" t="s">
        <v>84</v>
      </c>
      <c r="AT99" s="225" t="s">
        <v>75</v>
      </c>
      <c r="AU99" s="225" t="s">
        <v>76</v>
      </c>
      <c r="AY99" s="224" t="s">
        <v>194</v>
      </c>
      <c r="BK99" s="226">
        <f>BK100+BK117+BK164+BK189</f>
        <v>0</v>
      </c>
    </row>
    <row r="100" spans="1:63" s="12" customFormat="1" ht="22.8" customHeight="1">
      <c r="A100" s="12"/>
      <c r="B100" s="213"/>
      <c r="C100" s="214"/>
      <c r="D100" s="215" t="s">
        <v>75</v>
      </c>
      <c r="E100" s="227" t="s">
        <v>241</v>
      </c>
      <c r="F100" s="227" t="s">
        <v>581</v>
      </c>
      <c r="G100" s="214"/>
      <c r="H100" s="214"/>
      <c r="I100" s="217"/>
      <c r="J100" s="228">
        <f>BK100</f>
        <v>0</v>
      </c>
      <c r="K100" s="214"/>
      <c r="L100" s="219"/>
      <c r="M100" s="220"/>
      <c r="N100" s="221"/>
      <c r="O100" s="221"/>
      <c r="P100" s="222">
        <f>SUM(P101:P116)</f>
        <v>0</v>
      </c>
      <c r="Q100" s="221"/>
      <c r="R100" s="222">
        <f>SUM(R101:R116)</f>
        <v>16.9703268</v>
      </c>
      <c r="S100" s="221"/>
      <c r="T100" s="223">
        <f>SUM(T101:T116)</f>
        <v>0</v>
      </c>
      <c r="U100" s="12"/>
      <c r="V100" s="12"/>
      <c r="W100" s="12"/>
      <c r="X100" s="12"/>
      <c r="Y100" s="12"/>
      <c r="Z100" s="12"/>
      <c r="AA100" s="12"/>
      <c r="AB100" s="12"/>
      <c r="AC100" s="12"/>
      <c r="AD100" s="12"/>
      <c r="AE100" s="12"/>
      <c r="AR100" s="224" t="s">
        <v>84</v>
      </c>
      <c r="AT100" s="225" t="s">
        <v>75</v>
      </c>
      <c r="AU100" s="225" t="s">
        <v>84</v>
      </c>
      <c r="AY100" s="224" t="s">
        <v>194</v>
      </c>
      <c r="BK100" s="226">
        <f>SUM(BK101:BK116)</f>
        <v>0</v>
      </c>
    </row>
    <row r="101" spans="1:65" s="2" customFormat="1" ht="16.5" customHeight="1">
      <c r="A101" s="40"/>
      <c r="B101" s="41"/>
      <c r="C101" s="229" t="s">
        <v>84</v>
      </c>
      <c r="D101" s="229" t="s">
        <v>197</v>
      </c>
      <c r="E101" s="230" t="s">
        <v>1698</v>
      </c>
      <c r="F101" s="231" t="s">
        <v>1699</v>
      </c>
      <c r="G101" s="232" t="s">
        <v>200</v>
      </c>
      <c r="H101" s="233">
        <v>12</v>
      </c>
      <c r="I101" s="234"/>
      <c r="J101" s="235">
        <f>ROUND(I101*H101,2)</f>
        <v>0</v>
      </c>
      <c r="K101" s="231" t="s">
        <v>201</v>
      </c>
      <c r="L101" s="46"/>
      <c r="M101" s="236" t="s">
        <v>21</v>
      </c>
      <c r="N101" s="237" t="s">
        <v>47</v>
      </c>
      <c r="O101" s="86"/>
      <c r="P101" s="238">
        <f>O101*H101</f>
        <v>0</v>
      </c>
      <c r="Q101" s="238">
        <v>1.414</v>
      </c>
      <c r="R101" s="238">
        <f>Q101*H101</f>
        <v>16.968</v>
      </c>
      <c r="S101" s="238">
        <v>0</v>
      </c>
      <c r="T101" s="239">
        <f>S101*H101</f>
        <v>0</v>
      </c>
      <c r="U101" s="40"/>
      <c r="V101" s="40"/>
      <c r="W101" s="40"/>
      <c r="X101" s="40"/>
      <c r="Y101" s="40"/>
      <c r="Z101" s="40"/>
      <c r="AA101" s="40"/>
      <c r="AB101" s="40"/>
      <c r="AC101" s="40"/>
      <c r="AD101" s="40"/>
      <c r="AE101" s="40"/>
      <c r="AR101" s="240" t="s">
        <v>202</v>
      </c>
      <c r="AT101" s="240" t="s">
        <v>197</v>
      </c>
      <c r="AU101" s="240" t="s">
        <v>86</v>
      </c>
      <c r="AY101" s="19" t="s">
        <v>194</v>
      </c>
      <c r="BE101" s="241">
        <f>IF(N101="základní",J101,0)</f>
        <v>0</v>
      </c>
      <c r="BF101" s="241">
        <f>IF(N101="snížená",J101,0)</f>
        <v>0</v>
      </c>
      <c r="BG101" s="241">
        <f>IF(N101="zákl. přenesená",J101,0)</f>
        <v>0</v>
      </c>
      <c r="BH101" s="241">
        <f>IF(N101="sníž. přenesená",J101,0)</f>
        <v>0</v>
      </c>
      <c r="BI101" s="241">
        <f>IF(N101="nulová",J101,0)</f>
        <v>0</v>
      </c>
      <c r="BJ101" s="19" t="s">
        <v>84</v>
      </c>
      <c r="BK101" s="241">
        <f>ROUND(I101*H101,2)</f>
        <v>0</v>
      </c>
      <c r="BL101" s="19" t="s">
        <v>202</v>
      </c>
      <c r="BM101" s="240" t="s">
        <v>1700</v>
      </c>
    </row>
    <row r="102" spans="1:47" s="2" customFormat="1" ht="12">
      <c r="A102" s="40"/>
      <c r="B102" s="41"/>
      <c r="C102" s="42"/>
      <c r="D102" s="242" t="s">
        <v>204</v>
      </c>
      <c r="E102" s="42"/>
      <c r="F102" s="243" t="s">
        <v>1701</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204</v>
      </c>
      <c r="AU102" s="19" t="s">
        <v>86</v>
      </c>
    </row>
    <row r="103" spans="1:47" s="2" customFormat="1" ht="12">
      <c r="A103" s="40"/>
      <c r="B103" s="41"/>
      <c r="C103" s="42"/>
      <c r="D103" s="242" t="s">
        <v>206</v>
      </c>
      <c r="E103" s="42"/>
      <c r="F103" s="246" t="s">
        <v>1702</v>
      </c>
      <c r="G103" s="42"/>
      <c r="H103" s="42"/>
      <c r="I103" s="149"/>
      <c r="J103" s="42"/>
      <c r="K103" s="42"/>
      <c r="L103" s="46"/>
      <c r="M103" s="244"/>
      <c r="N103" s="245"/>
      <c r="O103" s="86"/>
      <c r="P103" s="86"/>
      <c r="Q103" s="86"/>
      <c r="R103" s="86"/>
      <c r="S103" s="86"/>
      <c r="T103" s="87"/>
      <c r="U103" s="40"/>
      <c r="V103" s="40"/>
      <c r="W103" s="40"/>
      <c r="X103" s="40"/>
      <c r="Y103" s="40"/>
      <c r="Z103" s="40"/>
      <c r="AA103" s="40"/>
      <c r="AB103" s="40"/>
      <c r="AC103" s="40"/>
      <c r="AD103" s="40"/>
      <c r="AE103" s="40"/>
      <c r="AT103" s="19" t="s">
        <v>206</v>
      </c>
      <c r="AU103" s="19" t="s">
        <v>86</v>
      </c>
    </row>
    <row r="104" spans="1:51" s="13" customFormat="1" ht="12">
      <c r="A104" s="13"/>
      <c r="B104" s="247"/>
      <c r="C104" s="248"/>
      <c r="D104" s="242" t="s">
        <v>208</v>
      </c>
      <c r="E104" s="249" t="s">
        <v>21</v>
      </c>
      <c r="F104" s="250" t="s">
        <v>1703</v>
      </c>
      <c r="G104" s="248"/>
      <c r="H104" s="251">
        <v>12</v>
      </c>
      <c r="I104" s="252"/>
      <c r="J104" s="248"/>
      <c r="K104" s="248"/>
      <c r="L104" s="253"/>
      <c r="M104" s="254"/>
      <c r="N104" s="255"/>
      <c r="O104" s="255"/>
      <c r="P104" s="255"/>
      <c r="Q104" s="255"/>
      <c r="R104" s="255"/>
      <c r="S104" s="255"/>
      <c r="T104" s="256"/>
      <c r="U104" s="13"/>
      <c r="V104" s="13"/>
      <c r="W104" s="13"/>
      <c r="X104" s="13"/>
      <c r="Y104" s="13"/>
      <c r="Z104" s="13"/>
      <c r="AA104" s="13"/>
      <c r="AB104" s="13"/>
      <c r="AC104" s="13"/>
      <c r="AD104" s="13"/>
      <c r="AE104" s="13"/>
      <c r="AT104" s="257" t="s">
        <v>208</v>
      </c>
      <c r="AU104" s="257" t="s">
        <v>86</v>
      </c>
      <c r="AV104" s="13" t="s">
        <v>86</v>
      </c>
      <c r="AW104" s="13" t="s">
        <v>38</v>
      </c>
      <c r="AX104" s="13" t="s">
        <v>76</v>
      </c>
      <c r="AY104" s="257" t="s">
        <v>194</v>
      </c>
    </row>
    <row r="105" spans="1:51" s="14" customFormat="1" ht="12">
      <c r="A105" s="14"/>
      <c r="B105" s="258"/>
      <c r="C105" s="259"/>
      <c r="D105" s="242" t="s">
        <v>208</v>
      </c>
      <c r="E105" s="260" t="s">
        <v>21</v>
      </c>
      <c r="F105" s="261" t="s">
        <v>210</v>
      </c>
      <c r="G105" s="259"/>
      <c r="H105" s="262">
        <v>12</v>
      </c>
      <c r="I105" s="263"/>
      <c r="J105" s="259"/>
      <c r="K105" s="259"/>
      <c r="L105" s="264"/>
      <c r="M105" s="265"/>
      <c r="N105" s="266"/>
      <c r="O105" s="266"/>
      <c r="P105" s="266"/>
      <c r="Q105" s="266"/>
      <c r="R105" s="266"/>
      <c r="S105" s="266"/>
      <c r="T105" s="267"/>
      <c r="U105" s="14"/>
      <c r="V105" s="14"/>
      <c r="W105" s="14"/>
      <c r="X105" s="14"/>
      <c r="Y105" s="14"/>
      <c r="Z105" s="14"/>
      <c r="AA105" s="14"/>
      <c r="AB105" s="14"/>
      <c r="AC105" s="14"/>
      <c r="AD105" s="14"/>
      <c r="AE105" s="14"/>
      <c r="AT105" s="268" t="s">
        <v>208</v>
      </c>
      <c r="AU105" s="268" t="s">
        <v>86</v>
      </c>
      <c r="AV105" s="14" t="s">
        <v>202</v>
      </c>
      <c r="AW105" s="14" t="s">
        <v>38</v>
      </c>
      <c r="AX105" s="14" t="s">
        <v>84</v>
      </c>
      <c r="AY105" s="268" t="s">
        <v>194</v>
      </c>
    </row>
    <row r="106" spans="1:65" s="2" customFormat="1" ht="16.5" customHeight="1">
      <c r="A106" s="40"/>
      <c r="B106" s="41"/>
      <c r="C106" s="229" t="s">
        <v>86</v>
      </c>
      <c r="D106" s="229" t="s">
        <v>197</v>
      </c>
      <c r="E106" s="230" t="s">
        <v>1704</v>
      </c>
      <c r="F106" s="231" t="s">
        <v>1705</v>
      </c>
      <c r="G106" s="232" t="s">
        <v>481</v>
      </c>
      <c r="H106" s="233">
        <v>116.34</v>
      </c>
      <c r="I106" s="234"/>
      <c r="J106" s="235">
        <f>ROUND(I106*H106,2)</f>
        <v>0</v>
      </c>
      <c r="K106" s="231" t="s">
        <v>201</v>
      </c>
      <c r="L106" s="46"/>
      <c r="M106" s="236" t="s">
        <v>21</v>
      </c>
      <c r="N106" s="237" t="s">
        <v>47</v>
      </c>
      <c r="O106" s="86"/>
      <c r="P106" s="238">
        <f>O106*H106</f>
        <v>0</v>
      </c>
      <c r="Q106" s="238">
        <v>2E-05</v>
      </c>
      <c r="R106" s="238">
        <f>Q106*H106</f>
        <v>0.0023268000000000004</v>
      </c>
      <c r="S106" s="238">
        <v>0</v>
      </c>
      <c r="T106" s="239">
        <f>S106*H106</f>
        <v>0</v>
      </c>
      <c r="U106" s="40"/>
      <c r="V106" s="40"/>
      <c r="W106" s="40"/>
      <c r="X106" s="40"/>
      <c r="Y106" s="40"/>
      <c r="Z106" s="40"/>
      <c r="AA106" s="40"/>
      <c r="AB106" s="40"/>
      <c r="AC106" s="40"/>
      <c r="AD106" s="40"/>
      <c r="AE106" s="40"/>
      <c r="AR106" s="240" t="s">
        <v>202</v>
      </c>
      <c r="AT106" s="240" t="s">
        <v>197</v>
      </c>
      <c r="AU106" s="240" t="s">
        <v>86</v>
      </c>
      <c r="AY106" s="19" t="s">
        <v>194</v>
      </c>
      <c r="BE106" s="241">
        <f>IF(N106="základní",J106,0)</f>
        <v>0</v>
      </c>
      <c r="BF106" s="241">
        <f>IF(N106="snížená",J106,0)</f>
        <v>0</v>
      </c>
      <c r="BG106" s="241">
        <f>IF(N106="zákl. přenesená",J106,0)</f>
        <v>0</v>
      </c>
      <c r="BH106" s="241">
        <f>IF(N106="sníž. přenesená",J106,0)</f>
        <v>0</v>
      </c>
      <c r="BI106" s="241">
        <f>IF(N106="nulová",J106,0)</f>
        <v>0</v>
      </c>
      <c r="BJ106" s="19" t="s">
        <v>84</v>
      </c>
      <c r="BK106" s="241">
        <f>ROUND(I106*H106,2)</f>
        <v>0</v>
      </c>
      <c r="BL106" s="19" t="s">
        <v>202</v>
      </c>
      <c r="BM106" s="240" t="s">
        <v>1706</v>
      </c>
    </row>
    <row r="107" spans="1:47" s="2" customFormat="1" ht="12">
      <c r="A107" s="40"/>
      <c r="B107" s="41"/>
      <c r="C107" s="42"/>
      <c r="D107" s="242" t="s">
        <v>204</v>
      </c>
      <c r="E107" s="42"/>
      <c r="F107" s="243" t="s">
        <v>1707</v>
      </c>
      <c r="G107" s="42"/>
      <c r="H107" s="42"/>
      <c r="I107" s="149"/>
      <c r="J107" s="42"/>
      <c r="K107" s="42"/>
      <c r="L107" s="46"/>
      <c r="M107" s="244"/>
      <c r="N107" s="245"/>
      <c r="O107" s="86"/>
      <c r="P107" s="86"/>
      <c r="Q107" s="86"/>
      <c r="R107" s="86"/>
      <c r="S107" s="86"/>
      <c r="T107" s="87"/>
      <c r="U107" s="40"/>
      <c r="V107" s="40"/>
      <c r="W107" s="40"/>
      <c r="X107" s="40"/>
      <c r="Y107" s="40"/>
      <c r="Z107" s="40"/>
      <c r="AA107" s="40"/>
      <c r="AB107" s="40"/>
      <c r="AC107" s="40"/>
      <c r="AD107" s="40"/>
      <c r="AE107" s="40"/>
      <c r="AT107" s="19" t="s">
        <v>204</v>
      </c>
      <c r="AU107" s="19" t="s">
        <v>86</v>
      </c>
    </row>
    <row r="108" spans="1:51" s="13" customFormat="1" ht="12">
      <c r="A108" s="13"/>
      <c r="B108" s="247"/>
      <c r="C108" s="248"/>
      <c r="D108" s="242" t="s">
        <v>208</v>
      </c>
      <c r="E108" s="249" t="s">
        <v>21</v>
      </c>
      <c r="F108" s="250" t="s">
        <v>1708</v>
      </c>
      <c r="G108" s="248"/>
      <c r="H108" s="251">
        <v>4.45</v>
      </c>
      <c r="I108" s="252"/>
      <c r="J108" s="248"/>
      <c r="K108" s="248"/>
      <c r="L108" s="253"/>
      <c r="M108" s="254"/>
      <c r="N108" s="255"/>
      <c r="O108" s="255"/>
      <c r="P108" s="255"/>
      <c r="Q108" s="255"/>
      <c r="R108" s="255"/>
      <c r="S108" s="255"/>
      <c r="T108" s="256"/>
      <c r="U108" s="13"/>
      <c r="V108" s="13"/>
      <c r="W108" s="13"/>
      <c r="X108" s="13"/>
      <c r="Y108" s="13"/>
      <c r="Z108" s="13"/>
      <c r="AA108" s="13"/>
      <c r="AB108" s="13"/>
      <c r="AC108" s="13"/>
      <c r="AD108" s="13"/>
      <c r="AE108" s="13"/>
      <c r="AT108" s="257" t="s">
        <v>208</v>
      </c>
      <c r="AU108" s="257" t="s">
        <v>86</v>
      </c>
      <c r="AV108" s="13" t="s">
        <v>86</v>
      </c>
      <c r="AW108" s="13" t="s">
        <v>38</v>
      </c>
      <c r="AX108" s="13" t="s">
        <v>76</v>
      </c>
      <c r="AY108" s="257" t="s">
        <v>194</v>
      </c>
    </row>
    <row r="109" spans="1:51" s="13" customFormat="1" ht="12">
      <c r="A109" s="13"/>
      <c r="B109" s="247"/>
      <c r="C109" s="248"/>
      <c r="D109" s="242" t="s">
        <v>208</v>
      </c>
      <c r="E109" s="249" t="s">
        <v>21</v>
      </c>
      <c r="F109" s="250" t="s">
        <v>1709</v>
      </c>
      <c r="G109" s="248"/>
      <c r="H109" s="251">
        <v>12.39</v>
      </c>
      <c r="I109" s="252"/>
      <c r="J109" s="248"/>
      <c r="K109" s="248"/>
      <c r="L109" s="253"/>
      <c r="M109" s="254"/>
      <c r="N109" s="255"/>
      <c r="O109" s="255"/>
      <c r="P109" s="255"/>
      <c r="Q109" s="255"/>
      <c r="R109" s="255"/>
      <c r="S109" s="255"/>
      <c r="T109" s="256"/>
      <c r="U109" s="13"/>
      <c r="V109" s="13"/>
      <c r="W109" s="13"/>
      <c r="X109" s="13"/>
      <c r="Y109" s="13"/>
      <c r="Z109" s="13"/>
      <c r="AA109" s="13"/>
      <c r="AB109" s="13"/>
      <c r="AC109" s="13"/>
      <c r="AD109" s="13"/>
      <c r="AE109" s="13"/>
      <c r="AT109" s="257" t="s">
        <v>208</v>
      </c>
      <c r="AU109" s="257" t="s">
        <v>86</v>
      </c>
      <c r="AV109" s="13" t="s">
        <v>86</v>
      </c>
      <c r="AW109" s="13" t="s">
        <v>38</v>
      </c>
      <c r="AX109" s="13" t="s">
        <v>76</v>
      </c>
      <c r="AY109" s="257" t="s">
        <v>194</v>
      </c>
    </row>
    <row r="110" spans="1:51" s="13" customFormat="1" ht="12">
      <c r="A110" s="13"/>
      <c r="B110" s="247"/>
      <c r="C110" s="248"/>
      <c r="D110" s="242" t="s">
        <v>208</v>
      </c>
      <c r="E110" s="249" t="s">
        <v>21</v>
      </c>
      <c r="F110" s="250" t="s">
        <v>1710</v>
      </c>
      <c r="G110" s="248"/>
      <c r="H110" s="251">
        <v>1.47</v>
      </c>
      <c r="I110" s="252"/>
      <c r="J110" s="248"/>
      <c r="K110" s="248"/>
      <c r="L110" s="253"/>
      <c r="M110" s="254"/>
      <c r="N110" s="255"/>
      <c r="O110" s="255"/>
      <c r="P110" s="255"/>
      <c r="Q110" s="255"/>
      <c r="R110" s="255"/>
      <c r="S110" s="255"/>
      <c r="T110" s="256"/>
      <c r="U110" s="13"/>
      <c r="V110" s="13"/>
      <c r="W110" s="13"/>
      <c r="X110" s="13"/>
      <c r="Y110" s="13"/>
      <c r="Z110" s="13"/>
      <c r="AA110" s="13"/>
      <c r="AB110" s="13"/>
      <c r="AC110" s="13"/>
      <c r="AD110" s="13"/>
      <c r="AE110" s="13"/>
      <c r="AT110" s="257" t="s">
        <v>208</v>
      </c>
      <c r="AU110" s="257" t="s">
        <v>86</v>
      </c>
      <c r="AV110" s="13" t="s">
        <v>86</v>
      </c>
      <c r="AW110" s="13" t="s">
        <v>38</v>
      </c>
      <c r="AX110" s="13" t="s">
        <v>76</v>
      </c>
      <c r="AY110" s="257" t="s">
        <v>194</v>
      </c>
    </row>
    <row r="111" spans="1:51" s="13" customFormat="1" ht="12">
      <c r="A111" s="13"/>
      <c r="B111" s="247"/>
      <c r="C111" s="248"/>
      <c r="D111" s="242" t="s">
        <v>208</v>
      </c>
      <c r="E111" s="249" t="s">
        <v>21</v>
      </c>
      <c r="F111" s="250" t="s">
        <v>1711</v>
      </c>
      <c r="G111" s="248"/>
      <c r="H111" s="251">
        <v>11.54</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3" customFormat="1" ht="12">
      <c r="A112" s="13"/>
      <c r="B112" s="247"/>
      <c r="C112" s="248"/>
      <c r="D112" s="242" t="s">
        <v>208</v>
      </c>
      <c r="E112" s="249" t="s">
        <v>21</v>
      </c>
      <c r="F112" s="250" t="s">
        <v>1712</v>
      </c>
      <c r="G112" s="248"/>
      <c r="H112" s="251">
        <v>11.45</v>
      </c>
      <c r="I112" s="252"/>
      <c r="J112" s="248"/>
      <c r="K112" s="248"/>
      <c r="L112" s="253"/>
      <c r="M112" s="254"/>
      <c r="N112" s="255"/>
      <c r="O112" s="255"/>
      <c r="P112" s="255"/>
      <c r="Q112" s="255"/>
      <c r="R112" s="255"/>
      <c r="S112" s="255"/>
      <c r="T112" s="256"/>
      <c r="U112" s="13"/>
      <c r="V112" s="13"/>
      <c r="W112" s="13"/>
      <c r="X112" s="13"/>
      <c r="Y112" s="13"/>
      <c r="Z112" s="13"/>
      <c r="AA112" s="13"/>
      <c r="AB112" s="13"/>
      <c r="AC112" s="13"/>
      <c r="AD112" s="13"/>
      <c r="AE112" s="13"/>
      <c r="AT112" s="257" t="s">
        <v>208</v>
      </c>
      <c r="AU112" s="257" t="s">
        <v>86</v>
      </c>
      <c r="AV112" s="13" t="s">
        <v>86</v>
      </c>
      <c r="AW112" s="13" t="s">
        <v>38</v>
      </c>
      <c r="AX112" s="13" t="s">
        <v>76</v>
      </c>
      <c r="AY112" s="257" t="s">
        <v>194</v>
      </c>
    </row>
    <row r="113" spans="1:51" s="13" customFormat="1" ht="12">
      <c r="A113" s="13"/>
      <c r="B113" s="247"/>
      <c r="C113" s="248"/>
      <c r="D113" s="242" t="s">
        <v>208</v>
      </c>
      <c r="E113" s="249" t="s">
        <v>21</v>
      </c>
      <c r="F113" s="250" t="s">
        <v>1713</v>
      </c>
      <c r="G113" s="248"/>
      <c r="H113" s="251">
        <v>16.18</v>
      </c>
      <c r="I113" s="252"/>
      <c r="J113" s="248"/>
      <c r="K113" s="248"/>
      <c r="L113" s="253"/>
      <c r="M113" s="254"/>
      <c r="N113" s="255"/>
      <c r="O113" s="255"/>
      <c r="P113" s="255"/>
      <c r="Q113" s="255"/>
      <c r="R113" s="255"/>
      <c r="S113" s="255"/>
      <c r="T113" s="256"/>
      <c r="U113" s="13"/>
      <c r="V113" s="13"/>
      <c r="W113" s="13"/>
      <c r="X113" s="13"/>
      <c r="Y113" s="13"/>
      <c r="Z113" s="13"/>
      <c r="AA113" s="13"/>
      <c r="AB113" s="13"/>
      <c r="AC113" s="13"/>
      <c r="AD113" s="13"/>
      <c r="AE113" s="13"/>
      <c r="AT113" s="257" t="s">
        <v>208</v>
      </c>
      <c r="AU113" s="257" t="s">
        <v>86</v>
      </c>
      <c r="AV113" s="13" t="s">
        <v>86</v>
      </c>
      <c r="AW113" s="13" t="s">
        <v>38</v>
      </c>
      <c r="AX113" s="13" t="s">
        <v>76</v>
      </c>
      <c r="AY113" s="257" t="s">
        <v>194</v>
      </c>
    </row>
    <row r="114" spans="1:51" s="13" customFormat="1" ht="12">
      <c r="A114" s="13"/>
      <c r="B114" s="247"/>
      <c r="C114" s="248"/>
      <c r="D114" s="242" t="s">
        <v>208</v>
      </c>
      <c r="E114" s="249" t="s">
        <v>21</v>
      </c>
      <c r="F114" s="250" t="s">
        <v>1714</v>
      </c>
      <c r="G114" s="248"/>
      <c r="H114" s="251">
        <v>16.09</v>
      </c>
      <c r="I114" s="252"/>
      <c r="J114" s="248"/>
      <c r="K114" s="248"/>
      <c r="L114" s="253"/>
      <c r="M114" s="254"/>
      <c r="N114" s="255"/>
      <c r="O114" s="255"/>
      <c r="P114" s="255"/>
      <c r="Q114" s="255"/>
      <c r="R114" s="255"/>
      <c r="S114" s="255"/>
      <c r="T114" s="256"/>
      <c r="U114" s="13"/>
      <c r="V114" s="13"/>
      <c r="W114" s="13"/>
      <c r="X114" s="13"/>
      <c r="Y114" s="13"/>
      <c r="Z114" s="13"/>
      <c r="AA114" s="13"/>
      <c r="AB114" s="13"/>
      <c r="AC114" s="13"/>
      <c r="AD114" s="13"/>
      <c r="AE114" s="13"/>
      <c r="AT114" s="257" t="s">
        <v>208</v>
      </c>
      <c r="AU114" s="257" t="s">
        <v>86</v>
      </c>
      <c r="AV114" s="13" t="s">
        <v>86</v>
      </c>
      <c r="AW114" s="13" t="s">
        <v>38</v>
      </c>
      <c r="AX114" s="13" t="s">
        <v>76</v>
      </c>
      <c r="AY114" s="257" t="s">
        <v>194</v>
      </c>
    </row>
    <row r="115" spans="1:51" s="13" customFormat="1" ht="12">
      <c r="A115" s="13"/>
      <c r="B115" s="247"/>
      <c r="C115" s="248"/>
      <c r="D115" s="242" t="s">
        <v>208</v>
      </c>
      <c r="E115" s="249" t="s">
        <v>21</v>
      </c>
      <c r="F115" s="250" t="s">
        <v>1715</v>
      </c>
      <c r="G115" s="248"/>
      <c r="H115" s="251">
        <v>42.77</v>
      </c>
      <c r="I115" s="252"/>
      <c r="J115" s="248"/>
      <c r="K115" s="248"/>
      <c r="L115" s="253"/>
      <c r="M115" s="254"/>
      <c r="N115" s="255"/>
      <c r="O115" s="255"/>
      <c r="P115" s="255"/>
      <c r="Q115" s="255"/>
      <c r="R115" s="255"/>
      <c r="S115" s="255"/>
      <c r="T115" s="256"/>
      <c r="U115" s="13"/>
      <c r="V115" s="13"/>
      <c r="W115" s="13"/>
      <c r="X115" s="13"/>
      <c r="Y115" s="13"/>
      <c r="Z115" s="13"/>
      <c r="AA115" s="13"/>
      <c r="AB115" s="13"/>
      <c r="AC115" s="13"/>
      <c r="AD115" s="13"/>
      <c r="AE115" s="13"/>
      <c r="AT115" s="257" t="s">
        <v>208</v>
      </c>
      <c r="AU115" s="257" t="s">
        <v>86</v>
      </c>
      <c r="AV115" s="13" t="s">
        <v>86</v>
      </c>
      <c r="AW115" s="13" t="s">
        <v>38</v>
      </c>
      <c r="AX115" s="13" t="s">
        <v>76</v>
      </c>
      <c r="AY115" s="257" t="s">
        <v>194</v>
      </c>
    </row>
    <row r="116" spans="1:51" s="14" customFormat="1" ht="12">
      <c r="A116" s="14"/>
      <c r="B116" s="258"/>
      <c r="C116" s="259"/>
      <c r="D116" s="242" t="s">
        <v>208</v>
      </c>
      <c r="E116" s="260" t="s">
        <v>21</v>
      </c>
      <c r="F116" s="261" t="s">
        <v>210</v>
      </c>
      <c r="G116" s="259"/>
      <c r="H116" s="262">
        <v>116.34</v>
      </c>
      <c r="I116" s="263"/>
      <c r="J116" s="259"/>
      <c r="K116" s="259"/>
      <c r="L116" s="264"/>
      <c r="M116" s="265"/>
      <c r="N116" s="266"/>
      <c r="O116" s="266"/>
      <c r="P116" s="266"/>
      <c r="Q116" s="266"/>
      <c r="R116" s="266"/>
      <c r="S116" s="266"/>
      <c r="T116" s="267"/>
      <c r="U116" s="14"/>
      <c r="V116" s="14"/>
      <c r="W116" s="14"/>
      <c r="X116" s="14"/>
      <c r="Y116" s="14"/>
      <c r="Z116" s="14"/>
      <c r="AA116" s="14"/>
      <c r="AB116" s="14"/>
      <c r="AC116" s="14"/>
      <c r="AD116" s="14"/>
      <c r="AE116" s="14"/>
      <c r="AT116" s="268" t="s">
        <v>208</v>
      </c>
      <c r="AU116" s="268" t="s">
        <v>86</v>
      </c>
      <c r="AV116" s="14" t="s">
        <v>202</v>
      </c>
      <c r="AW116" s="14" t="s">
        <v>38</v>
      </c>
      <c r="AX116" s="14" t="s">
        <v>84</v>
      </c>
      <c r="AY116" s="268" t="s">
        <v>194</v>
      </c>
    </row>
    <row r="117" spans="1:63" s="12" customFormat="1" ht="22.8" customHeight="1">
      <c r="A117" s="12"/>
      <c r="B117" s="213"/>
      <c r="C117" s="214"/>
      <c r="D117" s="215" t="s">
        <v>75</v>
      </c>
      <c r="E117" s="227" t="s">
        <v>195</v>
      </c>
      <c r="F117" s="227" t="s">
        <v>196</v>
      </c>
      <c r="G117" s="214"/>
      <c r="H117" s="214"/>
      <c r="I117" s="217"/>
      <c r="J117" s="228">
        <f>BK117</f>
        <v>0</v>
      </c>
      <c r="K117" s="214"/>
      <c r="L117" s="219"/>
      <c r="M117" s="220"/>
      <c r="N117" s="221"/>
      <c r="O117" s="221"/>
      <c r="P117" s="222">
        <f>SUM(P118:P163)</f>
        <v>0</v>
      </c>
      <c r="Q117" s="221"/>
      <c r="R117" s="222">
        <f>SUM(R118:R163)</f>
        <v>0.005045600000000001</v>
      </c>
      <c r="S117" s="221"/>
      <c r="T117" s="223">
        <f>SUM(T118:T163)</f>
        <v>31.441545</v>
      </c>
      <c r="U117" s="12"/>
      <c r="V117" s="12"/>
      <c r="W117" s="12"/>
      <c r="X117" s="12"/>
      <c r="Y117" s="12"/>
      <c r="Z117" s="12"/>
      <c r="AA117" s="12"/>
      <c r="AB117" s="12"/>
      <c r="AC117" s="12"/>
      <c r="AD117" s="12"/>
      <c r="AE117" s="12"/>
      <c r="AR117" s="224" t="s">
        <v>84</v>
      </c>
      <c r="AT117" s="225" t="s">
        <v>75</v>
      </c>
      <c r="AU117" s="225" t="s">
        <v>84</v>
      </c>
      <c r="AY117" s="224" t="s">
        <v>194</v>
      </c>
      <c r="BK117" s="226">
        <f>SUM(BK118:BK163)</f>
        <v>0</v>
      </c>
    </row>
    <row r="118" spans="1:65" s="2" customFormat="1" ht="16.5" customHeight="1">
      <c r="A118" s="40"/>
      <c r="B118" s="41"/>
      <c r="C118" s="229" t="s">
        <v>97</v>
      </c>
      <c r="D118" s="229" t="s">
        <v>197</v>
      </c>
      <c r="E118" s="230" t="s">
        <v>703</v>
      </c>
      <c r="F118" s="231" t="s">
        <v>704</v>
      </c>
      <c r="G118" s="232" t="s">
        <v>354</v>
      </c>
      <c r="H118" s="233">
        <v>126.14</v>
      </c>
      <c r="I118" s="234"/>
      <c r="J118" s="235">
        <f>ROUND(I118*H118,2)</f>
        <v>0</v>
      </c>
      <c r="K118" s="231" t="s">
        <v>201</v>
      </c>
      <c r="L118" s="46"/>
      <c r="M118" s="236" t="s">
        <v>21</v>
      </c>
      <c r="N118" s="237" t="s">
        <v>47</v>
      </c>
      <c r="O118" s="86"/>
      <c r="P118" s="238">
        <f>O118*H118</f>
        <v>0</v>
      </c>
      <c r="Q118" s="238">
        <v>4E-05</v>
      </c>
      <c r="R118" s="238">
        <f>Q118*H118</f>
        <v>0.005045600000000001</v>
      </c>
      <c r="S118" s="238">
        <v>0</v>
      </c>
      <c r="T118" s="239">
        <f>S118*H118</f>
        <v>0</v>
      </c>
      <c r="U118" s="40"/>
      <c r="V118" s="40"/>
      <c r="W118" s="40"/>
      <c r="X118" s="40"/>
      <c r="Y118" s="40"/>
      <c r="Z118" s="40"/>
      <c r="AA118" s="40"/>
      <c r="AB118" s="40"/>
      <c r="AC118" s="40"/>
      <c r="AD118" s="40"/>
      <c r="AE118" s="40"/>
      <c r="AR118" s="240" t="s">
        <v>202</v>
      </c>
      <c r="AT118" s="240" t="s">
        <v>197</v>
      </c>
      <c r="AU118" s="240" t="s">
        <v>86</v>
      </c>
      <c r="AY118" s="19" t="s">
        <v>194</v>
      </c>
      <c r="BE118" s="241">
        <f>IF(N118="základní",J118,0)</f>
        <v>0</v>
      </c>
      <c r="BF118" s="241">
        <f>IF(N118="snížená",J118,0)</f>
        <v>0</v>
      </c>
      <c r="BG118" s="241">
        <f>IF(N118="zákl. přenesená",J118,0)</f>
        <v>0</v>
      </c>
      <c r="BH118" s="241">
        <f>IF(N118="sníž. přenesená",J118,0)</f>
        <v>0</v>
      </c>
      <c r="BI118" s="241">
        <f>IF(N118="nulová",J118,0)</f>
        <v>0</v>
      </c>
      <c r="BJ118" s="19" t="s">
        <v>84</v>
      </c>
      <c r="BK118" s="241">
        <f>ROUND(I118*H118,2)</f>
        <v>0</v>
      </c>
      <c r="BL118" s="19" t="s">
        <v>202</v>
      </c>
      <c r="BM118" s="240" t="s">
        <v>1716</v>
      </c>
    </row>
    <row r="119" spans="1:47" s="2" customFormat="1" ht="12">
      <c r="A119" s="40"/>
      <c r="B119" s="41"/>
      <c r="C119" s="42"/>
      <c r="D119" s="242" t="s">
        <v>204</v>
      </c>
      <c r="E119" s="42"/>
      <c r="F119" s="243" t="s">
        <v>706</v>
      </c>
      <c r="G119" s="42"/>
      <c r="H119" s="42"/>
      <c r="I119" s="149"/>
      <c r="J119" s="42"/>
      <c r="K119" s="42"/>
      <c r="L119" s="46"/>
      <c r="M119" s="244"/>
      <c r="N119" s="245"/>
      <c r="O119" s="86"/>
      <c r="P119" s="86"/>
      <c r="Q119" s="86"/>
      <c r="R119" s="86"/>
      <c r="S119" s="86"/>
      <c r="T119" s="87"/>
      <c r="U119" s="40"/>
      <c r="V119" s="40"/>
      <c r="W119" s="40"/>
      <c r="X119" s="40"/>
      <c r="Y119" s="40"/>
      <c r="Z119" s="40"/>
      <c r="AA119" s="40"/>
      <c r="AB119" s="40"/>
      <c r="AC119" s="40"/>
      <c r="AD119" s="40"/>
      <c r="AE119" s="40"/>
      <c r="AT119" s="19" t="s">
        <v>204</v>
      </c>
      <c r="AU119" s="19" t="s">
        <v>86</v>
      </c>
    </row>
    <row r="120" spans="1:47" s="2" customFormat="1" ht="12">
      <c r="A120" s="40"/>
      <c r="B120" s="41"/>
      <c r="C120" s="42"/>
      <c r="D120" s="242" t="s">
        <v>206</v>
      </c>
      <c r="E120" s="42"/>
      <c r="F120" s="246" t="s">
        <v>707</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206</v>
      </c>
      <c r="AU120" s="19" t="s">
        <v>86</v>
      </c>
    </row>
    <row r="121" spans="1:51" s="13" customFormat="1" ht="12">
      <c r="A121" s="13"/>
      <c r="B121" s="247"/>
      <c r="C121" s="248"/>
      <c r="D121" s="242" t="s">
        <v>208</v>
      </c>
      <c r="E121" s="249" t="s">
        <v>21</v>
      </c>
      <c r="F121" s="250" t="s">
        <v>1717</v>
      </c>
      <c r="G121" s="248"/>
      <c r="H121" s="251">
        <v>10</v>
      </c>
      <c r="I121" s="252"/>
      <c r="J121" s="248"/>
      <c r="K121" s="248"/>
      <c r="L121" s="253"/>
      <c r="M121" s="254"/>
      <c r="N121" s="255"/>
      <c r="O121" s="255"/>
      <c r="P121" s="255"/>
      <c r="Q121" s="255"/>
      <c r="R121" s="255"/>
      <c r="S121" s="255"/>
      <c r="T121" s="256"/>
      <c r="U121" s="13"/>
      <c r="V121" s="13"/>
      <c r="W121" s="13"/>
      <c r="X121" s="13"/>
      <c r="Y121" s="13"/>
      <c r="Z121" s="13"/>
      <c r="AA121" s="13"/>
      <c r="AB121" s="13"/>
      <c r="AC121" s="13"/>
      <c r="AD121" s="13"/>
      <c r="AE121" s="13"/>
      <c r="AT121" s="257" t="s">
        <v>208</v>
      </c>
      <c r="AU121" s="257" t="s">
        <v>86</v>
      </c>
      <c r="AV121" s="13" t="s">
        <v>86</v>
      </c>
      <c r="AW121" s="13" t="s">
        <v>38</v>
      </c>
      <c r="AX121" s="13" t="s">
        <v>76</v>
      </c>
      <c r="AY121" s="257" t="s">
        <v>194</v>
      </c>
    </row>
    <row r="122" spans="1:51" s="13" customFormat="1" ht="12">
      <c r="A122" s="13"/>
      <c r="B122" s="247"/>
      <c r="C122" s="248"/>
      <c r="D122" s="242" t="s">
        <v>208</v>
      </c>
      <c r="E122" s="249" t="s">
        <v>21</v>
      </c>
      <c r="F122" s="250" t="s">
        <v>1718</v>
      </c>
      <c r="G122" s="248"/>
      <c r="H122" s="251">
        <v>5.41</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3" customFormat="1" ht="12">
      <c r="A123" s="13"/>
      <c r="B123" s="247"/>
      <c r="C123" s="248"/>
      <c r="D123" s="242" t="s">
        <v>208</v>
      </c>
      <c r="E123" s="249" t="s">
        <v>21</v>
      </c>
      <c r="F123" s="250" t="s">
        <v>1719</v>
      </c>
      <c r="G123" s="248"/>
      <c r="H123" s="251">
        <v>7.66</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3" customFormat="1" ht="12">
      <c r="A124" s="13"/>
      <c r="B124" s="247"/>
      <c r="C124" s="248"/>
      <c r="D124" s="242" t="s">
        <v>208</v>
      </c>
      <c r="E124" s="249" t="s">
        <v>21</v>
      </c>
      <c r="F124" s="250" t="s">
        <v>1720</v>
      </c>
      <c r="G124" s="248"/>
      <c r="H124" s="251">
        <v>8.32</v>
      </c>
      <c r="I124" s="252"/>
      <c r="J124" s="248"/>
      <c r="K124" s="248"/>
      <c r="L124" s="253"/>
      <c r="M124" s="254"/>
      <c r="N124" s="255"/>
      <c r="O124" s="255"/>
      <c r="P124" s="255"/>
      <c r="Q124" s="255"/>
      <c r="R124" s="255"/>
      <c r="S124" s="255"/>
      <c r="T124" s="256"/>
      <c r="U124" s="13"/>
      <c r="V124" s="13"/>
      <c r="W124" s="13"/>
      <c r="X124" s="13"/>
      <c r="Y124" s="13"/>
      <c r="Z124" s="13"/>
      <c r="AA124" s="13"/>
      <c r="AB124" s="13"/>
      <c r="AC124" s="13"/>
      <c r="AD124" s="13"/>
      <c r="AE124" s="13"/>
      <c r="AT124" s="257" t="s">
        <v>208</v>
      </c>
      <c r="AU124" s="257" t="s">
        <v>86</v>
      </c>
      <c r="AV124" s="13" t="s">
        <v>86</v>
      </c>
      <c r="AW124" s="13" t="s">
        <v>38</v>
      </c>
      <c r="AX124" s="13" t="s">
        <v>76</v>
      </c>
      <c r="AY124" s="257" t="s">
        <v>194</v>
      </c>
    </row>
    <row r="125" spans="1:51" s="13" customFormat="1" ht="12">
      <c r="A125" s="13"/>
      <c r="B125" s="247"/>
      <c r="C125" s="248"/>
      <c r="D125" s="242" t="s">
        <v>208</v>
      </c>
      <c r="E125" s="249" t="s">
        <v>21</v>
      </c>
      <c r="F125" s="250" t="s">
        <v>1721</v>
      </c>
      <c r="G125" s="248"/>
      <c r="H125" s="251">
        <v>8.19</v>
      </c>
      <c r="I125" s="252"/>
      <c r="J125" s="248"/>
      <c r="K125" s="248"/>
      <c r="L125" s="253"/>
      <c r="M125" s="254"/>
      <c r="N125" s="255"/>
      <c r="O125" s="255"/>
      <c r="P125" s="255"/>
      <c r="Q125" s="255"/>
      <c r="R125" s="255"/>
      <c r="S125" s="255"/>
      <c r="T125" s="256"/>
      <c r="U125" s="13"/>
      <c r="V125" s="13"/>
      <c r="W125" s="13"/>
      <c r="X125" s="13"/>
      <c r="Y125" s="13"/>
      <c r="Z125" s="13"/>
      <c r="AA125" s="13"/>
      <c r="AB125" s="13"/>
      <c r="AC125" s="13"/>
      <c r="AD125" s="13"/>
      <c r="AE125" s="13"/>
      <c r="AT125" s="257" t="s">
        <v>208</v>
      </c>
      <c r="AU125" s="257" t="s">
        <v>86</v>
      </c>
      <c r="AV125" s="13" t="s">
        <v>86</v>
      </c>
      <c r="AW125" s="13" t="s">
        <v>38</v>
      </c>
      <c r="AX125" s="13" t="s">
        <v>76</v>
      </c>
      <c r="AY125" s="257" t="s">
        <v>194</v>
      </c>
    </row>
    <row r="126" spans="1:51" s="13" customFormat="1" ht="12">
      <c r="A126" s="13"/>
      <c r="B126" s="247"/>
      <c r="C126" s="248"/>
      <c r="D126" s="242" t="s">
        <v>208</v>
      </c>
      <c r="E126" s="249" t="s">
        <v>21</v>
      </c>
      <c r="F126" s="250" t="s">
        <v>1722</v>
      </c>
      <c r="G126" s="248"/>
      <c r="H126" s="251">
        <v>15.17</v>
      </c>
      <c r="I126" s="252"/>
      <c r="J126" s="248"/>
      <c r="K126" s="248"/>
      <c r="L126" s="253"/>
      <c r="M126" s="254"/>
      <c r="N126" s="255"/>
      <c r="O126" s="255"/>
      <c r="P126" s="255"/>
      <c r="Q126" s="255"/>
      <c r="R126" s="255"/>
      <c r="S126" s="255"/>
      <c r="T126" s="256"/>
      <c r="U126" s="13"/>
      <c r="V126" s="13"/>
      <c r="W126" s="13"/>
      <c r="X126" s="13"/>
      <c r="Y126" s="13"/>
      <c r="Z126" s="13"/>
      <c r="AA126" s="13"/>
      <c r="AB126" s="13"/>
      <c r="AC126" s="13"/>
      <c r="AD126" s="13"/>
      <c r="AE126" s="13"/>
      <c r="AT126" s="257" t="s">
        <v>208</v>
      </c>
      <c r="AU126" s="257" t="s">
        <v>86</v>
      </c>
      <c r="AV126" s="13" t="s">
        <v>86</v>
      </c>
      <c r="AW126" s="13" t="s">
        <v>38</v>
      </c>
      <c r="AX126" s="13" t="s">
        <v>76</v>
      </c>
      <c r="AY126" s="257" t="s">
        <v>194</v>
      </c>
    </row>
    <row r="127" spans="1:51" s="13" customFormat="1" ht="12">
      <c r="A127" s="13"/>
      <c r="B127" s="247"/>
      <c r="C127" s="248"/>
      <c r="D127" s="242" t="s">
        <v>208</v>
      </c>
      <c r="E127" s="249" t="s">
        <v>21</v>
      </c>
      <c r="F127" s="250" t="s">
        <v>1723</v>
      </c>
      <c r="G127" s="248"/>
      <c r="H127" s="251">
        <v>14.91</v>
      </c>
      <c r="I127" s="252"/>
      <c r="J127" s="248"/>
      <c r="K127" s="248"/>
      <c r="L127" s="253"/>
      <c r="M127" s="254"/>
      <c r="N127" s="255"/>
      <c r="O127" s="255"/>
      <c r="P127" s="255"/>
      <c r="Q127" s="255"/>
      <c r="R127" s="255"/>
      <c r="S127" s="255"/>
      <c r="T127" s="256"/>
      <c r="U127" s="13"/>
      <c r="V127" s="13"/>
      <c r="W127" s="13"/>
      <c r="X127" s="13"/>
      <c r="Y127" s="13"/>
      <c r="Z127" s="13"/>
      <c r="AA127" s="13"/>
      <c r="AB127" s="13"/>
      <c r="AC127" s="13"/>
      <c r="AD127" s="13"/>
      <c r="AE127" s="13"/>
      <c r="AT127" s="257" t="s">
        <v>208</v>
      </c>
      <c r="AU127" s="257" t="s">
        <v>86</v>
      </c>
      <c r="AV127" s="13" t="s">
        <v>86</v>
      </c>
      <c r="AW127" s="13" t="s">
        <v>38</v>
      </c>
      <c r="AX127" s="13" t="s">
        <v>76</v>
      </c>
      <c r="AY127" s="257" t="s">
        <v>194</v>
      </c>
    </row>
    <row r="128" spans="1:51" s="13" customFormat="1" ht="12">
      <c r="A128" s="13"/>
      <c r="B128" s="247"/>
      <c r="C128" s="248"/>
      <c r="D128" s="242" t="s">
        <v>208</v>
      </c>
      <c r="E128" s="249" t="s">
        <v>21</v>
      </c>
      <c r="F128" s="250" t="s">
        <v>1724</v>
      </c>
      <c r="G128" s="248"/>
      <c r="H128" s="251">
        <v>56.48</v>
      </c>
      <c r="I128" s="252"/>
      <c r="J128" s="248"/>
      <c r="K128" s="248"/>
      <c r="L128" s="253"/>
      <c r="M128" s="254"/>
      <c r="N128" s="255"/>
      <c r="O128" s="255"/>
      <c r="P128" s="255"/>
      <c r="Q128" s="255"/>
      <c r="R128" s="255"/>
      <c r="S128" s="255"/>
      <c r="T128" s="256"/>
      <c r="U128" s="13"/>
      <c r="V128" s="13"/>
      <c r="W128" s="13"/>
      <c r="X128" s="13"/>
      <c r="Y128" s="13"/>
      <c r="Z128" s="13"/>
      <c r="AA128" s="13"/>
      <c r="AB128" s="13"/>
      <c r="AC128" s="13"/>
      <c r="AD128" s="13"/>
      <c r="AE128" s="13"/>
      <c r="AT128" s="257" t="s">
        <v>208</v>
      </c>
      <c r="AU128" s="257" t="s">
        <v>86</v>
      </c>
      <c r="AV128" s="13" t="s">
        <v>86</v>
      </c>
      <c r="AW128" s="13" t="s">
        <v>38</v>
      </c>
      <c r="AX128" s="13" t="s">
        <v>76</v>
      </c>
      <c r="AY128" s="257" t="s">
        <v>194</v>
      </c>
    </row>
    <row r="129" spans="1:51" s="14" customFormat="1" ht="12">
      <c r="A129" s="14"/>
      <c r="B129" s="258"/>
      <c r="C129" s="259"/>
      <c r="D129" s="242" t="s">
        <v>208</v>
      </c>
      <c r="E129" s="260" t="s">
        <v>21</v>
      </c>
      <c r="F129" s="261" t="s">
        <v>210</v>
      </c>
      <c r="G129" s="259"/>
      <c r="H129" s="262">
        <v>126.14</v>
      </c>
      <c r="I129" s="263"/>
      <c r="J129" s="259"/>
      <c r="K129" s="259"/>
      <c r="L129" s="264"/>
      <c r="M129" s="265"/>
      <c r="N129" s="266"/>
      <c r="O129" s="266"/>
      <c r="P129" s="266"/>
      <c r="Q129" s="266"/>
      <c r="R129" s="266"/>
      <c r="S129" s="266"/>
      <c r="T129" s="267"/>
      <c r="U129" s="14"/>
      <c r="V129" s="14"/>
      <c r="W129" s="14"/>
      <c r="X129" s="14"/>
      <c r="Y129" s="14"/>
      <c r="Z129" s="14"/>
      <c r="AA129" s="14"/>
      <c r="AB129" s="14"/>
      <c r="AC129" s="14"/>
      <c r="AD129" s="14"/>
      <c r="AE129" s="14"/>
      <c r="AT129" s="268" t="s">
        <v>208</v>
      </c>
      <c r="AU129" s="268" t="s">
        <v>86</v>
      </c>
      <c r="AV129" s="14" t="s">
        <v>202</v>
      </c>
      <c r="AW129" s="14" t="s">
        <v>38</v>
      </c>
      <c r="AX129" s="14" t="s">
        <v>84</v>
      </c>
      <c r="AY129" s="268" t="s">
        <v>194</v>
      </c>
    </row>
    <row r="130" spans="1:65" s="2" customFormat="1" ht="16.5" customHeight="1">
      <c r="A130" s="40"/>
      <c r="B130" s="41"/>
      <c r="C130" s="229" t="s">
        <v>202</v>
      </c>
      <c r="D130" s="229" t="s">
        <v>197</v>
      </c>
      <c r="E130" s="230" t="s">
        <v>1725</v>
      </c>
      <c r="F130" s="231" t="s">
        <v>1726</v>
      </c>
      <c r="G130" s="232" t="s">
        <v>200</v>
      </c>
      <c r="H130" s="233">
        <v>12</v>
      </c>
      <c r="I130" s="234"/>
      <c r="J130" s="235">
        <f>ROUND(I130*H130,2)</f>
        <v>0</v>
      </c>
      <c r="K130" s="231" t="s">
        <v>201</v>
      </c>
      <c r="L130" s="46"/>
      <c r="M130" s="236" t="s">
        <v>21</v>
      </c>
      <c r="N130" s="237" t="s">
        <v>47</v>
      </c>
      <c r="O130" s="86"/>
      <c r="P130" s="238">
        <f>O130*H130</f>
        <v>0</v>
      </c>
      <c r="Q130" s="238">
        <v>0</v>
      </c>
      <c r="R130" s="238">
        <f>Q130*H130</f>
        <v>0</v>
      </c>
      <c r="S130" s="238">
        <v>2.2</v>
      </c>
      <c r="T130" s="239">
        <f>S130*H130</f>
        <v>26.400000000000002</v>
      </c>
      <c r="U130" s="40"/>
      <c r="V130" s="40"/>
      <c r="W130" s="40"/>
      <c r="X130" s="40"/>
      <c r="Y130" s="40"/>
      <c r="Z130" s="40"/>
      <c r="AA130" s="40"/>
      <c r="AB130" s="40"/>
      <c r="AC130" s="40"/>
      <c r="AD130" s="40"/>
      <c r="AE130" s="40"/>
      <c r="AR130" s="240" t="s">
        <v>202</v>
      </c>
      <c r="AT130" s="240" t="s">
        <v>197</v>
      </c>
      <c r="AU130" s="240" t="s">
        <v>86</v>
      </c>
      <c r="AY130" s="19" t="s">
        <v>194</v>
      </c>
      <c r="BE130" s="241">
        <f>IF(N130="základní",J130,0)</f>
        <v>0</v>
      </c>
      <c r="BF130" s="241">
        <f>IF(N130="snížená",J130,0)</f>
        <v>0</v>
      </c>
      <c r="BG130" s="241">
        <f>IF(N130="zákl. přenesená",J130,0)</f>
        <v>0</v>
      </c>
      <c r="BH130" s="241">
        <f>IF(N130="sníž. přenesená",J130,0)</f>
        <v>0</v>
      </c>
      <c r="BI130" s="241">
        <f>IF(N130="nulová",J130,0)</f>
        <v>0</v>
      </c>
      <c r="BJ130" s="19" t="s">
        <v>84</v>
      </c>
      <c r="BK130" s="241">
        <f>ROUND(I130*H130,2)</f>
        <v>0</v>
      </c>
      <c r="BL130" s="19" t="s">
        <v>202</v>
      </c>
      <c r="BM130" s="240" t="s">
        <v>1727</v>
      </c>
    </row>
    <row r="131" spans="1:47" s="2" customFormat="1" ht="12">
      <c r="A131" s="40"/>
      <c r="B131" s="41"/>
      <c r="C131" s="42"/>
      <c r="D131" s="242" t="s">
        <v>204</v>
      </c>
      <c r="E131" s="42"/>
      <c r="F131" s="243" t="s">
        <v>1728</v>
      </c>
      <c r="G131" s="42"/>
      <c r="H131" s="42"/>
      <c r="I131" s="149"/>
      <c r="J131" s="42"/>
      <c r="K131" s="42"/>
      <c r="L131" s="46"/>
      <c r="M131" s="244"/>
      <c r="N131" s="245"/>
      <c r="O131" s="86"/>
      <c r="P131" s="86"/>
      <c r="Q131" s="86"/>
      <c r="R131" s="86"/>
      <c r="S131" s="86"/>
      <c r="T131" s="87"/>
      <c r="U131" s="40"/>
      <c r="V131" s="40"/>
      <c r="W131" s="40"/>
      <c r="X131" s="40"/>
      <c r="Y131" s="40"/>
      <c r="Z131" s="40"/>
      <c r="AA131" s="40"/>
      <c r="AB131" s="40"/>
      <c r="AC131" s="40"/>
      <c r="AD131" s="40"/>
      <c r="AE131" s="40"/>
      <c r="AT131" s="19" t="s">
        <v>204</v>
      </c>
      <c r="AU131" s="19" t="s">
        <v>86</v>
      </c>
    </row>
    <row r="132" spans="1:51" s="13" customFormat="1" ht="12">
      <c r="A132" s="13"/>
      <c r="B132" s="247"/>
      <c r="C132" s="248"/>
      <c r="D132" s="242" t="s">
        <v>208</v>
      </c>
      <c r="E132" s="249" t="s">
        <v>21</v>
      </c>
      <c r="F132" s="250" t="s">
        <v>1729</v>
      </c>
      <c r="G132" s="248"/>
      <c r="H132" s="251">
        <v>3.86</v>
      </c>
      <c r="I132" s="252"/>
      <c r="J132" s="248"/>
      <c r="K132" s="248"/>
      <c r="L132" s="253"/>
      <c r="M132" s="254"/>
      <c r="N132" s="255"/>
      <c r="O132" s="255"/>
      <c r="P132" s="255"/>
      <c r="Q132" s="255"/>
      <c r="R132" s="255"/>
      <c r="S132" s="255"/>
      <c r="T132" s="256"/>
      <c r="U132" s="13"/>
      <c r="V132" s="13"/>
      <c r="W132" s="13"/>
      <c r="X132" s="13"/>
      <c r="Y132" s="13"/>
      <c r="Z132" s="13"/>
      <c r="AA132" s="13"/>
      <c r="AB132" s="13"/>
      <c r="AC132" s="13"/>
      <c r="AD132" s="13"/>
      <c r="AE132" s="13"/>
      <c r="AT132" s="257" t="s">
        <v>208</v>
      </c>
      <c r="AU132" s="257" t="s">
        <v>86</v>
      </c>
      <c r="AV132" s="13" t="s">
        <v>86</v>
      </c>
      <c r="AW132" s="13" t="s">
        <v>38</v>
      </c>
      <c r="AX132" s="13" t="s">
        <v>76</v>
      </c>
      <c r="AY132" s="257" t="s">
        <v>194</v>
      </c>
    </row>
    <row r="133" spans="1:51" s="13" customFormat="1" ht="12">
      <c r="A133" s="13"/>
      <c r="B133" s="247"/>
      <c r="C133" s="248"/>
      <c r="D133" s="242" t="s">
        <v>208</v>
      </c>
      <c r="E133" s="249" t="s">
        <v>21</v>
      </c>
      <c r="F133" s="250" t="s">
        <v>1718</v>
      </c>
      <c r="G133" s="248"/>
      <c r="H133" s="251">
        <v>5.41</v>
      </c>
      <c r="I133" s="252"/>
      <c r="J133" s="248"/>
      <c r="K133" s="248"/>
      <c r="L133" s="253"/>
      <c r="M133" s="254"/>
      <c r="N133" s="255"/>
      <c r="O133" s="255"/>
      <c r="P133" s="255"/>
      <c r="Q133" s="255"/>
      <c r="R133" s="255"/>
      <c r="S133" s="255"/>
      <c r="T133" s="256"/>
      <c r="U133" s="13"/>
      <c r="V133" s="13"/>
      <c r="W133" s="13"/>
      <c r="X133" s="13"/>
      <c r="Y133" s="13"/>
      <c r="Z133" s="13"/>
      <c r="AA133" s="13"/>
      <c r="AB133" s="13"/>
      <c r="AC133" s="13"/>
      <c r="AD133" s="13"/>
      <c r="AE133" s="13"/>
      <c r="AT133" s="257" t="s">
        <v>208</v>
      </c>
      <c r="AU133" s="257" t="s">
        <v>86</v>
      </c>
      <c r="AV133" s="13" t="s">
        <v>86</v>
      </c>
      <c r="AW133" s="13" t="s">
        <v>38</v>
      </c>
      <c r="AX133" s="13" t="s">
        <v>76</v>
      </c>
      <c r="AY133" s="257" t="s">
        <v>194</v>
      </c>
    </row>
    <row r="134" spans="1:51" s="13" customFormat="1" ht="12">
      <c r="A134" s="13"/>
      <c r="B134" s="247"/>
      <c r="C134" s="248"/>
      <c r="D134" s="242" t="s">
        <v>208</v>
      </c>
      <c r="E134" s="249" t="s">
        <v>21</v>
      </c>
      <c r="F134" s="250" t="s">
        <v>1719</v>
      </c>
      <c r="G134" s="248"/>
      <c r="H134" s="251">
        <v>7.66</v>
      </c>
      <c r="I134" s="252"/>
      <c r="J134" s="248"/>
      <c r="K134" s="248"/>
      <c r="L134" s="253"/>
      <c r="M134" s="254"/>
      <c r="N134" s="255"/>
      <c r="O134" s="255"/>
      <c r="P134" s="255"/>
      <c r="Q134" s="255"/>
      <c r="R134" s="255"/>
      <c r="S134" s="255"/>
      <c r="T134" s="256"/>
      <c r="U134" s="13"/>
      <c r="V134" s="13"/>
      <c r="W134" s="13"/>
      <c r="X134" s="13"/>
      <c r="Y134" s="13"/>
      <c r="Z134" s="13"/>
      <c r="AA134" s="13"/>
      <c r="AB134" s="13"/>
      <c r="AC134" s="13"/>
      <c r="AD134" s="13"/>
      <c r="AE134" s="13"/>
      <c r="AT134" s="257" t="s">
        <v>208</v>
      </c>
      <c r="AU134" s="257" t="s">
        <v>86</v>
      </c>
      <c r="AV134" s="13" t="s">
        <v>86</v>
      </c>
      <c r="AW134" s="13" t="s">
        <v>38</v>
      </c>
      <c r="AX134" s="13" t="s">
        <v>76</v>
      </c>
      <c r="AY134" s="257" t="s">
        <v>194</v>
      </c>
    </row>
    <row r="135" spans="1:51" s="13" customFormat="1" ht="12">
      <c r="A135" s="13"/>
      <c r="B135" s="247"/>
      <c r="C135" s="248"/>
      <c r="D135" s="242" t="s">
        <v>208</v>
      </c>
      <c r="E135" s="249" t="s">
        <v>21</v>
      </c>
      <c r="F135" s="250" t="s">
        <v>1720</v>
      </c>
      <c r="G135" s="248"/>
      <c r="H135" s="251">
        <v>8.32</v>
      </c>
      <c r="I135" s="252"/>
      <c r="J135" s="248"/>
      <c r="K135" s="248"/>
      <c r="L135" s="253"/>
      <c r="M135" s="254"/>
      <c r="N135" s="255"/>
      <c r="O135" s="255"/>
      <c r="P135" s="255"/>
      <c r="Q135" s="255"/>
      <c r="R135" s="255"/>
      <c r="S135" s="255"/>
      <c r="T135" s="256"/>
      <c r="U135" s="13"/>
      <c r="V135" s="13"/>
      <c r="W135" s="13"/>
      <c r="X135" s="13"/>
      <c r="Y135" s="13"/>
      <c r="Z135" s="13"/>
      <c r="AA135" s="13"/>
      <c r="AB135" s="13"/>
      <c r="AC135" s="13"/>
      <c r="AD135" s="13"/>
      <c r="AE135" s="13"/>
      <c r="AT135" s="257" t="s">
        <v>208</v>
      </c>
      <c r="AU135" s="257" t="s">
        <v>86</v>
      </c>
      <c r="AV135" s="13" t="s">
        <v>86</v>
      </c>
      <c r="AW135" s="13" t="s">
        <v>38</v>
      </c>
      <c r="AX135" s="13" t="s">
        <v>76</v>
      </c>
      <c r="AY135" s="257" t="s">
        <v>194</v>
      </c>
    </row>
    <row r="136" spans="1:51" s="13" customFormat="1" ht="12">
      <c r="A136" s="13"/>
      <c r="B136" s="247"/>
      <c r="C136" s="248"/>
      <c r="D136" s="242" t="s">
        <v>208</v>
      </c>
      <c r="E136" s="249" t="s">
        <v>21</v>
      </c>
      <c r="F136" s="250" t="s">
        <v>1721</v>
      </c>
      <c r="G136" s="248"/>
      <c r="H136" s="251">
        <v>8.19</v>
      </c>
      <c r="I136" s="252"/>
      <c r="J136" s="248"/>
      <c r="K136" s="248"/>
      <c r="L136" s="253"/>
      <c r="M136" s="254"/>
      <c r="N136" s="255"/>
      <c r="O136" s="255"/>
      <c r="P136" s="255"/>
      <c r="Q136" s="255"/>
      <c r="R136" s="255"/>
      <c r="S136" s="255"/>
      <c r="T136" s="256"/>
      <c r="U136" s="13"/>
      <c r="V136" s="13"/>
      <c r="W136" s="13"/>
      <c r="X136" s="13"/>
      <c r="Y136" s="13"/>
      <c r="Z136" s="13"/>
      <c r="AA136" s="13"/>
      <c r="AB136" s="13"/>
      <c r="AC136" s="13"/>
      <c r="AD136" s="13"/>
      <c r="AE136" s="13"/>
      <c r="AT136" s="257" t="s">
        <v>208</v>
      </c>
      <c r="AU136" s="257" t="s">
        <v>86</v>
      </c>
      <c r="AV136" s="13" t="s">
        <v>86</v>
      </c>
      <c r="AW136" s="13" t="s">
        <v>38</v>
      </c>
      <c r="AX136" s="13" t="s">
        <v>76</v>
      </c>
      <c r="AY136" s="257" t="s">
        <v>194</v>
      </c>
    </row>
    <row r="137" spans="1:51" s="13" customFormat="1" ht="12">
      <c r="A137" s="13"/>
      <c r="B137" s="247"/>
      <c r="C137" s="248"/>
      <c r="D137" s="242" t="s">
        <v>208</v>
      </c>
      <c r="E137" s="249" t="s">
        <v>21</v>
      </c>
      <c r="F137" s="250" t="s">
        <v>1722</v>
      </c>
      <c r="G137" s="248"/>
      <c r="H137" s="251">
        <v>15.17</v>
      </c>
      <c r="I137" s="252"/>
      <c r="J137" s="248"/>
      <c r="K137" s="248"/>
      <c r="L137" s="253"/>
      <c r="M137" s="254"/>
      <c r="N137" s="255"/>
      <c r="O137" s="255"/>
      <c r="P137" s="255"/>
      <c r="Q137" s="255"/>
      <c r="R137" s="255"/>
      <c r="S137" s="255"/>
      <c r="T137" s="256"/>
      <c r="U137" s="13"/>
      <c r="V137" s="13"/>
      <c r="W137" s="13"/>
      <c r="X137" s="13"/>
      <c r="Y137" s="13"/>
      <c r="Z137" s="13"/>
      <c r="AA137" s="13"/>
      <c r="AB137" s="13"/>
      <c r="AC137" s="13"/>
      <c r="AD137" s="13"/>
      <c r="AE137" s="13"/>
      <c r="AT137" s="257" t="s">
        <v>208</v>
      </c>
      <c r="AU137" s="257" t="s">
        <v>86</v>
      </c>
      <c r="AV137" s="13" t="s">
        <v>86</v>
      </c>
      <c r="AW137" s="13" t="s">
        <v>38</v>
      </c>
      <c r="AX137" s="13" t="s">
        <v>76</v>
      </c>
      <c r="AY137" s="257" t="s">
        <v>194</v>
      </c>
    </row>
    <row r="138" spans="1:51" s="13" customFormat="1" ht="12">
      <c r="A138" s="13"/>
      <c r="B138" s="247"/>
      <c r="C138" s="248"/>
      <c r="D138" s="242" t="s">
        <v>208</v>
      </c>
      <c r="E138" s="249" t="s">
        <v>21</v>
      </c>
      <c r="F138" s="250" t="s">
        <v>1723</v>
      </c>
      <c r="G138" s="248"/>
      <c r="H138" s="251">
        <v>14.91</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208</v>
      </c>
      <c r="AU138" s="257" t="s">
        <v>86</v>
      </c>
      <c r="AV138" s="13" t="s">
        <v>86</v>
      </c>
      <c r="AW138" s="13" t="s">
        <v>38</v>
      </c>
      <c r="AX138" s="13" t="s">
        <v>76</v>
      </c>
      <c r="AY138" s="257" t="s">
        <v>194</v>
      </c>
    </row>
    <row r="139" spans="1:51" s="13" customFormat="1" ht="12">
      <c r="A139" s="13"/>
      <c r="B139" s="247"/>
      <c r="C139" s="248"/>
      <c r="D139" s="242" t="s">
        <v>208</v>
      </c>
      <c r="E139" s="249" t="s">
        <v>21</v>
      </c>
      <c r="F139" s="250" t="s">
        <v>1724</v>
      </c>
      <c r="G139" s="248"/>
      <c r="H139" s="251">
        <v>56.48</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208</v>
      </c>
      <c r="AU139" s="257" t="s">
        <v>86</v>
      </c>
      <c r="AV139" s="13" t="s">
        <v>86</v>
      </c>
      <c r="AW139" s="13" t="s">
        <v>38</v>
      </c>
      <c r="AX139" s="13" t="s">
        <v>76</v>
      </c>
      <c r="AY139" s="257" t="s">
        <v>194</v>
      </c>
    </row>
    <row r="140" spans="1:51" s="15" customFormat="1" ht="12">
      <c r="A140" s="15"/>
      <c r="B140" s="282"/>
      <c r="C140" s="283"/>
      <c r="D140" s="242" t="s">
        <v>208</v>
      </c>
      <c r="E140" s="284" t="s">
        <v>21</v>
      </c>
      <c r="F140" s="285" t="s">
        <v>430</v>
      </c>
      <c r="G140" s="283"/>
      <c r="H140" s="286">
        <v>120</v>
      </c>
      <c r="I140" s="287"/>
      <c r="J140" s="283"/>
      <c r="K140" s="283"/>
      <c r="L140" s="288"/>
      <c r="M140" s="289"/>
      <c r="N140" s="290"/>
      <c r="O140" s="290"/>
      <c r="P140" s="290"/>
      <c r="Q140" s="290"/>
      <c r="R140" s="290"/>
      <c r="S140" s="290"/>
      <c r="T140" s="291"/>
      <c r="U140" s="15"/>
      <c r="V140" s="15"/>
      <c r="W140" s="15"/>
      <c r="X140" s="15"/>
      <c r="Y140" s="15"/>
      <c r="Z140" s="15"/>
      <c r="AA140" s="15"/>
      <c r="AB140" s="15"/>
      <c r="AC140" s="15"/>
      <c r="AD140" s="15"/>
      <c r="AE140" s="15"/>
      <c r="AT140" s="292" t="s">
        <v>208</v>
      </c>
      <c r="AU140" s="292" t="s">
        <v>86</v>
      </c>
      <c r="AV140" s="15" t="s">
        <v>97</v>
      </c>
      <c r="AW140" s="15" t="s">
        <v>38</v>
      </c>
      <c r="AX140" s="15" t="s">
        <v>76</v>
      </c>
      <c r="AY140" s="292" t="s">
        <v>194</v>
      </c>
    </row>
    <row r="141" spans="1:51" s="13" customFormat="1" ht="12">
      <c r="A141" s="13"/>
      <c r="B141" s="247"/>
      <c r="C141" s="248"/>
      <c r="D141" s="242" t="s">
        <v>208</v>
      </c>
      <c r="E141" s="249" t="s">
        <v>21</v>
      </c>
      <c r="F141" s="250" t="s">
        <v>1703</v>
      </c>
      <c r="G141" s="248"/>
      <c r="H141" s="251">
        <v>12</v>
      </c>
      <c r="I141" s="252"/>
      <c r="J141" s="248"/>
      <c r="K141" s="248"/>
      <c r="L141" s="253"/>
      <c r="M141" s="254"/>
      <c r="N141" s="255"/>
      <c r="O141" s="255"/>
      <c r="P141" s="255"/>
      <c r="Q141" s="255"/>
      <c r="R141" s="255"/>
      <c r="S141" s="255"/>
      <c r="T141" s="256"/>
      <c r="U141" s="13"/>
      <c r="V141" s="13"/>
      <c r="W141" s="13"/>
      <c r="X141" s="13"/>
      <c r="Y141" s="13"/>
      <c r="Z141" s="13"/>
      <c r="AA141" s="13"/>
      <c r="AB141" s="13"/>
      <c r="AC141" s="13"/>
      <c r="AD141" s="13"/>
      <c r="AE141" s="13"/>
      <c r="AT141" s="257" t="s">
        <v>208</v>
      </c>
      <c r="AU141" s="257" t="s">
        <v>86</v>
      </c>
      <c r="AV141" s="13" t="s">
        <v>86</v>
      </c>
      <c r="AW141" s="13" t="s">
        <v>38</v>
      </c>
      <c r="AX141" s="13" t="s">
        <v>84</v>
      </c>
      <c r="AY141" s="257" t="s">
        <v>194</v>
      </c>
    </row>
    <row r="142" spans="1:65" s="2" customFormat="1" ht="16.5" customHeight="1">
      <c r="A142" s="40"/>
      <c r="B142" s="41"/>
      <c r="C142" s="229" t="s">
        <v>231</v>
      </c>
      <c r="D142" s="229" t="s">
        <v>197</v>
      </c>
      <c r="E142" s="230" t="s">
        <v>1730</v>
      </c>
      <c r="F142" s="231" t="s">
        <v>1731</v>
      </c>
      <c r="G142" s="232" t="s">
        <v>354</v>
      </c>
      <c r="H142" s="233">
        <v>120</v>
      </c>
      <c r="I142" s="234"/>
      <c r="J142" s="235">
        <f>ROUND(I142*H142,2)</f>
        <v>0</v>
      </c>
      <c r="K142" s="231" t="s">
        <v>201</v>
      </c>
      <c r="L142" s="46"/>
      <c r="M142" s="236" t="s">
        <v>21</v>
      </c>
      <c r="N142" s="237" t="s">
        <v>47</v>
      </c>
      <c r="O142" s="86"/>
      <c r="P142" s="238">
        <f>O142*H142</f>
        <v>0</v>
      </c>
      <c r="Q142" s="238">
        <v>0</v>
      </c>
      <c r="R142" s="238">
        <f>Q142*H142</f>
        <v>0</v>
      </c>
      <c r="S142" s="238">
        <v>0.035</v>
      </c>
      <c r="T142" s="239">
        <f>S142*H142</f>
        <v>4.2</v>
      </c>
      <c r="U142" s="40"/>
      <c r="V142" s="40"/>
      <c r="W142" s="40"/>
      <c r="X142" s="40"/>
      <c r="Y142" s="40"/>
      <c r="Z142" s="40"/>
      <c r="AA142" s="40"/>
      <c r="AB142" s="40"/>
      <c r="AC142" s="40"/>
      <c r="AD142" s="40"/>
      <c r="AE142" s="40"/>
      <c r="AR142" s="240" t="s">
        <v>202</v>
      </c>
      <c r="AT142" s="240" t="s">
        <v>197</v>
      </c>
      <c r="AU142" s="240" t="s">
        <v>86</v>
      </c>
      <c r="AY142" s="19" t="s">
        <v>194</v>
      </c>
      <c r="BE142" s="241">
        <f>IF(N142="základní",J142,0)</f>
        <v>0</v>
      </c>
      <c r="BF142" s="241">
        <f>IF(N142="snížená",J142,0)</f>
        <v>0</v>
      </c>
      <c r="BG142" s="241">
        <f>IF(N142="zákl. přenesená",J142,0)</f>
        <v>0</v>
      </c>
      <c r="BH142" s="241">
        <f>IF(N142="sníž. přenesená",J142,0)</f>
        <v>0</v>
      </c>
      <c r="BI142" s="241">
        <f>IF(N142="nulová",J142,0)</f>
        <v>0</v>
      </c>
      <c r="BJ142" s="19" t="s">
        <v>84</v>
      </c>
      <c r="BK142" s="241">
        <f>ROUND(I142*H142,2)</f>
        <v>0</v>
      </c>
      <c r="BL142" s="19" t="s">
        <v>202</v>
      </c>
      <c r="BM142" s="240" t="s">
        <v>1732</v>
      </c>
    </row>
    <row r="143" spans="1:47" s="2" customFormat="1" ht="12">
      <c r="A143" s="40"/>
      <c r="B143" s="41"/>
      <c r="C143" s="42"/>
      <c r="D143" s="242" t="s">
        <v>204</v>
      </c>
      <c r="E143" s="42"/>
      <c r="F143" s="243" t="s">
        <v>1733</v>
      </c>
      <c r="G143" s="42"/>
      <c r="H143" s="42"/>
      <c r="I143" s="149"/>
      <c r="J143" s="42"/>
      <c r="K143" s="42"/>
      <c r="L143" s="46"/>
      <c r="M143" s="244"/>
      <c r="N143" s="245"/>
      <c r="O143" s="86"/>
      <c r="P143" s="86"/>
      <c r="Q143" s="86"/>
      <c r="R143" s="86"/>
      <c r="S143" s="86"/>
      <c r="T143" s="87"/>
      <c r="U143" s="40"/>
      <c r="V143" s="40"/>
      <c r="W143" s="40"/>
      <c r="X143" s="40"/>
      <c r="Y143" s="40"/>
      <c r="Z143" s="40"/>
      <c r="AA143" s="40"/>
      <c r="AB143" s="40"/>
      <c r="AC143" s="40"/>
      <c r="AD143" s="40"/>
      <c r="AE143" s="40"/>
      <c r="AT143" s="19" t="s">
        <v>204</v>
      </c>
      <c r="AU143" s="19" t="s">
        <v>86</v>
      </c>
    </row>
    <row r="144" spans="1:47" s="2" customFormat="1" ht="12">
      <c r="A144" s="40"/>
      <c r="B144" s="41"/>
      <c r="C144" s="42"/>
      <c r="D144" s="242" t="s">
        <v>206</v>
      </c>
      <c r="E144" s="42"/>
      <c r="F144" s="246" t="s">
        <v>1734</v>
      </c>
      <c r="G144" s="42"/>
      <c r="H144" s="42"/>
      <c r="I144" s="149"/>
      <c r="J144" s="42"/>
      <c r="K144" s="42"/>
      <c r="L144" s="46"/>
      <c r="M144" s="244"/>
      <c r="N144" s="245"/>
      <c r="O144" s="86"/>
      <c r="P144" s="86"/>
      <c r="Q144" s="86"/>
      <c r="R144" s="86"/>
      <c r="S144" s="86"/>
      <c r="T144" s="87"/>
      <c r="U144" s="40"/>
      <c r="V144" s="40"/>
      <c r="W144" s="40"/>
      <c r="X144" s="40"/>
      <c r="Y144" s="40"/>
      <c r="Z144" s="40"/>
      <c r="AA144" s="40"/>
      <c r="AB144" s="40"/>
      <c r="AC144" s="40"/>
      <c r="AD144" s="40"/>
      <c r="AE144" s="40"/>
      <c r="AT144" s="19" t="s">
        <v>206</v>
      </c>
      <c r="AU144" s="19" t="s">
        <v>86</v>
      </c>
    </row>
    <row r="145" spans="1:51" s="13" customFormat="1" ht="12">
      <c r="A145" s="13"/>
      <c r="B145" s="247"/>
      <c r="C145" s="248"/>
      <c r="D145" s="242" t="s">
        <v>208</v>
      </c>
      <c r="E145" s="249" t="s">
        <v>21</v>
      </c>
      <c r="F145" s="250" t="s">
        <v>1729</v>
      </c>
      <c r="G145" s="248"/>
      <c r="H145" s="251">
        <v>3.86</v>
      </c>
      <c r="I145" s="252"/>
      <c r="J145" s="248"/>
      <c r="K145" s="248"/>
      <c r="L145" s="253"/>
      <c r="M145" s="254"/>
      <c r="N145" s="255"/>
      <c r="O145" s="255"/>
      <c r="P145" s="255"/>
      <c r="Q145" s="255"/>
      <c r="R145" s="255"/>
      <c r="S145" s="255"/>
      <c r="T145" s="256"/>
      <c r="U145" s="13"/>
      <c r="V145" s="13"/>
      <c r="W145" s="13"/>
      <c r="X145" s="13"/>
      <c r="Y145" s="13"/>
      <c r="Z145" s="13"/>
      <c r="AA145" s="13"/>
      <c r="AB145" s="13"/>
      <c r="AC145" s="13"/>
      <c r="AD145" s="13"/>
      <c r="AE145" s="13"/>
      <c r="AT145" s="257" t="s">
        <v>208</v>
      </c>
      <c r="AU145" s="257" t="s">
        <v>86</v>
      </c>
      <c r="AV145" s="13" t="s">
        <v>86</v>
      </c>
      <c r="AW145" s="13" t="s">
        <v>38</v>
      </c>
      <c r="AX145" s="13" t="s">
        <v>76</v>
      </c>
      <c r="AY145" s="257" t="s">
        <v>194</v>
      </c>
    </row>
    <row r="146" spans="1:51" s="13" customFormat="1" ht="12">
      <c r="A146" s="13"/>
      <c r="B146" s="247"/>
      <c r="C146" s="248"/>
      <c r="D146" s="242" t="s">
        <v>208</v>
      </c>
      <c r="E146" s="249" t="s">
        <v>21</v>
      </c>
      <c r="F146" s="250" t="s">
        <v>1718</v>
      </c>
      <c r="G146" s="248"/>
      <c r="H146" s="251">
        <v>5.41</v>
      </c>
      <c r="I146" s="252"/>
      <c r="J146" s="248"/>
      <c r="K146" s="248"/>
      <c r="L146" s="253"/>
      <c r="M146" s="254"/>
      <c r="N146" s="255"/>
      <c r="O146" s="255"/>
      <c r="P146" s="255"/>
      <c r="Q146" s="255"/>
      <c r="R146" s="255"/>
      <c r="S146" s="255"/>
      <c r="T146" s="256"/>
      <c r="U146" s="13"/>
      <c r="V146" s="13"/>
      <c r="W146" s="13"/>
      <c r="X146" s="13"/>
      <c r="Y146" s="13"/>
      <c r="Z146" s="13"/>
      <c r="AA146" s="13"/>
      <c r="AB146" s="13"/>
      <c r="AC146" s="13"/>
      <c r="AD146" s="13"/>
      <c r="AE146" s="13"/>
      <c r="AT146" s="257" t="s">
        <v>208</v>
      </c>
      <c r="AU146" s="257" t="s">
        <v>86</v>
      </c>
      <c r="AV146" s="13" t="s">
        <v>86</v>
      </c>
      <c r="AW146" s="13" t="s">
        <v>38</v>
      </c>
      <c r="AX146" s="13" t="s">
        <v>76</v>
      </c>
      <c r="AY146" s="257" t="s">
        <v>194</v>
      </c>
    </row>
    <row r="147" spans="1:51" s="13" customFormat="1" ht="12">
      <c r="A147" s="13"/>
      <c r="B147" s="247"/>
      <c r="C147" s="248"/>
      <c r="D147" s="242" t="s">
        <v>208</v>
      </c>
      <c r="E147" s="249" t="s">
        <v>21</v>
      </c>
      <c r="F147" s="250" t="s">
        <v>1719</v>
      </c>
      <c r="G147" s="248"/>
      <c r="H147" s="251">
        <v>7.66</v>
      </c>
      <c r="I147" s="252"/>
      <c r="J147" s="248"/>
      <c r="K147" s="248"/>
      <c r="L147" s="253"/>
      <c r="M147" s="254"/>
      <c r="N147" s="255"/>
      <c r="O147" s="255"/>
      <c r="P147" s="255"/>
      <c r="Q147" s="255"/>
      <c r="R147" s="255"/>
      <c r="S147" s="255"/>
      <c r="T147" s="256"/>
      <c r="U147" s="13"/>
      <c r="V147" s="13"/>
      <c r="W147" s="13"/>
      <c r="X147" s="13"/>
      <c r="Y147" s="13"/>
      <c r="Z147" s="13"/>
      <c r="AA147" s="13"/>
      <c r="AB147" s="13"/>
      <c r="AC147" s="13"/>
      <c r="AD147" s="13"/>
      <c r="AE147" s="13"/>
      <c r="AT147" s="257" t="s">
        <v>208</v>
      </c>
      <c r="AU147" s="257" t="s">
        <v>86</v>
      </c>
      <c r="AV147" s="13" t="s">
        <v>86</v>
      </c>
      <c r="AW147" s="13" t="s">
        <v>38</v>
      </c>
      <c r="AX147" s="13" t="s">
        <v>76</v>
      </c>
      <c r="AY147" s="257" t="s">
        <v>194</v>
      </c>
    </row>
    <row r="148" spans="1:51" s="13" customFormat="1" ht="12">
      <c r="A148" s="13"/>
      <c r="B148" s="247"/>
      <c r="C148" s="248"/>
      <c r="D148" s="242" t="s">
        <v>208</v>
      </c>
      <c r="E148" s="249" t="s">
        <v>21</v>
      </c>
      <c r="F148" s="250" t="s">
        <v>1720</v>
      </c>
      <c r="G148" s="248"/>
      <c r="H148" s="251">
        <v>8.32</v>
      </c>
      <c r="I148" s="252"/>
      <c r="J148" s="248"/>
      <c r="K148" s="248"/>
      <c r="L148" s="253"/>
      <c r="M148" s="254"/>
      <c r="N148" s="255"/>
      <c r="O148" s="255"/>
      <c r="P148" s="255"/>
      <c r="Q148" s="255"/>
      <c r="R148" s="255"/>
      <c r="S148" s="255"/>
      <c r="T148" s="256"/>
      <c r="U148" s="13"/>
      <c r="V148" s="13"/>
      <c r="W148" s="13"/>
      <c r="X148" s="13"/>
      <c r="Y148" s="13"/>
      <c r="Z148" s="13"/>
      <c r="AA148" s="13"/>
      <c r="AB148" s="13"/>
      <c r="AC148" s="13"/>
      <c r="AD148" s="13"/>
      <c r="AE148" s="13"/>
      <c r="AT148" s="257" t="s">
        <v>208</v>
      </c>
      <c r="AU148" s="257" t="s">
        <v>86</v>
      </c>
      <c r="AV148" s="13" t="s">
        <v>86</v>
      </c>
      <c r="AW148" s="13" t="s">
        <v>38</v>
      </c>
      <c r="AX148" s="13" t="s">
        <v>76</v>
      </c>
      <c r="AY148" s="257" t="s">
        <v>194</v>
      </c>
    </row>
    <row r="149" spans="1:51" s="13" customFormat="1" ht="12">
      <c r="A149" s="13"/>
      <c r="B149" s="247"/>
      <c r="C149" s="248"/>
      <c r="D149" s="242" t="s">
        <v>208</v>
      </c>
      <c r="E149" s="249" t="s">
        <v>21</v>
      </c>
      <c r="F149" s="250" t="s">
        <v>1721</v>
      </c>
      <c r="G149" s="248"/>
      <c r="H149" s="251">
        <v>8.19</v>
      </c>
      <c r="I149" s="252"/>
      <c r="J149" s="248"/>
      <c r="K149" s="248"/>
      <c r="L149" s="253"/>
      <c r="M149" s="254"/>
      <c r="N149" s="255"/>
      <c r="O149" s="255"/>
      <c r="P149" s="255"/>
      <c r="Q149" s="255"/>
      <c r="R149" s="255"/>
      <c r="S149" s="255"/>
      <c r="T149" s="256"/>
      <c r="U149" s="13"/>
      <c r="V149" s="13"/>
      <c r="W149" s="13"/>
      <c r="X149" s="13"/>
      <c r="Y149" s="13"/>
      <c r="Z149" s="13"/>
      <c r="AA149" s="13"/>
      <c r="AB149" s="13"/>
      <c r="AC149" s="13"/>
      <c r="AD149" s="13"/>
      <c r="AE149" s="13"/>
      <c r="AT149" s="257" t="s">
        <v>208</v>
      </c>
      <c r="AU149" s="257" t="s">
        <v>86</v>
      </c>
      <c r="AV149" s="13" t="s">
        <v>86</v>
      </c>
      <c r="AW149" s="13" t="s">
        <v>38</v>
      </c>
      <c r="AX149" s="13" t="s">
        <v>76</v>
      </c>
      <c r="AY149" s="257" t="s">
        <v>194</v>
      </c>
    </row>
    <row r="150" spans="1:51" s="13" customFormat="1" ht="12">
      <c r="A150" s="13"/>
      <c r="B150" s="247"/>
      <c r="C150" s="248"/>
      <c r="D150" s="242" t="s">
        <v>208</v>
      </c>
      <c r="E150" s="249" t="s">
        <v>21</v>
      </c>
      <c r="F150" s="250" t="s">
        <v>1722</v>
      </c>
      <c r="G150" s="248"/>
      <c r="H150" s="251">
        <v>15.17</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208</v>
      </c>
      <c r="AU150" s="257" t="s">
        <v>86</v>
      </c>
      <c r="AV150" s="13" t="s">
        <v>86</v>
      </c>
      <c r="AW150" s="13" t="s">
        <v>38</v>
      </c>
      <c r="AX150" s="13" t="s">
        <v>76</v>
      </c>
      <c r="AY150" s="257" t="s">
        <v>194</v>
      </c>
    </row>
    <row r="151" spans="1:51" s="13" customFormat="1" ht="12">
      <c r="A151" s="13"/>
      <c r="B151" s="247"/>
      <c r="C151" s="248"/>
      <c r="D151" s="242" t="s">
        <v>208</v>
      </c>
      <c r="E151" s="249" t="s">
        <v>21</v>
      </c>
      <c r="F151" s="250" t="s">
        <v>1723</v>
      </c>
      <c r="G151" s="248"/>
      <c r="H151" s="251">
        <v>14.91</v>
      </c>
      <c r="I151" s="252"/>
      <c r="J151" s="248"/>
      <c r="K151" s="248"/>
      <c r="L151" s="253"/>
      <c r="M151" s="254"/>
      <c r="N151" s="255"/>
      <c r="O151" s="255"/>
      <c r="P151" s="255"/>
      <c r="Q151" s="255"/>
      <c r="R151" s="255"/>
      <c r="S151" s="255"/>
      <c r="T151" s="256"/>
      <c r="U151" s="13"/>
      <c r="V151" s="13"/>
      <c r="W151" s="13"/>
      <c r="X151" s="13"/>
      <c r="Y151" s="13"/>
      <c r="Z151" s="13"/>
      <c r="AA151" s="13"/>
      <c r="AB151" s="13"/>
      <c r="AC151" s="13"/>
      <c r="AD151" s="13"/>
      <c r="AE151" s="13"/>
      <c r="AT151" s="257" t="s">
        <v>208</v>
      </c>
      <c r="AU151" s="257" t="s">
        <v>86</v>
      </c>
      <c r="AV151" s="13" t="s">
        <v>86</v>
      </c>
      <c r="AW151" s="13" t="s">
        <v>38</v>
      </c>
      <c r="AX151" s="13" t="s">
        <v>76</v>
      </c>
      <c r="AY151" s="257" t="s">
        <v>194</v>
      </c>
    </row>
    <row r="152" spans="1:51" s="13" customFormat="1" ht="12">
      <c r="A152" s="13"/>
      <c r="B152" s="247"/>
      <c r="C152" s="248"/>
      <c r="D152" s="242" t="s">
        <v>208</v>
      </c>
      <c r="E152" s="249" t="s">
        <v>21</v>
      </c>
      <c r="F152" s="250" t="s">
        <v>1724</v>
      </c>
      <c r="G152" s="248"/>
      <c r="H152" s="251">
        <v>56.48</v>
      </c>
      <c r="I152" s="252"/>
      <c r="J152" s="248"/>
      <c r="K152" s="248"/>
      <c r="L152" s="253"/>
      <c r="M152" s="254"/>
      <c r="N152" s="255"/>
      <c r="O152" s="255"/>
      <c r="P152" s="255"/>
      <c r="Q152" s="255"/>
      <c r="R152" s="255"/>
      <c r="S152" s="255"/>
      <c r="T152" s="256"/>
      <c r="U152" s="13"/>
      <c r="V152" s="13"/>
      <c r="W152" s="13"/>
      <c r="X152" s="13"/>
      <c r="Y152" s="13"/>
      <c r="Z152" s="13"/>
      <c r="AA152" s="13"/>
      <c r="AB152" s="13"/>
      <c r="AC152" s="13"/>
      <c r="AD152" s="13"/>
      <c r="AE152" s="13"/>
      <c r="AT152" s="257" t="s">
        <v>208</v>
      </c>
      <c r="AU152" s="257" t="s">
        <v>86</v>
      </c>
      <c r="AV152" s="13" t="s">
        <v>86</v>
      </c>
      <c r="AW152" s="13" t="s">
        <v>38</v>
      </c>
      <c r="AX152" s="13" t="s">
        <v>76</v>
      </c>
      <c r="AY152" s="257" t="s">
        <v>194</v>
      </c>
    </row>
    <row r="153" spans="1:51" s="14" customFormat="1" ht="12">
      <c r="A153" s="14"/>
      <c r="B153" s="258"/>
      <c r="C153" s="259"/>
      <c r="D153" s="242" t="s">
        <v>208</v>
      </c>
      <c r="E153" s="260" t="s">
        <v>21</v>
      </c>
      <c r="F153" s="261" t="s">
        <v>210</v>
      </c>
      <c r="G153" s="259"/>
      <c r="H153" s="262">
        <v>120</v>
      </c>
      <c r="I153" s="263"/>
      <c r="J153" s="259"/>
      <c r="K153" s="259"/>
      <c r="L153" s="264"/>
      <c r="M153" s="265"/>
      <c r="N153" s="266"/>
      <c r="O153" s="266"/>
      <c r="P153" s="266"/>
      <c r="Q153" s="266"/>
      <c r="R153" s="266"/>
      <c r="S153" s="266"/>
      <c r="T153" s="267"/>
      <c r="U153" s="14"/>
      <c r="V153" s="14"/>
      <c r="W153" s="14"/>
      <c r="X153" s="14"/>
      <c r="Y153" s="14"/>
      <c r="Z153" s="14"/>
      <c r="AA153" s="14"/>
      <c r="AB153" s="14"/>
      <c r="AC153" s="14"/>
      <c r="AD153" s="14"/>
      <c r="AE153" s="14"/>
      <c r="AT153" s="268" t="s">
        <v>208</v>
      </c>
      <c r="AU153" s="268" t="s">
        <v>86</v>
      </c>
      <c r="AV153" s="14" t="s">
        <v>202</v>
      </c>
      <c r="AW153" s="14" t="s">
        <v>38</v>
      </c>
      <c r="AX153" s="14" t="s">
        <v>84</v>
      </c>
      <c r="AY153" s="268" t="s">
        <v>194</v>
      </c>
    </row>
    <row r="154" spans="1:65" s="2" customFormat="1" ht="16.5" customHeight="1">
      <c r="A154" s="40"/>
      <c r="B154" s="41"/>
      <c r="C154" s="229" t="s">
        <v>241</v>
      </c>
      <c r="D154" s="229" t="s">
        <v>197</v>
      </c>
      <c r="E154" s="230" t="s">
        <v>1735</v>
      </c>
      <c r="F154" s="231" t="s">
        <v>1736</v>
      </c>
      <c r="G154" s="232" t="s">
        <v>481</v>
      </c>
      <c r="H154" s="233">
        <v>93.505</v>
      </c>
      <c r="I154" s="234"/>
      <c r="J154" s="235">
        <f>ROUND(I154*H154,2)</f>
        <v>0</v>
      </c>
      <c r="K154" s="231" t="s">
        <v>201</v>
      </c>
      <c r="L154" s="46"/>
      <c r="M154" s="236" t="s">
        <v>21</v>
      </c>
      <c r="N154" s="237" t="s">
        <v>47</v>
      </c>
      <c r="O154" s="86"/>
      <c r="P154" s="238">
        <f>O154*H154</f>
        <v>0</v>
      </c>
      <c r="Q154" s="238">
        <v>0</v>
      </c>
      <c r="R154" s="238">
        <f>Q154*H154</f>
        <v>0</v>
      </c>
      <c r="S154" s="238">
        <v>0.009</v>
      </c>
      <c r="T154" s="239">
        <f>S154*H154</f>
        <v>0.8415449999999999</v>
      </c>
      <c r="U154" s="40"/>
      <c r="V154" s="40"/>
      <c r="W154" s="40"/>
      <c r="X154" s="40"/>
      <c r="Y154" s="40"/>
      <c r="Z154" s="40"/>
      <c r="AA154" s="40"/>
      <c r="AB154" s="40"/>
      <c r="AC154" s="40"/>
      <c r="AD154" s="40"/>
      <c r="AE154" s="40"/>
      <c r="AR154" s="240" t="s">
        <v>202</v>
      </c>
      <c r="AT154" s="240" t="s">
        <v>197</v>
      </c>
      <c r="AU154" s="240" t="s">
        <v>86</v>
      </c>
      <c r="AY154" s="19" t="s">
        <v>194</v>
      </c>
      <c r="BE154" s="241">
        <f>IF(N154="základní",J154,0)</f>
        <v>0</v>
      </c>
      <c r="BF154" s="241">
        <f>IF(N154="snížená",J154,0)</f>
        <v>0</v>
      </c>
      <c r="BG154" s="241">
        <f>IF(N154="zákl. přenesená",J154,0)</f>
        <v>0</v>
      </c>
      <c r="BH154" s="241">
        <f>IF(N154="sníž. přenesená",J154,0)</f>
        <v>0</v>
      </c>
      <c r="BI154" s="241">
        <f>IF(N154="nulová",J154,0)</f>
        <v>0</v>
      </c>
      <c r="BJ154" s="19" t="s">
        <v>84</v>
      </c>
      <c r="BK154" s="241">
        <f>ROUND(I154*H154,2)</f>
        <v>0</v>
      </c>
      <c r="BL154" s="19" t="s">
        <v>202</v>
      </c>
      <c r="BM154" s="240" t="s">
        <v>1737</v>
      </c>
    </row>
    <row r="155" spans="1:47" s="2" customFormat="1" ht="12">
      <c r="A155" s="40"/>
      <c r="B155" s="41"/>
      <c r="C155" s="42"/>
      <c r="D155" s="242" t="s">
        <v>204</v>
      </c>
      <c r="E155" s="42"/>
      <c r="F155" s="243" t="s">
        <v>1738</v>
      </c>
      <c r="G155" s="42"/>
      <c r="H155" s="42"/>
      <c r="I155" s="149"/>
      <c r="J155" s="42"/>
      <c r="K155" s="42"/>
      <c r="L155" s="46"/>
      <c r="M155" s="244"/>
      <c r="N155" s="245"/>
      <c r="O155" s="86"/>
      <c r="P155" s="86"/>
      <c r="Q155" s="86"/>
      <c r="R155" s="86"/>
      <c r="S155" s="86"/>
      <c r="T155" s="87"/>
      <c r="U155" s="40"/>
      <c r="V155" s="40"/>
      <c r="W155" s="40"/>
      <c r="X155" s="40"/>
      <c r="Y155" s="40"/>
      <c r="Z155" s="40"/>
      <c r="AA155" s="40"/>
      <c r="AB155" s="40"/>
      <c r="AC155" s="40"/>
      <c r="AD155" s="40"/>
      <c r="AE155" s="40"/>
      <c r="AT155" s="19" t="s">
        <v>204</v>
      </c>
      <c r="AU155" s="19" t="s">
        <v>86</v>
      </c>
    </row>
    <row r="156" spans="1:51" s="13" customFormat="1" ht="12">
      <c r="A156" s="13"/>
      <c r="B156" s="247"/>
      <c r="C156" s="248"/>
      <c r="D156" s="242" t="s">
        <v>208</v>
      </c>
      <c r="E156" s="249" t="s">
        <v>21</v>
      </c>
      <c r="F156" s="250" t="s">
        <v>1708</v>
      </c>
      <c r="G156" s="248"/>
      <c r="H156" s="251">
        <v>4.45</v>
      </c>
      <c r="I156" s="252"/>
      <c r="J156" s="248"/>
      <c r="K156" s="248"/>
      <c r="L156" s="253"/>
      <c r="M156" s="254"/>
      <c r="N156" s="255"/>
      <c r="O156" s="255"/>
      <c r="P156" s="255"/>
      <c r="Q156" s="255"/>
      <c r="R156" s="255"/>
      <c r="S156" s="255"/>
      <c r="T156" s="256"/>
      <c r="U156" s="13"/>
      <c r="V156" s="13"/>
      <c r="W156" s="13"/>
      <c r="X156" s="13"/>
      <c r="Y156" s="13"/>
      <c r="Z156" s="13"/>
      <c r="AA156" s="13"/>
      <c r="AB156" s="13"/>
      <c r="AC156" s="13"/>
      <c r="AD156" s="13"/>
      <c r="AE156" s="13"/>
      <c r="AT156" s="257" t="s">
        <v>208</v>
      </c>
      <c r="AU156" s="257" t="s">
        <v>86</v>
      </c>
      <c r="AV156" s="13" t="s">
        <v>86</v>
      </c>
      <c r="AW156" s="13" t="s">
        <v>38</v>
      </c>
      <c r="AX156" s="13" t="s">
        <v>76</v>
      </c>
      <c r="AY156" s="257" t="s">
        <v>194</v>
      </c>
    </row>
    <row r="157" spans="1:51" s="13" customFormat="1" ht="12">
      <c r="A157" s="13"/>
      <c r="B157" s="247"/>
      <c r="C157" s="248"/>
      <c r="D157" s="242" t="s">
        <v>208</v>
      </c>
      <c r="E157" s="249" t="s">
        <v>21</v>
      </c>
      <c r="F157" s="250" t="s">
        <v>1739</v>
      </c>
      <c r="G157" s="248"/>
      <c r="H157" s="251">
        <v>6.8</v>
      </c>
      <c r="I157" s="252"/>
      <c r="J157" s="248"/>
      <c r="K157" s="248"/>
      <c r="L157" s="253"/>
      <c r="M157" s="254"/>
      <c r="N157" s="255"/>
      <c r="O157" s="255"/>
      <c r="P157" s="255"/>
      <c r="Q157" s="255"/>
      <c r="R157" s="255"/>
      <c r="S157" s="255"/>
      <c r="T157" s="256"/>
      <c r="U157" s="13"/>
      <c r="V157" s="13"/>
      <c r="W157" s="13"/>
      <c r="X157" s="13"/>
      <c r="Y157" s="13"/>
      <c r="Z157" s="13"/>
      <c r="AA157" s="13"/>
      <c r="AB157" s="13"/>
      <c r="AC157" s="13"/>
      <c r="AD157" s="13"/>
      <c r="AE157" s="13"/>
      <c r="AT157" s="257" t="s">
        <v>208</v>
      </c>
      <c r="AU157" s="257" t="s">
        <v>86</v>
      </c>
      <c r="AV157" s="13" t="s">
        <v>86</v>
      </c>
      <c r="AW157" s="13" t="s">
        <v>38</v>
      </c>
      <c r="AX157" s="13" t="s">
        <v>76</v>
      </c>
      <c r="AY157" s="257" t="s">
        <v>194</v>
      </c>
    </row>
    <row r="158" spans="1:51" s="13" customFormat="1" ht="12">
      <c r="A158" s="13"/>
      <c r="B158" s="247"/>
      <c r="C158" s="248"/>
      <c r="D158" s="242" t="s">
        <v>208</v>
      </c>
      <c r="E158" s="249" t="s">
        <v>21</v>
      </c>
      <c r="F158" s="250" t="s">
        <v>1740</v>
      </c>
      <c r="G158" s="248"/>
      <c r="H158" s="251">
        <v>10.8</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208</v>
      </c>
      <c r="AU158" s="257" t="s">
        <v>86</v>
      </c>
      <c r="AV158" s="13" t="s">
        <v>86</v>
      </c>
      <c r="AW158" s="13" t="s">
        <v>38</v>
      </c>
      <c r="AX158" s="13" t="s">
        <v>76</v>
      </c>
      <c r="AY158" s="257" t="s">
        <v>194</v>
      </c>
    </row>
    <row r="159" spans="1:51" s="13" customFormat="1" ht="12">
      <c r="A159" s="13"/>
      <c r="B159" s="247"/>
      <c r="C159" s="248"/>
      <c r="D159" s="242" t="s">
        <v>208</v>
      </c>
      <c r="E159" s="249" t="s">
        <v>21</v>
      </c>
      <c r="F159" s="250" t="s">
        <v>1741</v>
      </c>
      <c r="G159" s="248"/>
      <c r="H159" s="251">
        <v>10.7</v>
      </c>
      <c r="I159" s="252"/>
      <c r="J159" s="248"/>
      <c r="K159" s="248"/>
      <c r="L159" s="253"/>
      <c r="M159" s="254"/>
      <c r="N159" s="255"/>
      <c r="O159" s="255"/>
      <c r="P159" s="255"/>
      <c r="Q159" s="255"/>
      <c r="R159" s="255"/>
      <c r="S159" s="255"/>
      <c r="T159" s="256"/>
      <c r="U159" s="13"/>
      <c r="V159" s="13"/>
      <c r="W159" s="13"/>
      <c r="X159" s="13"/>
      <c r="Y159" s="13"/>
      <c r="Z159" s="13"/>
      <c r="AA159" s="13"/>
      <c r="AB159" s="13"/>
      <c r="AC159" s="13"/>
      <c r="AD159" s="13"/>
      <c r="AE159" s="13"/>
      <c r="AT159" s="257" t="s">
        <v>208</v>
      </c>
      <c r="AU159" s="257" t="s">
        <v>86</v>
      </c>
      <c r="AV159" s="13" t="s">
        <v>86</v>
      </c>
      <c r="AW159" s="13" t="s">
        <v>38</v>
      </c>
      <c r="AX159" s="13" t="s">
        <v>76</v>
      </c>
      <c r="AY159" s="257" t="s">
        <v>194</v>
      </c>
    </row>
    <row r="160" spans="1:51" s="13" customFormat="1" ht="12">
      <c r="A160" s="13"/>
      <c r="B160" s="247"/>
      <c r="C160" s="248"/>
      <c r="D160" s="242" t="s">
        <v>208</v>
      </c>
      <c r="E160" s="249" t="s">
        <v>21</v>
      </c>
      <c r="F160" s="250" t="s">
        <v>1742</v>
      </c>
      <c r="G160" s="248"/>
      <c r="H160" s="251">
        <v>15.4</v>
      </c>
      <c r="I160" s="252"/>
      <c r="J160" s="248"/>
      <c r="K160" s="248"/>
      <c r="L160" s="253"/>
      <c r="M160" s="254"/>
      <c r="N160" s="255"/>
      <c r="O160" s="255"/>
      <c r="P160" s="255"/>
      <c r="Q160" s="255"/>
      <c r="R160" s="255"/>
      <c r="S160" s="255"/>
      <c r="T160" s="256"/>
      <c r="U160" s="13"/>
      <c r="V160" s="13"/>
      <c r="W160" s="13"/>
      <c r="X160" s="13"/>
      <c r="Y160" s="13"/>
      <c r="Z160" s="13"/>
      <c r="AA160" s="13"/>
      <c r="AB160" s="13"/>
      <c r="AC160" s="13"/>
      <c r="AD160" s="13"/>
      <c r="AE160" s="13"/>
      <c r="AT160" s="257" t="s">
        <v>208</v>
      </c>
      <c r="AU160" s="257" t="s">
        <v>86</v>
      </c>
      <c r="AV160" s="13" t="s">
        <v>86</v>
      </c>
      <c r="AW160" s="13" t="s">
        <v>38</v>
      </c>
      <c r="AX160" s="13" t="s">
        <v>76</v>
      </c>
      <c r="AY160" s="257" t="s">
        <v>194</v>
      </c>
    </row>
    <row r="161" spans="1:51" s="13" customFormat="1" ht="12">
      <c r="A161" s="13"/>
      <c r="B161" s="247"/>
      <c r="C161" s="248"/>
      <c r="D161" s="242" t="s">
        <v>208</v>
      </c>
      <c r="E161" s="249" t="s">
        <v>21</v>
      </c>
      <c r="F161" s="250" t="s">
        <v>1743</v>
      </c>
      <c r="G161" s="248"/>
      <c r="H161" s="251">
        <v>15.3</v>
      </c>
      <c r="I161" s="252"/>
      <c r="J161" s="248"/>
      <c r="K161" s="248"/>
      <c r="L161" s="253"/>
      <c r="M161" s="254"/>
      <c r="N161" s="255"/>
      <c r="O161" s="255"/>
      <c r="P161" s="255"/>
      <c r="Q161" s="255"/>
      <c r="R161" s="255"/>
      <c r="S161" s="255"/>
      <c r="T161" s="256"/>
      <c r="U161" s="13"/>
      <c r="V161" s="13"/>
      <c r="W161" s="13"/>
      <c r="X161" s="13"/>
      <c r="Y161" s="13"/>
      <c r="Z161" s="13"/>
      <c r="AA161" s="13"/>
      <c r="AB161" s="13"/>
      <c r="AC161" s="13"/>
      <c r="AD161" s="13"/>
      <c r="AE161" s="13"/>
      <c r="AT161" s="257" t="s">
        <v>208</v>
      </c>
      <c r="AU161" s="257" t="s">
        <v>86</v>
      </c>
      <c r="AV161" s="13" t="s">
        <v>86</v>
      </c>
      <c r="AW161" s="13" t="s">
        <v>38</v>
      </c>
      <c r="AX161" s="13" t="s">
        <v>76</v>
      </c>
      <c r="AY161" s="257" t="s">
        <v>194</v>
      </c>
    </row>
    <row r="162" spans="1:51" s="13" customFormat="1" ht="12">
      <c r="A162" s="13"/>
      <c r="B162" s="247"/>
      <c r="C162" s="248"/>
      <c r="D162" s="242" t="s">
        <v>208</v>
      </c>
      <c r="E162" s="249" t="s">
        <v>21</v>
      </c>
      <c r="F162" s="250" t="s">
        <v>1744</v>
      </c>
      <c r="G162" s="248"/>
      <c r="H162" s="251">
        <v>30.055</v>
      </c>
      <c r="I162" s="252"/>
      <c r="J162" s="248"/>
      <c r="K162" s="248"/>
      <c r="L162" s="253"/>
      <c r="M162" s="254"/>
      <c r="N162" s="255"/>
      <c r="O162" s="255"/>
      <c r="P162" s="255"/>
      <c r="Q162" s="255"/>
      <c r="R162" s="255"/>
      <c r="S162" s="255"/>
      <c r="T162" s="256"/>
      <c r="U162" s="13"/>
      <c r="V162" s="13"/>
      <c r="W162" s="13"/>
      <c r="X162" s="13"/>
      <c r="Y162" s="13"/>
      <c r="Z162" s="13"/>
      <c r="AA162" s="13"/>
      <c r="AB162" s="13"/>
      <c r="AC162" s="13"/>
      <c r="AD162" s="13"/>
      <c r="AE162" s="13"/>
      <c r="AT162" s="257" t="s">
        <v>208</v>
      </c>
      <c r="AU162" s="257" t="s">
        <v>86</v>
      </c>
      <c r="AV162" s="13" t="s">
        <v>86</v>
      </c>
      <c r="AW162" s="13" t="s">
        <v>38</v>
      </c>
      <c r="AX162" s="13" t="s">
        <v>76</v>
      </c>
      <c r="AY162" s="257" t="s">
        <v>194</v>
      </c>
    </row>
    <row r="163" spans="1:51" s="14" customFormat="1" ht="12">
      <c r="A163" s="14"/>
      <c r="B163" s="258"/>
      <c r="C163" s="259"/>
      <c r="D163" s="242" t="s">
        <v>208</v>
      </c>
      <c r="E163" s="260" t="s">
        <v>21</v>
      </c>
      <c r="F163" s="261" t="s">
        <v>210</v>
      </c>
      <c r="G163" s="259"/>
      <c r="H163" s="262">
        <v>93.505</v>
      </c>
      <c r="I163" s="263"/>
      <c r="J163" s="259"/>
      <c r="K163" s="259"/>
      <c r="L163" s="264"/>
      <c r="M163" s="265"/>
      <c r="N163" s="266"/>
      <c r="O163" s="266"/>
      <c r="P163" s="266"/>
      <c r="Q163" s="266"/>
      <c r="R163" s="266"/>
      <c r="S163" s="266"/>
      <c r="T163" s="267"/>
      <c r="U163" s="14"/>
      <c r="V163" s="14"/>
      <c r="W163" s="14"/>
      <c r="X163" s="14"/>
      <c r="Y163" s="14"/>
      <c r="Z163" s="14"/>
      <c r="AA163" s="14"/>
      <c r="AB163" s="14"/>
      <c r="AC163" s="14"/>
      <c r="AD163" s="14"/>
      <c r="AE163" s="14"/>
      <c r="AT163" s="268" t="s">
        <v>208</v>
      </c>
      <c r="AU163" s="268" t="s">
        <v>86</v>
      </c>
      <c r="AV163" s="14" t="s">
        <v>202</v>
      </c>
      <c r="AW163" s="14" t="s">
        <v>38</v>
      </c>
      <c r="AX163" s="14" t="s">
        <v>84</v>
      </c>
      <c r="AY163" s="268" t="s">
        <v>194</v>
      </c>
    </row>
    <row r="164" spans="1:63" s="12" customFormat="1" ht="22.8" customHeight="1">
      <c r="A164" s="12"/>
      <c r="B164" s="213"/>
      <c r="C164" s="214"/>
      <c r="D164" s="215" t="s">
        <v>75</v>
      </c>
      <c r="E164" s="227" t="s">
        <v>211</v>
      </c>
      <c r="F164" s="227" t="s">
        <v>212</v>
      </c>
      <c r="G164" s="214"/>
      <c r="H164" s="214"/>
      <c r="I164" s="217"/>
      <c r="J164" s="228">
        <f>BK164</f>
        <v>0</v>
      </c>
      <c r="K164" s="214"/>
      <c r="L164" s="219"/>
      <c r="M164" s="220"/>
      <c r="N164" s="221"/>
      <c r="O164" s="221"/>
      <c r="P164" s="222">
        <f>SUM(P165:P188)</f>
        <v>0</v>
      </c>
      <c r="Q164" s="221"/>
      <c r="R164" s="222">
        <f>SUM(R165:R188)</f>
        <v>0</v>
      </c>
      <c r="S164" s="221"/>
      <c r="T164" s="223">
        <f>SUM(T165:T188)</f>
        <v>0</v>
      </c>
      <c r="U164" s="12"/>
      <c r="V164" s="12"/>
      <c r="W164" s="12"/>
      <c r="X164" s="12"/>
      <c r="Y164" s="12"/>
      <c r="Z164" s="12"/>
      <c r="AA164" s="12"/>
      <c r="AB164" s="12"/>
      <c r="AC164" s="12"/>
      <c r="AD164" s="12"/>
      <c r="AE164" s="12"/>
      <c r="AR164" s="224" t="s">
        <v>84</v>
      </c>
      <c r="AT164" s="225" t="s">
        <v>75</v>
      </c>
      <c r="AU164" s="225" t="s">
        <v>84</v>
      </c>
      <c r="AY164" s="224" t="s">
        <v>194</v>
      </c>
      <c r="BK164" s="226">
        <f>SUM(BK165:BK188)</f>
        <v>0</v>
      </c>
    </row>
    <row r="165" spans="1:65" s="2" customFormat="1" ht="16.5" customHeight="1">
      <c r="A165" s="40"/>
      <c r="B165" s="41"/>
      <c r="C165" s="229" t="s">
        <v>248</v>
      </c>
      <c r="D165" s="229" t="s">
        <v>197</v>
      </c>
      <c r="E165" s="230" t="s">
        <v>213</v>
      </c>
      <c r="F165" s="231" t="s">
        <v>214</v>
      </c>
      <c r="G165" s="232" t="s">
        <v>215</v>
      </c>
      <c r="H165" s="233">
        <v>31.442</v>
      </c>
      <c r="I165" s="234"/>
      <c r="J165" s="235">
        <f>ROUND(I165*H165,2)</f>
        <v>0</v>
      </c>
      <c r="K165" s="231" t="s">
        <v>201</v>
      </c>
      <c r="L165" s="46"/>
      <c r="M165" s="236" t="s">
        <v>21</v>
      </c>
      <c r="N165" s="237" t="s">
        <v>47</v>
      </c>
      <c r="O165" s="86"/>
      <c r="P165" s="238">
        <f>O165*H165</f>
        <v>0</v>
      </c>
      <c r="Q165" s="238">
        <v>0</v>
      </c>
      <c r="R165" s="238">
        <f>Q165*H165</f>
        <v>0</v>
      </c>
      <c r="S165" s="238">
        <v>0</v>
      </c>
      <c r="T165" s="239">
        <f>S165*H165</f>
        <v>0</v>
      </c>
      <c r="U165" s="40"/>
      <c r="V165" s="40"/>
      <c r="W165" s="40"/>
      <c r="X165" s="40"/>
      <c r="Y165" s="40"/>
      <c r="Z165" s="40"/>
      <c r="AA165" s="40"/>
      <c r="AB165" s="40"/>
      <c r="AC165" s="40"/>
      <c r="AD165" s="40"/>
      <c r="AE165" s="40"/>
      <c r="AR165" s="240" t="s">
        <v>202</v>
      </c>
      <c r="AT165" s="240" t="s">
        <v>197</v>
      </c>
      <c r="AU165" s="240" t="s">
        <v>86</v>
      </c>
      <c r="AY165" s="19" t="s">
        <v>194</v>
      </c>
      <c r="BE165" s="241">
        <f>IF(N165="základní",J165,0)</f>
        <v>0</v>
      </c>
      <c r="BF165" s="241">
        <f>IF(N165="snížená",J165,0)</f>
        <v>0</v>
      </c>
      <c r="BG165" s="241">
        <f>IF(N165="zákl. přenesená",J165,0)</f>
        <v>0</v>
      </c>
      <c r="BH165" s="241">
        <f>IF(N165="sníž. přenesená",J165,0)</f>
        <v>0</v>
      </c>
      <c r="BI165" s="241">
        <f>IF(N165="nulová",J165,0)</f>
        <v>0</v>
      </c>
      <c r="BJ165" s="19" t="s">
        <v>84</v>
      </c>
      <c r="BK165" s="241">
        <f>ROUND(I165*H165,2)</f>
        <v>0</v>
      </c>
      <c r="BL165" s="19" t="s">
        <v>202</v>
      </c>
      <c r="BM165" s="240" t="s">
        <v>1745</v>
      </c>
    </row>
    <row r="166" spans="1:47" s="2" customFormat="1" ht="12">
      <c r="A166" s="40"/>
      <c r="B166" s="41"/>
      <c r="C166" s="42"/>
      <c r="D166" s="242" t="s">
        <v>204</v>
      </c>
      <c r="E166" s="42"/>
      <c r="F166" s="243" t="s">
        <v>217</v>
      </c>
      <c r="G166" s="42"/>
      <c r="H166" s="42"/>
      <c r="I166" s="149"/>
      <c r="J166" s="42"/>
      <c r="K166" s="42"/>
      <c r="L166" s="46"/>
      <c r="M166" s="244"/>
      <c r="N166" s="245"/>
      <c r="O166" s="86"/>
      <c r="P166" s="86"/>
      <c r="Q166" s="86"/>
      <c r="R166" s="86"/>
      <c r="S166" s="86"/>
      <c r="T166" s="87"/>
      <c r="U166" s="40"/>
      <c r="V166" s="40"/>
      <c r="W166" s="40"/>
      <c r="X166" s="40"/>
      <c r="Y166" s="40"/>
      <c r="Z166" s="40"/>
      <c r="AA166" s="40"/>
      <c r="AB166" s="40"/>
      <c r="AC166" s="40"/>
      <c r="AD166" s="40"/>
      <c r="AE166" s="40"/>
      <c r="AT166" s="19" t="s">
        <v>204</v>
      </c>
      <c r="AU166" s="19" t="s">
        <v>86</v>
      </c>
    </row>
    <row r="167" spans="1:47" s="2" customFormat="1" ht="12">
      <c r="A167" s="40"/>
      <c r="B167" s="41"/>
      <c r="C167" s="42"/>
      <c r="D167" s="242" t="s">
        <v>206</v>
      </c>
      <c r="E167" s="42"/>
      <c r="F167" s="246" t="s">
        <v>218</v>
      </c>
      <c r="G167" s="42"/>
      <c r="H167" s="42"/>
      <c r="I167" s="149"/>
      <c r="J167" s="42"/>
      <c r="K167" s="42"/>
      <c r="L167" s="46"/>
      <c r="M167" s="244"/>
      <c r="N167" s="245"/>
      <c r="O167" s="86"/>
      <c r="P167" s="86"/>
      <c r="Q167" s="86"/>
      <c r="R167" s="86"/>
      <c r="S167" s="86"/>
      <c r="T167" s="87"/>
      <c r="U167" s="40"/>
      <c r="V167" s="40"/>
      <c r="W167" s="40"/>
      <c r="X167" s="40"/>
      <c r="Y167" s="40"/>
      <c r="Z167" s="40"/>
      <c r="AA167" s="40"/>
      <c r="AB167" s="40"/>
      <c r="AC167" s="40"/>
      <c r="AD167" s="40"/>
      <c r="AE167" s="40"/>
      <c r="AT167" s="19" t="s">
        <v>206</v>
      </c>
      <c r="AU167" s="19" t="s">
        <v>86</v>
      </c>
    </row>
    <row r="168" spans="1:65" s="2" customFormat="1" ht="16.5" customHeight="1">
      <c r="A168" s="40"/>
      <c r="B168" s="41"/>
      <c r="C168" s="229" t="s">
        <v>253</v>
      </c>
      <c r="D168" s="229" t="s">
        <v>197</v>
      </c>
      <c r="E168" s="230" t="s">
        <v>1746</v>
      </c>
      <c r="F168" s="231" t="s">
        <v>1747</v>
      </c>
      <c r="G168" s="232" t="s">
        <v>215</v>
      </c>
      <c r="H168" s="233">
        <v>31.442</v>
      </c>
      <c r="I168" s="234"/>
      <c r="J168" s="235">
        <f>ROUND(I168*H168,2)</f>
        <v>0</v>
      </c>
      <c r="K168" s="231" t="s">
        <v>201</v>
      </c>
      <c r="L168" s="46"/>
      <c r="M168" s="236" t="s">
        <v>21</v>
      </c>
      <c r="N168" s="237" t="s">
        <v>47</v>
      </c>
      <c r="O168" s="86"/>
      <c r="P168" s="238">
        <f>O168*H168</f>
        <v>0</v>
      </c>
      <c r="Q168" s="238">
        <v>0</v>
      </c>
      <c r="R168" s="238">
        <f>Q168*H168</f>
        <v>0</v>
      </c>
      <c r="S168" s="238">
        <v>0</v>
      </c>
      <c r="T168" s="239">
        <f>S168*H168</f>
        <v>0</v>
      </c>
      <c r="U168" s="40"/>
      <c r="V168" s="40"/>
      <c r="W168" s="40"/>
      <c r="X168" s="40"/>
      <c r="Y168" s="40"/>
      <c r="Z168" s="40"/>
      <c r="AA168" s="40"/>
      <c r="AB168" s="40"/>
      <c r="AC168" s="40"/>
      <c r="AD168" s="40"/>
      <c r="AE168" s="40"/>
      <c r="AR168" s="240" t="s">
        <v>202</v>
      </c>
      <c r="AT168" s="240" t="s">
        <v>197</v>
      </c>
      <c r="AU168" s="240" t="s">
        <v>86</v>
      </c>
      <c r="AY168" s="19" t="s">
        <v>194</v>
      </c>
      <c r="BE168" s="241">
        <f>IF(N168="základní",J168,0)</f>
        <v>0</v>
      </c>
      <c r="BF168" s="241">
        <f>IF(N168="snížená",J168,0)</f>
        <v>0</v>
      </c>
      <c r="BG168" s="241">
        <f>IF(N168="zákl. přenesená",J168,0)</f>
        <v>0</v>
      </c>
      <c r="BH168" s="241">
        <f>IF(N168="sníž. přenesená",J168,0)</f>
        <v>0</v>
      </c>
      <c r="BI168" s="241">
        <f>IF(N168="nulová",J168,0)</f>
        <v>0</v>
      </c>
      <c r="BJ168" s="19" t="s">
        <v>84</v>
      </c>
      <c r="BK168" s="241">
        <f>ROUND(I168*H168,2)</f>
        <v>0</v>
      </c>
      <c r="BL168" s="19" t="s">
        <v>202</v>
      </c>
      <c r="BM168" s="240" t="s">
        <v>1748</v>
      </c>
    </row>
    <row r="169" spans="1:47" s="2" customFormat="1" ht="12">
      <c r="A169" s="40"/>
      <c r="B169" s="41"/>
      <c r="C169" s="42"/>
      <c r="D169" s="242" t="s">
        <v>204</v>
      </c>
      <c r="E169" s="42"/>
      <c r="F169" s="243" t="s">
        <v>1749</v>
      </c>
      <c r="G169" s="42"/>
      <c r="H169" s="42"/>
      <c r="I169" s="149"/>
      <c r="J169" s="42"/>
      <c r="K169" s="42"/>
      <c r="L169" s="46"/>
      <c r="M169" s="244"/>
      <c r="N169" s="245"/>
      <c r="O169" s="86"/>
      <c r="P169" s="86"/>
      <c r="Q169" s="86"/>
      <c r="R169" s="86"/>
      <c r="S169" s="86"/>
      <c r="T169" s="87"/>
      <c r="U169" s="40"/>
      <c r="V169" s="40"/>
      <c r="W169" s="40"/>
      <c r="X169" s="40"/>
      <c r="Y169" s="40"/>
      <c r="Z169" s="40"/>
      <c r="AA169" s="40"/>
      <c r="AB169" s="40"/>
      <c r="AC169" s="40"/>
      <c r="AD169" s="40"/>
      <c r="AE169" s="40"/>
      <c r="AT169" s="19" t="s">
        <v>204</v>
      </c>
      <c r="AU169" s="19" t="s">
        <v>86</v>
      </c>
    </row>
    <row r="170" spans="1:47" s="2" customFormat="1" ht="12">
      <c r="A170" s="40"/>
      <c r="B170" s="41"/>
      <c r="C170" s="42"/>
      <c r="D170" s="242" t="s">
        <v>206</v>
      </c>
      <c r="E170" s="42"/>
      <c r="F170" s="246" t="s">
        <v>1504</v>
      </c>
      <c r="G170" s="42"/>
      <c r="H170" s="42"/>
      <c r="I170" s="149"/>
      <c r="J170" s="42"/>
      <c r="K170" s="42"/>
      <c r="L170" s="46"/>
      <c r="M170" s="244"/>
      <c r="N170" s="245"/>
      <c r="O170" s="86"/>
      <c r="P170" s="86"/>
      <c r="Q170" s="86"/>
      <c r="R170" s="86"/>
      <c r="S170" s="86"/>
      <c r="T170" s="87"/>
      <c r="U170" s="40"/>
      <c r="V170" s="40"/>
      <c r="W170" s="40"/>
      <c r="X170" s="40"/>
      <c r="Y170" s="40"/>
      <c r="Z170" s="40"/>
      <c r="AA170" s="40"/>
      <c r="AB170" s="40"/>
      <c r="AC170" s="40"/>
      <c r="AD170" s="40"/>
      <c r="AE170" s="40"/>
      <c r="AT170" s="19" t="s">
        <v>206</v>
      </c>
      <c r="AU170" s="19" t="s">
        <v>86</v>
      </c>
    </row>
    <row r="171" spans="1:65" s="2" customFormat="1" ht="16.5" customHeight="1">
      <c r="A171" s="40"/>
      <c r="B171" s="41"/>
      <c r="C171" s="229" t="s">
        <v>195</v>
      </c>
      <c r="D171" s="229" t="s">
        <v>197</v>
      </c>
      <c r="E171" s="230" t="s">
        <v>1750</v>
      </c>
      <c r="F171" s="231" t="s">
        <v>1751</v>
      </c>
      <c r="G171" s="232" t="s">
        <v>481</v>
      </c>
      <c r="H171" s="233">
        <v>5.5</v>
      </c>
      <c r="I171" s="234"/>
      <c r="J171" s="235">
        <f>ROUND(I171*H171,2)</f>
        <v>0</v>
      </c>
      <c r="K171" s="231" t="s">
        <v>201</v>
      </c>
      <c r="L171" s="46"/>
      <c r="M171" s="236" t="s">
        <v>21</v>
      </c>
      <c r="N171" s="237" t="s">
        <v>47</v>
      </c>
      <c r="O171" s="86"/>
      <c r="P171" s="238">
        <f>O171*H171</f>
        <v>0</v>
      </c>
      <c r="Q171" s="238">
        <v>0</v>
      </c>
      <c r="R171" s="238">
        <f>Q171*H171</f>
        <v>0</v>
      </c>
      <c r="S171" s="238">
        <v>0</v>
      </c>
      <c r="T171" s="239">
        <f>S171*H171</f>
        <v>0</v>
      </c>
      <c r="U171" s="40"/>
      <c r="V171" s="40"/>
      <c r="W171" s="40"/>
      <c r="X171" s="40"/>
      <c r="Y171" s="40"/>
      <c r="Z171" s="40"/>
      <c r="AA171" s="40"/>
      <c r="AB171" s="40"/>
      <c r="AC171" s="40"/>
      <c r="AD171" s="40"/>
      <c r="AE171" s="40"/>
      <c r="AR171" s="240" t="s">
        <v>202</v>
      </c>
      <c r="AT171" s="240" t="s">
        <v>197</v>
      </c>
      <c r="AU171" s="240" t="s">
        <v>86</v>
      </c>
      <c r="AY171" s="19" t="s">
        <v>194</v>
      </c>
      <c r="BE171" s="241">
        <f>IF(N171="základní",J171,0)</f>
        <v>0</v>
      </c>
      <c r="BF171" s="241">
        <f>IF(N171="snížená",J171,0)</f>
        <v>0</v>
      </c>
      <c r="BG171" s="241">
        <f>IF(N171="zákl. přenesená",J171,0)</f>
        <v>0</v>
      </c>
      <c r="BH171" s="241">
        <f>IF(N171="sníž. přenesená",J171,0)</f>
        <v>0</v>
      </c>
      <c r="BI171" s="241">
        <f>IF(N171="nulová",J171,0)</f>
        <v>0</v>
      </c>
      <c r="BJ171" s="19" t="s">
        <v>84</v>
      </c>
      <c r="BK171" s="241">
        <f>ROUND(I171*H171,2)</f>
        <v>0</v>
      </c>
      <c r="BL171" s="19" t="s">
        <v>202</v>
      </c>
      <c r="BM171" s="240" t="s">
        <v>1752</v>
      </c>
    </row>
    <row r="172" spans="1:47" s="2" customFormat="1" ht="12">
      <c r="A172" s="40"/>
      <c r="B172" s="41"/>
      <c r="C172" s="42"/>
      <c r="D172" s="242" t="s">
        <v>204</v>
      </c>
      <c r="E172" s="42"/>
      <c r="F172" s="243" t="s">
        <v>1753</v>
      </c>
      <c r="G172" s="42"/>
      <c r="H172" s="42"/>
      <c r="I172" s="149"/>
      <c r="J172" s="42"/>
      <c r="K172" s="42"/>
      <c r="L172" s="46"/>
      <c r="M172" s="244"/>
      <c r="N172" s="245"/>
      <c r="O172" s="86"/>
      <c r="P172" s="86"/>
      <c r="Q172" s="86"/>
      <c r="R172" s="86"/>
      <c r="S172" s="86"/>
      <c r="T172" s="87"/>
      <c r="U172" s="40"/>
      <c r="V172" s="40"/>
      <c r="W172" s="40"/>
      <c r="X172" s="40"/>
      <c r="Y172" s="40"/>
      <c r="Z172" s="40"/>
      <c r="AA172" s="40"/>
      <c r="AB172" s="40"/>
      <c r="AC172" s="40"/>
      <c r="AD172" s="40"/>
      <c r="AE172" s="40"/>
      <c r="AT172" s="19" t="s">
        <v>204</v>
      </c>
      <c r="AU172" s="19" t="s">
        <v>86</v>
      </c>
    </row>
    <row r="173" spans="1:47" s="2" customFormat="1" ht="12">
      <c r="A173" s="40"/>
      <c r="B173" s="41"/>
      <c r="C173" s="42"/>
      <c r="D173" s="242" t="s">
        <v>206</v>
      </c>
      <c r="E173" s="42"/>
      <c r="F173" s="246" t="s">
        <v>1754</v>
      </c>
      <c r="G173" s="42"/>
      <c r="H173" s="42"/>
      <c r="I173" s="149"/>
      <c r="J173" s="42"/>
      <c r="K173" s="42"/>
      <c r="L173" s="46"/>
      <c r="M173" s="244"/>
      <c r="N173" s="245"/>
      <c r="O173" s="86"/>
      <c r="P173" s="86"/>
      <c r="Q173" s="86"/>
      <c r="R173" s="86"/>
      <c r="S173" s="86"/>
      <c r="T173" s="87"/>
      <c r="U173" s="40"/>
      <c r="V173" s="40"/>
      <c r="W173" s="40"/>
      <c r="X173" s="40"/>
      <c r="Y173" s="40"/>
      <c r="Z173" s="40"/>
      <c r="AA173" s="40"/>
      <c r="AB173" s="40"/>
      <c r="AC173" s="40"/>
      <c r="AD173" s="40"/>
      <c r="AE173" s="40"/>
      <c r="AT173" s="19" t="s">
        <v>206</v>
      </c>
      <c r="AU173" s="19" t="s">
        <v>86</v>
      </c>
    </row>
    <row r="174" spans="1:65" s="2" customFormat="1" ht="16.5" customHeight="1">
      <c r="A174" s="40"/>
      <c r="B174" s="41"/>
      <c r="C174" s="229" t="s">
        <v>265</v>
      </c>
      <c r="D174" s="229" t="s">
        <v>197</v>
      </c>
      <c r="E174" s="230" t="s">
        <v>1755</v>
      </c>
      <c r="F174" s="231" t="s">
        <v>1756</v>
      </c>
      <c r="G174" s="232" t="s">
        <v>481</v>
      </c>
      <c r="H174" s="233">
        <v>55</v>
      </c>
      <c r="I174" s="234"/>
      <c r="J174" s="235">
        <f>ROUND(I174*H174,2)</f>
        <v>0</v>
      </c>
      <c r="K174" s="231" t="s">
        <v>201</v>
      </c>
      <c r="L174" s="46"/>
      <c r="M174" s="236" t="s">
        <v>21</v>
      </c>
      <c r="N174" s="237" t="s">
        <v>47</v>
      </c>
      <c r="O174" s="86"/>
      <c r="P174" s="238">
        <f>O174*H174</f>
        <v>0</v>
      </c>
      <c r="Q174" s="238">
        <v>0</v>
      </c>
      <c r="R174" s="238">
        <f>Q174*H174</f>
        <v>0</v>
      </c>
      <c r="S174" s="238">
        <v>0</v>
      </c>
      <c r="T174" s="239">
        <f>S174*H174</f>
        <v>0</v>
      </c>
      <c r="U174" s="40"/>
      <c r="V174" s="40"/>
      <c r="W174" s="40"/>
      <c r="X174" s="40"/>
      <c r="Y174" s="40"/>
      <c r="Z174" s="40"/>
      <c r="AA174" s="40"/>
      <c r="AB174" s="40"/>
      <c r="AC174" s="40"/>
      <c r="AD174" s="40"/>
      <c r="AE174" s="40"/>
      <c r="AR174" s="240" t="s">
        <v>202</v>
      </c>
      <c r="AT174" s="240" t="s">
        <v>197</v>
      </c>
      <c r="AU174" s="240" t="s">
        <v>86</v>
      </c>
      <c r="AY174" s="19" t="s">
        <v>194</v>
      </c>
      <c r="BE174" s="241">
        <f>IF(N174="základní",J174,0)</f>
        <v>0</v>
      </c>
      <c r="BF174" s="241">
        <f>IF(N174="snížená",J174,0)</f>
        <v>0</v>
      </c>
      <c r="BG174" s="241">
        <f>IF(N174="zákl. přenesená",J174,0)</f>
        <v>0</v>
      </c>
      <c r="BH174" s="241">
        <f>IF(N174="sníž. přenesená",J174,0)</f>
        <v>0</v>
      </c>
      <c r="BI174" s="241">
        <f>IF(N174="nulová",J174,0)</f>
        <v>0</v>
      </c>
      <c r="BJ174" s="19" t="s">
        <v>84</v>
      </c>
      <c r="BK174" s="241">
        <f>ROUND(I174*H174,2)</f>
        <v>0</v>
      </c>
      <c r="BL174" s="19" t="s">
        <v>202</v>
      </c>
      <c r="BM174" s="240" t="s">
        <v>1757</v>
      </c>
    </row>
    <row r="175" spans="1:47" s="2" customFormat="1" ht="12">
      <c r="A175" s="40"/>
      <c r="B175" s="41"/>
      <c r="C175" s="42"/>
      <c r="D175" s="242" t="s">
        <v>204</v>
      </c>
      <c r="E175" s="42"/>
      <c r="F175" s="243" t="s">
        <v>1758</v>
      </c>
      <c r="G175" s="42"/>
      <c r="H175" s="42"/>
      <c r="I175" s="149"/>
      <c r="J175" s="42"/>
      <c r="K175" s="42"/>
      <c r="L175" s="46"/>
      <c r="M175" s="244"/>
      <c r="N175" s="245"/>
      <c r="O175" s="86"/>
      <c r="P175" s="86"/>
      <c r="Q175" s="86"/>
      <c r="R175" s="86"/>
      <c r="S175" s="86"/>
      <c r="T175" s="87"/>
      <c r="U175" s="40"/>
      <c r="V175" s="40"/>
      <c r="W175" s="40"/>
      <c r="X175" s="40"/>
      <c r="Y175" s="40"/>
      <c r="Z175" s="40"/>
      <c r="AA175" s="40"/>
      <c r="AB175" s="40"/>
      <c r="AC175" s="40"/>
      <c r="AD175" s="40"/>
      <c r="AE175" s="40"/>
      <c r="AT175" s="19" t="s">
        <v>204</v>
      </c>
      <c r="AU175" s="19" t="s">
        <v>86</v>
      </c>
    </row>
    <row r="176" spans="1:47" s="2" customFormat="1" ht="12">
      <c r="A176" s="40"/>
      <c r="B176" s="41"/>
      <c r="C176" s="42"/>
      <c r="D176" s="242" t="s">
        <v>206</v>
      </c>
      <c r="E176" s="42"/>
      <c r="F176" s="246" t="s">
        <v>1754</v>
      </c>
      <c r="G176" s="42"/>
      <c r="H176" s="42"/>
      <c r="I176" s="149"/>
      <c r="J176" s="42"/>
      <c r="K176" s="42"/>
      <c r="L176" s="46"/>
      <c r="M176" s="244"/>
      <c r="N176" s="245"/>
      <c r="O176" s="86"/>
      <c r="P176" s="86"/>
      <c r="Q176" s="86"/>
      <c r="R176" s="86"/>
      <c r="S176" s="86"/>
      <c r="T176" s="87"/>
      <c r="U176" s="40"/>
      <c r="V176" s="40"/>
      <c r="W176" s="40"/>
      <c r="X176" s="40"/>
      <c r="Y176" s="40"/>
      <c r="Z176" s="40"/>
      <c r="AA176" s="40"/>
      <c r="AB176" s="40"/>
      <c r="AC176" s="40"/>
      <c r="AD176" s="40"/>
      <c r="AE176" s="40"/>
      <c r="AT176" s="19" t="s">
        <v>206</v>
      </c>
      <c r="AU176" s="19" t="s">
        <v>86</v>
      </c>
    </row>
    <row r="177" spans="1:51" s="13" customFormat="1" ht="12">
      <c r="A177" s="13"/>
      <c r="B177" s="247"/>
      <c r="C177" s="248"/>
      <c r="D177" s="242" t="s">
        <v>208</v>
      </c>
      <c r="E177" s="248"/>
      <c r="F177" s="250" t="s">
        <v>1759</v>
      </c>
      <c r="G177" s="248"/>
      <c r="H177" s="251">
        <v>55</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208</v>
      </c>
      <c r="AU177" s="257" t="s">
        <v>86</v>
      </c>
      <c r="AV177" s="13" t="s">
        <v>86</v>
      </c>
      <c r="AW177" s="13" t="s">
        <v>4</v>
      </c>
      <c r="AX177" s="13" t="s">
        <v>84</v>
      </c>
      <c r="AY177" s="257" t="s">
        <v>194</v>
      </c>
    </row>
    <row r="178" spans="1:65" s="2" customFormat="1" ht="16.5" customHeight="1">
      <c r="A178" s="40"/>
      <c r="B178" s="41"/>
      <c r="C178" s="229" t="s">
        <v>274</v>
      </c>
      <c r="D178" s="229" t="s">
        <v>197</v>
      </c>
      <c r="E178" s="230" t="s">
        <v>1760</v>
      </c>
      <c r="F178" s="231" t="s">
        <v>1761</v>
      </c>
      <c r="G178" s="232" t="s">
        <v>215</v>
      </c>
      <c r="H178" s="233">
        <v>31.442</v>
      </c>
      <c r="I178" s="234"/>
      <c r="J178" s="235">
        <f>ROUND(I178*H178,2)</f>
        <v>0</v>
      </c>
      <c r="K178" s="231" t="s">
        <v>201</v>
      </c>
      <c r="L178" s="46"/>
      <c r="M178" s="236" t="s">
        <v>21</v>
      </c>
      <c r="N178" s="237" t="s">
        <v>47</v>
      </c>
      <c r="O178" s="86"/>
      <c r="P178" s="238">
        <f>O178*H178</f>
        <v>0</v>
      </c>
      <c r="Q178" s="238">
        <v>0</v>
      </c>
      <c r="R178" s="238">
        <f>Q178*H178</f>
        <v>0</v>
      </c>
      <c r="S178" s="238">
        <v>0</v>
      </c>
      <c r="T178" s="239">
        <f>S178*H178</f>
        <v>0</v>
      </c>
      <c r="U178" s="40"/>
      <c r="V178" s="40"/>
      <c r="W178" s="40"/>
      <c r="X178" s="40"/>
      <c r="Y178" s="40"/>
      <c r="Z178" s="40"/>
      <c r="AA178" s="40"/>
      <c r="AB178" s="40"/>
      <c r="AC178" s="40"/>
      <c r="AD178" s="40"/>
      <c r="AE178" s="40"/>
      <c r="AR178" s="240" t="s">
        <v>202</v>
      </c>
      <c r="AT178" s="240" t="s">
        <v>197</v>
      </c>
      <c r="AU178" s="240" t="s">
        <v>86</v>
      </c>
      <c r="AY178" s="19" t="s">
        <v>194</v>
      </c>
      <c r="BE178" s="241">
        <f>IF(N178="základní",J178,0)</f>
        <v>0</v>
      </c>
      <c r="BF178" s="241">
        <f>IF(N178="snížená",J178,0)</f>
        <v>0</v>
      </c>
      <c r="BG178" s="241">
        <f>IF(N178="zákl. přenesená",J178,0)</f>
        <v>0</v>
      </c>
      <c r="BH178" s="241">
        <f>IF(N178="sníž. přenesená",J178,0)</f>
        <v>0</v>
      </c>
      <c r="BI178" s="241">
        <f>IF(N178="nulová",J178,0)</f>
        <v>0</v>
      </c>
      <c r="BJ178" s="19" t="s">
        <v>84</v>
      </c>
      <c r="BK178" s="241">
        <f>ROUND(I178*H178,2)</f>
        <v>0</v>
      </c>
      <c r="BL178" s="19" t="s">
        <v>202</v>
      </c>
      <c r="BM178" s="240" t="s">
        <v>1762</v>
      </c>
    </row>
    <row r="179" spans="1:47" s="2" customFormat="1" ht="12">
      <c r="A179" s="40"/>
      <c r="B179" s="41"/>
      <c r="C179" s="42"/>
      <c r="D179" s="242" t="s">
        <v>204</v>
      </c>
      <c r="E179" s="42"/>
      <c r="F179" s="243" t="s">
        <v>1763</v>
      </c>
      <c r="G179" s="42"/>
      <c r="H179" s="42"/>
      <c r="I179" s="149"/>
      <c r="J179" s="42"/>
      <c r="K179" s="42"/>
      <c r="L179" s="46"/>
      <c r="M179" s="244"/>
      <c r="N179" s="245"/>
      <c r="O179" s="86"/>
      <c r="P179" s="86"/>
      <c r="Q179" s="86"/>
      <c r="R179" s="86"/>
      <c r="S179" s="86"/>
      <c r="T179" s="87"/>
      <c r="U179" s="40"/>
      <c r="V179" s="40"/>
      <c r="W179" s="40"/>
      <c r="X179" s="40"/>
      <c r="Y179" s="40"/>
      <c r="Z179" s="40"/>
      <c r="AA179" s="40"/>
      <c r="AB179" s="40"/>
      <c r="AC179" s="40"/>
      <c r="AD179" s="40"/>
      <c r="AE179" s="40"/>
      <c r="AT179" s="19" t="s">
        <v>204</v>
      </c>
      <c r="AU179" s="19" t="s">
        <v>86</v>
      </c>
    </row>
    <row r="180" spans="1:47" s="2" customFormat="1" ht="12">
      <c r="A180" s="40"/>
      <c r="B180" s="41"/>
      <c r="C180" s="42"/>
      <c r="D180" s="242" t="s">
        <v>206</v>
      </c>
      <c r="E180" s="42"/>
      <c r="F180" s="246" t="s">
        <v>1764</v>
      </c>
      <c r="G180" s="42"/>
      <c r="H180" s="42"/>
      <c r="I180" s="149"/>
      <c r="J180" s="42"/>
      <c r="K180" s="42"/>
      <c r="L180" s="46"/>
      <c r="M180" s="244"/>
      <c r="N180" s="245"/>
      <c r="O180" s="86"/>
      <c r="P180" s="86"/>
      <c r="Q180" s="86"/>
      <c r="R180" s="86"/>
      <c r="S180" s="86"/>
      <c r="T180" s="87"/>
      <c r="U180" s="40"/>
      <c r="V180" s="40"/>
      <c r="W180" s="40"/>
      <c r="X180" s="40"/>
      <c r="Y180" s="40"/>
      <c r="Z180" s="40"/>
      <c r="AA180" s="40"/>
      <c r="AB180" s="40"/>
      <c r="AC180" s="40"/>
      <c r="AD180" s="40"/>
      <c r="AE180" s="40"/>
      <c r="AT180" s="19" t="s">
        <v>206</v>
      </c>
      <c r="AU180" s="19" t="s">
        <v>86</v>
      </c>
    </row>
    <row r="181" spans="1:65" s="2" customFormat="1" ht="16.5" customHeight="1">
      <c r="A181" s="40"/>
      <c r="B181" s="41"/>
      <c r="C181" s="229" t="s">
        <v>283</v>
      </c>
      <c r="D181" s="229" t="s">
        <v>197</v>
      </c>
      <c r="E181" s="230" t="s">
        <v>1765</v>
      </c>
      <c r="F181" s="231" t="s">
        <v>1766</v>
      </c>
      <c r="G181" s="232" t="s">
        <v>215</v>
      </c>
      <c r="H181" s="233">
        <v>314.42</v>
      </c>
      <c r="I181" s="234"/>
      <c r="J181" s="235">
        <f>ROUND(I181*H181,2)</f>
        <v>0</v>
      </c>
      <c r="K181" s="231" t="s">
        <v>201</v>
      </c>
      <c r="L181" s="46"/>
      <c r="M181" s="236" t="s">
        <v>21</v>
      </c>
      <c r="N181" s="237" t="s">
        <v>47</v>
      </c>
      <c r="O181" s="86"/>
      <c r="P181" s="238">
        <f>O181*H181</f>
        <v>0</v>
      </c>
      <c r="Q181" s="238">
        <v>0</v>
      </c>
      <c r="R181" s="238">
        <f>Q181*H181</f>
        <v>0</v>
      </c>
      <c r="S181" s="238">
        <v>0</v>
      </c>
      <c r="T181" s="239">
        <f>S181*H181</f>
        <v>0</v>
      </c>
      <c r="U181" s="40"/>
      <c r="V181" s="40"/>
      <c r="W181" s="40"/>
      <c r="X181" s="40"/>
      <c r="Y181" s="40"/>
      <c r="Z181" s="40"/>
      <c r="AA181" s="40"/>
      <c r="AB181" s="40"/>
      <c r="AC181" s="40"/>
      <c r="AD181" s="40"/>
      <c r="AE181" s="40"/>
      <c r="AR181" s="240" t="s">
        <v>202</v>
      </c>
      <c r="AT181" s="240" t="s">
        <v>197</v>
      </c>
      <c r="AU181" s="240" t="s">
        <v>86</v>
      </c>
      <c r="AY181" s="19" t="s">
        <v>194</v>
      </c>
      <c r="BE181" s="241">
        <f>IF(N181="základní",J181,0)</f>
        <v>0</v>
      </c>
      <c r="BF181" s="241">
        <f>IF(N181="snížená",J181,0)</f>
        <v>0</v>
      </c>
      <c r="BG181" s="241">
        <f>IF(N181="zákl. přenesená",J181,0)</f>
        <v>0</v>
      </c>
      <c r="BH181" s="241">
        <f>IF(N181="sníž. přenesená",J181,0)</f>
        <v>0</v>
      </c>
      <c r="BI181" s="241">
        <f>IF(N181="nulová",J181,0)</f>
        <v>0</v>
      </c>
      <c r="BJ181" s="19" t="s">
        <v>84</v>
      </c>
      <c r="BK181" s="241">
        <f>ROUND(I181*H181,2)</f>
        <v>0</v>
      </c>
      <c r="BL181" s="19" t="s">
        <v>202</v>
      </c>
      <c r="BM181" s="240" t="s">
        <v>1767</v>
      </c>
    </row>
    <row r="182" spans="1:47" s="2" customFormat="1" ht="12">
      <c r="A182" s="40"/>
      <c r="B182" s="41"/>
      <c r="C182" s="42"/>
      <c r="D182" s="242" t="s">
        <v>204</v>
      </c>
      <c r="E182" s="42"/>
      <c r="F182" s="243" t="s">
        <v>1768</v>
      </c>
      <c r="G182" s="42"/>
      <c r="H182" s="42"/>
      <c r="I182" s="149"/>
      <c r="J182" s="42"/>
      <c r="K182" s="42"/>
      <c r="L182" s="46"/>
      <c r="M182" s="244"/>
      <c r="N182" s="245"/>
      <c r="O182" s="86"/>
      <c r="P182" s="86"/>
      <c r="Q182" s="86"/>
      <c r="R182" s="86"/>
      <c r="S182" s="86"/>
      <c r="T182" s="87"/>
      <c r="U182" s="40"/>
      <c r="V182" s="40"/>
      <c r="W182" s="40"/>
      <c r="X182" s="40"/>
      <c r="Y182" s="40"/>
      <c r="Z182" s="40"/>
      <c r="AA182" s="40"/>
      <c r="AB182" s="40"/>
      <c r="AC182" s="40"/>
      <c r="AD182" s="40"/>
      <c r="AE182" s="40"/>
      <c r="AT182" s="19" t="s">
        <v>204</v>
      </c>
      <c r="AU182" s="19" t="s">
        <v>86</v>
      </c>
    </row>
    <row r="183" spans="1:47" s="2" customFormat="1" ht="12">
      <c r="A183" s="40"/>
      <c r="B183" s="41"/>
      <c r="C183" s="42"/>
      <c r="D183" s="242" t="s">
        <v>206</v>
      </c>
      <c r="E183" s="42"/>
      <c r="F183" s="246" t="s">
        <v>1764</v>
      </c>
      <c r="G183" s="42"/>
      <c r="H183" s="42"/>
      <c r="I183" s="149"/>
      <c r="J183" s="42"/>
      <c r="K183" s="42"/>
      <c r="L183" s="46"/>
      <c r="M183" s="244"/>
      <c r="N183" s="245"/>
      <c r="O183" s="86"/>
      <c r="P183" s="86"/>
      <c r="Q183" s="86"/>
      <c r="R183" s="86"/>
      <c r="S183" s="86"/>
      <c r="T183" s="87"/>
      <c r="U183" s="40"/>
      <c r="V183" s="40"/>
      <c r="W183" s="40"/>
      <c r="X183" s="40"/>
      <c r="Y183" s="40"/>
      <c r="Z183" s="40"/>
      <c r="AA183" s="40"/>
      <c r="AB183" s="40"/>
      <c r="AC183" s="40"/>
      <c r="AD183" s="40"/>
      <c r="AE183" s="40"/>
      <c r="AT183" s="19" t="s">
        <v>206</v>
      </c>
      <c r="AU183" s="19" t="s">
        <v>86</v>
      </c>
    </row>
    <row r="184" spans="1:47" s="2" customFormat="1" ht="12">
      <c r="A184" s="40"/>
      <c r="B184" s="41"/>
      <c r="C184" s="42"/>
      <c r="D184" s="242" t="s">
        <v>228</v>
      </c>
      <c r="E184" s="42"/>
      <c r="F184" s="246" t="s">
        <v>327</v>
      </c>
      <c r="G184" s="42"/>
      <c r="H184" s="42"/>
      <c r="I184" s="149"/>
      <c r="J184" s="42"/>
      <c r="K184" s="42"/>
      <c r="L184" s="46"/>
      <c r="M184" s="244"/>
      <c r="N184" s="245"/>
      <c r="O184" s="86"/>
      <c r="P184" s="86"/>
      <c r="Q184" s="86"/>
      <c r="R184" s="86"/>
      <c r="S184" s="86"/>
      <c r="T184" s="87"/>
      <c r="U184" s="40"/>
      <c r="V184" s="40"/>
      <c r="W184" s="40"/>
      <c r="X184" s="40"/>
      <c r="Y184" s="40"/>
      <c r="Z184" s="40"/>
      <c r="AA184" s="40"/>
      <c r="AB184" s="40"/>
      <c r="AC184" s="40"/>
      <c r="AD184" s="40"/>
      <c r="AE184" s="40"/>
      <c r="AT184" s="19" t="s">
        <v>228</v>
      </c>
      <c r="AU184" s="19" t="s">
        <v>86</v>
      </c>
    </row>
    <row r="185" spans="1:51" s="13" customFormat="1" ht="12">
      <c r="A185" s="13"/>
      <c r="B185" s="247"/>
      <c r="C185" s="248"/>
      <c r="D185" s="242" t="s">
        <v>208</v>
      </c>
      <c r="E185" s="248"/>
      <c r="F185" s="250" t="s">
        <v>1769</v>
      </c>
      <c r="G185" s="248"/>
      <c r="H185" s="251">
        <v>314.42</v>
      </c>
      <c r="I185" s="252"/>
      <c r="J185" s="248"/>
      <c r="K185" s="248"/>
      <c r="L185" s="253"/>
      <c r="M185" s="254"/>
      <c r="N185" s="255"/>
      <c r="O185" s="255"/>
      <c r="P185" s="255"/>
      <c r="Q185" s="255"/>
      <c r="R185" s="255"/>
      <c r="S185" s="255"/>
      <c r="T185" s="256"/>
      <c r="U185" s="13"/>
      <c r="V185" s="13"/>
      <c r="W185" s="13"/>
      <c r="X185" s="13"/>
      <c r="Y185" s="13"/>
      <c r="Z185" s="13"/>
      <c r="AA185" s="13"/>
      <c r="AB185" s="13"/>
      <c r="AC185" s="13"/>
      <c r="AD185" s="13"/>
      <c r="AE185" s="13"/>
      <c r="AT185" s="257" t="s">
        <v>208</v>
      </c>
      <c r="AU185" s="257" t="s">
        <v>86</v>
      </c>
      <c r="AV185" s="13" t="s">
        <v>86</v>
      </c>
      <c r="AW185" s="13" t="s">
        <v>4</v>
      </c>
      <c r="AX185" s="13" t="s">
        <v>84</v>
      </c>
      <c r="AY185" s="257" t="s">
        <v>194</v>
      </c>
    </row>
    <row r="186" spans="1:65" s="2" customFormat="1" ht="21.75" customHeight="1">
      <c r="A186" s="40"/>
      <c r="B186" s="41"/>
      <c r="C186" s="229" t="s">
        <v>385</v>
      </c>
      <c r="D186" s="229" t="s">
        <v>197</v>
      </c>
      <c r="E186" s="230" t="s">
        <v>232</v>
      </c>
      <c r="F186" s="231" t="s">
        <v>233</v>
      </c>
      <c r="G186" s="232" t="s">
        <v>215</v>
      </c>
      <c r="H186" s="233">
        <v>31.442</v>
      </c>
      <c r="I186" s="234"/>
      <c r="J186" s="235">
        <f>ROUND(I186*H186,2)</f>
        <v>0</v>
      </c>
      <c r="K186" s="231" t="s">
        <v>201</v>
      </c>
      <c r="L186" s="46"/>
      <c r="M186" s="236" t="s">
        <v>21</v>
      </c>
      <c r="N186" s="237" t="s">
        <v>47</v>
      </c>
      <c r="O186" s="86"/>
      <c r="P186" s="238">
        <f>O186*H186</f>
        <v>0</v>
      </c>
      <c r="Q186" s="238">
        <v>0</v>
      </c>
      <c r="R186" s="238">
        <f>Q186*H186</f>
        <v>0</v>
      </c>
      <c r="S186" s="238">
        <v>0</v>
      </c>
      <c r="T186" s="239">
        <f>S186*H186</f>
        <v>0</v>
      </c>
      <c r="U186" s="40"/>
      <c r="V186" s="40"/>
      <c r="W186" s="40"/>
      <c r="X186" s="40"/>
      <c r="Y186" s="40"/>
      <c r="Z186" s="40"/>
      <c r="AA186" s="40"/>
      <c r="AB186" s="40"/>
      <c r="AC186" s="40"/>
      <c r="AD186" s="40"/>
      <c r="AE186" s="40"/>
      <c r="AR186" s="240" t="s">
        <v>202</v>
      </c>
      <c r="AT186" s="240" t="s">
        <v>197</v>
      </c>
      <c r="AU186" s="240" t="s">
        <v>86</v>
      </c>
      <c r="AY186" s="19" t="s">
        <v>194</v>
      </c>
      <c r="BE186" s="241">
        <f>IF(N186="základní",J186,0)</f>
        <v>0</v>
      </c>
      <c r="BF186" s="241">
        <f>IF(N186="snížená",J186,0)</f>
        <v>0</v>
      </c>
      <c r="BG186" s="241">
        <f>IF(N186="zákl. přenesená",J186,0)</f>
        <v>0</v>
      </c>
      <c r="BH186" s="241">
        <f>IF(N186="sníž. přenesená",J186,0)</f>
        <v>0</v>
      </c>
      <c r="BI186" s="241">
        <f>IF(N186="nulová",J186,0)</f>
        <v>0</v>
      </c>
      <c r="BJ186" s="19" t="s">
        <v>84</v>
      </c>
      <c r="BK186" s="241">
        <f>ROUND(I186*H186,2)</f>
        <v>0</v>
      </c>
      <c r="BL186" s="19" t="s">
        <v>202</v>
      </c>
      <c r="BM186" s="240" t="s">
        <v>1770</v>
      </c>
    </row>
    <row r="187" spans="1:47" s="2" customFormat="1" ht="12">
      <c r="A187" s="40"/>
      <c r="B187" s="41"/>
      <c r="C187" s="42"/>
      <c r="D187" s="242" t="s">
        <v>204</v>
      </c>
      <c r="E187" s="42"/>
      <c r="F187" s="243" t="s">
        <v>235</v>
      </c>
      <c r="G187" s="42"/>
      <c r="H187" s="42"/>
      <c r="I187" s="149"/>
      <c r="J187" s="42"/>
      <c r="K187" s="42"/>
      <c r="L187" s="46"/>
      <c r="M187" s="244"/>
      <c r="N187" s="245"/>
      <c r="O187" s="86"/>
      <c r="P187" s="86"/>
      <c r="Q187" s="86"/>
      <c r="R187" s="86"/>
      <c r="S187" s="86"/>
      <c r="T187" s="87"/>
      <c r="U187" s="40"/>
      <c r="V187" s="40"/>
      <c r="W187" s="40"/>
      <c r="X187" s="40"/>
      <c r="Y187" s="40"/>
      <c r="Z187" s="40"/>
      <c r="AA187" s="40"/>
      <c r="AB187" s="40"/>
      <c r="AC187" s="40"/>
      <c r="AD187" s="40"/>
      <c r="AE187" s="40"/>
      <c r="AT187" s="19" t="s">
        <v>204</v>
      </c>
      <c r="AU187" s="19" t="s">
        <v>86</v>
      </c>
    </row>
    <row r="188" spans="1:47" s="2" customFormat="1" ht="12">
      <c r="A188" s="40"/>
      <c r="B188" s="41"/>
      <c r="C188" s="42"/>
      <c r="D188" s="242" t="s">
        <v>206</v>
      </c>
      <c r="E188" s="42"/>
      <c r="F188" s="246" t="s">
        <v>236</v>
      </c>
      <c r="G188" s="42"/>
      <c r="H188" s="42"/>
      <c r="I188" s="149"/>
      <c r="J188" s="42"/>
      <c r="K188" s="42"/>
      <c r="L188" s="46"/>
      <c r="M188" s="244"/>
      <c r="N188" s="245"/>
      <c r="O188" s="86"/>
      <c r="P188" s="86"/>
      <c r="Q188" s="86"/>
      <c r="R188" s="86"/>
      <c r="S188" s="86"/>
      <c r="T188" s="87"/>
      <c r="U188" s="40"/>
      <c r="V188" s="40"/>
      <c r="W188" s="40"/>
      <c r="X188" s="40"/>
      <c r="Y188" s="40"/>
      <c r="Z188" s="40"/>
      <c r="AA188" s="40"/>
      <c r="AB188" s="40"/>
      <c r="AC188" s="40"/>
      <c r="AD188" s="40"/>
      <c r="AE188" s="40"/>
      <c r="AT188" s="19" t="s">
        <v>206</v>
      </c>
      <c r="AU188" s="19" t="s">
        <v>86</v>
      </c>
    </row>
    <row r="189" spans="1:63" s="12" customFormat="1" ht="22.8" customHeight="1">
      <c r="A189" s="12"/>
      <c r="B189" s="213"/>
      <c r="C189" s="214"/>
      <c r="D189" s="215" t="s">
        <v>75</v>
      </c>
      <c r="E189" s="227" t="s">
        <v>718</v>
      </c>
      <c r="F189" s="227" t="s">
        <v>719</v>
      </c>
      <c r="G189" s="214"/>
      <c r="H189" s="214"/>
      <c r="I189" s="217"/>
      <c r="J189" s="228">
        <f>BK189</f>
        <v>0</v>
      </c>
      <c r="K189" s="214"/>
      <c r="L189" s="219"/>
      <c r="M189" s="220"/>
      <c r="N189" s="221"/>
      <c r="O189" s="221"/>
      <c r="P189" s="222">
        <f>SUM(P190:P192)</f>
        <v>0</v>
      </c>
      <c r="Q189" s="221"/>
      <c r="R189" s="222">
        <f>SUM(R190:R192)</f>
        <v>0</v>
      </c>
      <c r="S189" s="221"/>
      <c r="T189" s="223">
        <f>SUM(T190:T192)</f>
        <v>0</v>
      </c>
      <c r="U189" s="12"/>
      <c r="V189" s="12"/>
      <c r="W189" s="12"/>
      <c r="X189" s="12"/>
      <c r="Y189" s="12"/>
      <c r="Z189" s="12"/>
      <c r="AA189" s="12"/>
      <c r="AB189" s="12"/>
      <c r="AC189" s="12"/>
      <c r="AD189" s="12"/>
      <c r="AE189" s="12"/>
      <c r="AR189" s="224" t="s">
        <v>84</v>
      </c>
      <c r="AT189" s="225" t="s">
        <v>75</v>
      </c>
      <c r="AU189" s="225" t="s">
        <v>84</v>
      </c>
      <c r="AY189" s="224" t="s">
        <v>194</v>
      </c>
      <c r="BK189" s="226">
        <f>SUM(BK190:BK192)</f>
        <v>0</v>
      </c>
    </row>
    <row r="190" spans="1:65" s="2" customFormat="1" ht="16.5" customHeight="1">
      <c r="A190" s="40"/>
      <c r="B190" s="41"/>
      <c r="C190" s="229" t="s">
        <v>393</v>
      </c>
      <c r="D190" s="229" t="s">
        <v>197</v>
      </c>
      <c r="E190" s="230" t="s">
        <v>1638</v>
      </c>
      <c r="F190" s="231" t="s">
        <v>1639</v>
      </c>
      <c r="G190" s="232" t="s">
        <v>215</v>
      </c>
      <c r="H190" s="233">
        <v>16.975</v>
      </c>
      <c r="I190" s="234"/>
      <c r="J190" s="235">
        <f>ROUND(I190*H190,2)</f>
        <v>0</v>
      </c>
      <c r="K190" s="231" t="s">
        <v>201</v>
      </c>
      <c r="L190" s="46"/>
      <c r="M190" s="236" t="s">
        <v>21</v>
      </c>
      <c r="N190" s="237" t="s">
        <v>47</v>
      </c>
      <c r="O190" s="86"/>
      <c r="P190" s="238">
        <f>O190*H190</f>
        <v>0</v>
      </c>
      <c r="Q190" s="238">
        <v>0</v>
      </c>
      <c r="R190" s="238">
        <f>Q190*H190</f>
        <v>0</v>
      </c>
      <c r="S190" s="238">
        <v>0</v>
      </c>
      <c r="T190" s="239">
        <f>S190*H190</f>
        <v>0</v>
      </c>
      <c r="U190" s="40"/>
      <c r="V190" s="40"/>
      <c r="W190" s="40"/>
      <c r="X190" s="40"/>
      <c r="Y190" s="40"/>
      <c r="Z190" s="40"/>
      <c r="AA190" s="40"/>
      <c r="AB190" s="40"/>
      <c r="AC190" s="40"/>
      <c r="AD190" s="40"/>
      <c r="AE190" s="40"/>
      <c r="AR190" s="240" t="s">
        <v>202</v>
      </c>
      <c r="AT190" s="240" t="s">
        <v>197</v>
      </c>
      <c r="AU190" s="240" t="s">
        <v>86</v>
      </c>
      <c r="AY190" s="19" t="s">
        <v>194</v>
      </c>
      <c r="BE190" s="241">
        <f>IF(N190="základní",J190,0)</f>
        <v>0</v>
      </c>
      <c r="BF190" s="241">
        <f>IF(N190="snížená",J190,0)</f>
        <v>0</v>
      </c>
      <c r="BG190" s="241">
        <f>IF(N190="zákl. přenesená",J190,0)</f>
        <v>0</v>
      </c>
      <c r="BH190" s="241">
        <f>IF(N190="sníž. přenesená",J190,0)</f>
        <v>0</v>
      </c>
      <c r="BI190" s="241">
        <f>IF(N190="nulová",J190,0)</f>
        <v>0</v>
      </c>
      <c r="BJ190" s="19" t="s">
        <v>84</v>
      </c>
      <c r="BK190" s="241">
        <f>ROUND(I190*H190,2)</f>
        <v>0</v>
      </c>
      <c r="BL190" s="19" t="s">
        <v>202</v>
      </c>
      <c r="BM190" s="240" t="s">
        <v>1771</v>
      </c>
    </row>
    <row r="191" spans="1:47" s="2" customFormat="1" ht="12">
      <c r="A191" s="40"/>
      <c r="B191" s="41"/>
      <c r="C191" s="42"/>
      <c r="D191" s="242" t="s">
        <v>204</v>
      </c>
      <c r="E191" s="42"/>
      <c r="F191" s="243" t="s">
        <v>1641</v>
      </c>
      <c r="G191" s="42"/>
      <c r="H191" s="42"/>
      <c r="I191" s="149"/>
      <c r="J191" s="42"/>
      <c r="K191" s="42"/>
      <c r="L191" s="46"/>
      <c r="M191" s="244"/>
      <c r="N191" s="245"/>
      <c r="O191" s="86"/>
      <c r="P191" s="86"/>
      <c r="Q191" s="86"/>
      <c r="R191" s="86"/>
      <c r="S191" s="86"/>
      <c r="T191" s="87"/>
      <c r="U191" s="40"/>
      <c r="V191" s="40"/>
      <c r="W191" s="40"/>
      <c r="X191" s="40"/>
      <c r="Y191" s="40"/>
      <c r="Z191" s="40"/>
      <c r="AA191" s="40"/>
      <c r="AB191" s="40"/>
      <c r="AC191" s="40"/>
      <c r="AD191" s="40"/>
      <c r="AE191" s="40"/>
      <c r="AT191" s="19" t="s">
        <v>204</v>
      </c>
      <c r="AU191" s="19" t="s">
        <v>86</v>
      </c>
    </row>
    <row r="192" spans="1:47" s="2" customFormat="1" ht="12">
      <c r="A192" s="40"/>
      <c r="B192" s="41"/>
      <c r="C192" s="42"/>
      <c r="D192" s="242" t="s">
        <v>206</v>
      </c>
      <c r="E192" s="42"/>
      <c r="F192" s="246" t="s">
        <v>725</v>
      </c>
      <c r="G192" s="42"/>
      <c r="H192" s="42"/>
      <c r="I192" s="149"/>
      <c r="J192" s="42"/>
      <c r="K192" s="42"/>
      <c r="L192" s="46"/>
      <c r="M192" s="244"/>
      <c r="N192" s="245"/>
      <c r="O192" s="86"/>
      <c r="P192" s="86"/>
      <c r="Q192" s="86"/>
      <c r="R192" s="86"/>
      <c r="S192" s="86"/>
      <c r="T192" s="87"/>
      <c r="U192" s="40"/>
      <c r="V192" s="40"/>
      <c r="W192" s="40"/>
      <c r="X192" s="40"/>
      <c r="Y192" s="40"/>
      <c r="Z192" s="40"/>
      <c r="AA192" s="40"/>
      <c r="AB192" s="40"/>
      <c r="AC192" s="40"/>
      <c r="AD192" s="40"/>
      <c r="AE192" s="40"/>
      <c r="AT192" s="19" t="s">
        <v>206</v>
      </c>
      <c r="AU192" s="19" t="s">
        <v>86</v>
      </c>
    </row>
    <row r="193" spans="1:63" s="12" customFormat="1" ht="25.9" customHeight="1">
      <c r="A193" s="12"/>
      <c r="B193" s="213"/>
      <c r="C193" s="214"/>
      <c r="D193" s="215" t="s">
        <v>75</v>
      </c>
      <c r="E193" s="216" t="s">
        <v>237</v>
      </c>
      <c r="F193" s="216" t="s">
        <v>238</v>
      </c>
      <c r="G193" s="214"/>
      <c r="H193" s="214"/>
      <c r="I193" s="217"/>
      <c r="J193" s="218">
        <f>BK193</f>
        <v>0</v>
      </c>
      <c r="K193" s="214"/>
      <c r="L193" s="219"/>
      <c r="M193" s="220"/>
      <c r="N193" s="221"/>
      <c r="O193" s="221"/>
      <c r="P193" s="222">
        <f>P194</f>
        <v>0</v>
      </c>
      <c r="Q193" s="221"/>
      <c r="R193" s="222">
        <f>R194</f>
        <v>4.76759275</v>
      </c>
      <c r="S193" s="221"/>
      <c r="T193" s="223">
        <f>T194</f>
        <v>0</v>
      </c>
      <c r="U193" s="12"/>
      <c r="V193" s="12"/>
      <c r="W193" s="12"/>
      <c r="X193" s="12"/>
      <c r="Y193" s="12"/>
      <c r="Z193" s="12"/>
      <c r="AA193" s="12"/>
      <c r="AB193" s="12"/>
      <c r="AC193" s="12"/>
      <c r="AD193" s="12"/>
      <c r="AE193" s="12"/>
      <c r="AR193" s="224" t="s">
        <v>86</v>
      </c>
      <c r="AT193" s="225" t="s">
        <v>75</v>
      </c>
      <c r="AU193" s="225" t="s">
        <v>76</v>
      </c>
      <c r="AY193" s="224" t="s">
        <v>194</v>
      </c>
      <c r="BK193" s="226">
        <f>BK194</f>
        <v>0</v>
      </c>
    </row>
    <row r="194" spans="1:63" s="12" customFormat="1" ht="22.8" customHeight="1">
      <c r="A194" s="12"/>
      <c r="B194" s="213"/>
      <c r="C194" s="214"/>
      <c r="D194" s="215" t="s">
        <v>75</v>
      </c>
      <c r="E194" s="227" t="s">
        <v>1140</v>
      </c>
      <c r="F194" s="227" t="s">
        <v>1141</v>
      </c>
      <c r="G194" s="214"/>
      <c r="H194" s="214"/>
      <c r="I194" s="217"/>
      <c r="J194" s="228">
        <f>BK194</f>
        <v>0</v>
      </c>
      <c r="K194" s="214"/>
      <c r="L194" s="219"/>
      <c r="M194" s="220"/>
      <c r="N194" s="221"/>
      <c r="O194" s="221"/>
      <c r="P194" s="222">
        <f>SUM(P195:P244)</f>
        <v>0</v>
      </c>
      <c r="Q194" s="221"/>
      <c r="R194" s="222">
        <f>SUM(R195:R244)</f>
        <v>4.76759275</v>
      </c>
      <c r="S194" s="221"/>
      <c r="T194" s="223">
        <f>SUM(T195:T244)</f>
        <v>0</v>
      </c>
      <c r="U194" s="12"/>
      <c r="V194" s="12"/>
      <c r="W194" s="12"/>
      <c r="X194" s="12"/>
      <c r="Y194" s="12"/>
      <c r="Z194" s="12"/>
      <c r="AA194" s="12"/>
      <c r="AB194" s="12"/>
      <c r="AC194" s="12"/>
      <c r="AD194" s="12"/>
      <c r="AE194" s="12"/>
      <c r="AR194" s="224" t="s">
        <v>86</v>
      </c>
      <c r="AT194" s="225" t="s">
        <v>75</v>
      </c>
      <c r="AU194" s="225" t="s">
        <v>84</v>
      </c>
      <c r="AY194" s="224" t="s">
        <v>194</v>
      </c>
      <c r="BK194" s="226">
        <f>SUM(BK195:BK244)</f>
        <v>0</v>
      </c>
    </row>
    <row r="195" spans="1:65" s="2" customFormat="1" ht="16.5" customHeight="1">
      <c r="A195" s="40"/>
      <c r="B195" s="41"/>
      <c r="C195" s="229" t="s">
        <v>8</v>
      </c>
      <c r="D195" s="229" t="s">
        <v>197</v>
      </c>
      <c r="E195" s="230" t="s">
        <v>1670</v>
      </c>
      <c r="F195" s="231" t="s">
        <v>1671</v>
      </c>
      <c r="G195" s="232" t="s">
        <v>354</v>
      </c>
      <c r="H195" s="233">
        <v>120</v>
      </c>
      <c r="I195" s="234"/>
      <c r="J195" s="235">
        <f>ROUND(I195*H195,2)</f>
        <v>0</v>
      </c>
      <c r="K195" s="231" t="s">
        <v>201</v>
      </c>
      <c r="L195" s="46"/>
      <c r="M195" s="236" t="s">
        <v>21</v>
      </c>
      <c r="N195" s="237" t="s">
        <v>47</v>
      </c>
      <c r="O195" s="86"/>
      <c r="P195" s="238">
        <f>O195*H195</f>
        <v>0</v>
      </c>
      <c r="Q195" s="238">
        <v>0.012</v>
      </c>
      <c r="R195" s="238">
        <f>Q195*H195</f>
        <v>1.44</v>
      </c>
      <c r="S195" s="238">
        <v>0</v>
      </c>
      <c r="T195" s="239">
        <f>S195*H195</f>
        <v>0</v>
      </c>
      <c r="U195" s="40"/>
      <c r="V195" s="40"/>
      <c r="W195" s="40"/>
      <c r="X195" s="40"/>
      <c r="Y195" s="40"/>
      <c r="Z195" s="40"/>
      <c r="AA195" s="40"/>
      <c r="AB195" s="40"/>
      <c r="AC195" s="40"/>
      <c r="AD195" s="40"/>
      <c r="AE195" s="40"/>
      <c r="AR195" s="240" t="s">
        <v>245</v>
      </c>
      <c r="AT195" s="240" t="s">
        <v>197</v>
      </c>
      <c r="AU195" s="240" t="s">
        <v>86</v>
      </c>
      <c r="AY195" s="19" t="s">
        <v>194</v>
      </c>
      <c r="BE195" s="241">
        <f>IF(N195="základní",J195,0)</f>
        <v>0</v>
      </c>
      <c r="BF195" s="241">
        <f>IF(N195="snížená",J195,0)</f>
        <v>0</v>
      </c>
      <c r="BG195" s="241">
        <f>IF(N195="zákl. přenesená",J195,0)</f>
        <v>0</v>
      </c>
      <c r="BH195" s="241">
        <f>IF(N195="sníž. přenesená",J195,0)</f>
        <v>0</v>
      </c>
      <c r="BI195" s="241">
        <f>IF(N195="nulová",J195,0)</f>
        <v>0</v>
      </c>
      <c r="BJ195" s="19" t="s">
        <v>84</v>
      </c>
      <c r="BK195" s="241">
        <f>ROUND(I195*H195,2)</f>
        <v>0</v>
      </c>
      <c r="BL195" s="19" t="s">
        <v>245</v>
      </c>
      <c r="BM195" s="240" t="s">
        <v>1772</v>
      </c>
    </row>
    <row r="196" spans="1:47" s="2" customFormat="1" ht="12">
      <c r="A196" s="40"/>
      <c r="B196" s="41"/>
      <c r="C196" s="42"/>
      <c r="D196" s="242" t="s">
        <v>204</v>
      </c>
      <c r="E196" s="42"/>
      <c r="F196" s="243" t="s">
        <v>1673</v>
      </c>
      <c r="G196" s="42"/>
      <c r="H196" s="42"/>
      <c r="I196" s="149"/>
      <c r="J196" s="42"/>
      <c r="K196" s="42"/>
      <c r="L196" s="46"/>
      <c r="M196" s="244"/>
      <c r="N196" s="245"/>
      <c r="O196" s="86"/>
      <c r="P196" s="86"/>
      <c r="Q196" s="86"/>
      <c r="R196" s="86"/>
      <c r="S196" s="86"/>
      <c r="T196" s="87"/>
      <c r="U196" s="40"/>
      <c r="V196" s="40"/>
      <c r="W196" s="40"/>
      <c r="X196" s="40"/>
      <c r="Y196" s="40"/>
      <c r="Z196" s="40"/>
      <c r="AA196" s="40"/>
      <c r="AB196" s="40"/>
      <c r="AC196" s="40"/>
      <c r="AD196" s="40"/>
      <c r="AE196" s="40"/>
      <c r="AT196" s="19" t="s">
        <v>204</v>
      </c>
      <c r="AU196" s="19" t="s">
        <v>86</v>
      </c>
    </row>
    <row r="197" spans="1:47" s="2" customFormat="1" ht="12">
      <c r="A197" s="40"/>
      <c r="B197" s="41"/>
      <c r="C197" s="42"/>
      <c r="D197" s="242" t="s">
        <v>206</v>
      </c>
      <c r="E197" s="42"/>
      <c r="F197" s="246" t="s">
        <v>1674</v>
      </c>
      <c r="G197" s="42"/>
      <c r="H197" s="42"/>
      <c r="I197" s="149"/>
      <c r="J197" s="42"/>
      <c r="K197" s="42"/>
      <c r="L197" s="46"/>
      <c r="M197" s="244"/>
      <c r="N197" s="245"/>
      <c r="O197" s="86"/>
      <c r="P197" s="86"/>
      <c r="Q197" s="86"/>
      <c r="R197" s="86"/>
      <c r="S197" s="86"/>
      <c r="T197" s="87"/>
      <c r="U197" s="40"/>
      <c r="V197" s="40"/>
      <c r="W197" s="40"/>
      <c r="X197" s="40"/>
      <c r="Y197" s="40"/>
      <c r="Z197" s="40"/>
      <c r="AA197" s="40"/>
      <c r="AB197" s="40"/>
      <c r="AC197" s="40"/>
      <c r="AD197" s="40"/>
      <c r="AE197" s="40"/>
      <c r="AT197" s="19" t="s">
        <v>206</v>
      </c>
      <c r="AU197" s="19" t="s">
        <v>86</v>
      </c>
    </row>
    <row r="198" spans="1:51" s="13" customFormat="1" ht="12">
      <c r="A198" s="13"/>
      <c r="B198" s="247"/>
      <c r="C198" s="248"/>
      <c r="D198" s="242" t="s">
        <v>208</v>
      </c>
      <c r="E198" s="249" t="s">
        <v>21</v>
      </c>
      <c r="F198" s="250" t="s">
        <v>1729</v>
      </c>
      <c r="G198" s="248"/>
      <c r="H198" s="251">
        <v>3.86</v>
      </c>
      <c r="I198" s="252"/>
      <c r="J198" s="248"/>
      <c r="K198" s="248"/>
      <c r="L198" s="253"/>
      <c r="M198" s="254"/>
      <c r="N198" s="255"/>
      <c r="O198" s="255"/>
      <c r="P198" s="255"/>
      <c r="Q198" s="255"/>
      <c r="R198" s="255"/>
      <c r="S198" s="255"/>
      <c r="T198" s="256"/>
      <c r="U198" s="13"/>
      <c r="V198" s="13"/>
      <c r="W198" s="13"/>
      <c r="X198" s="13"/>
      <c r="Y198" s="13"/>
      <c r="Z198" s="13"/>
      <c r="AA198" s="13"/>
      <c r="AB198" s="13"/>
      <c r="AC198" s="13"/>
      <c r="AD198" s="13"/>
      <c r="AE198" s="13"/>
      <c r="AT198" s="257" t="s">
        <v>208</v>
      </c>
      <c r="AU198" s="257" t="s">
        <v>86</v>
      </c>
      <c r="AV198" s="13" t="s">
        <v>86</v>
      </c>
      <c r="AW198" s="13" t="s">
        <v>38</v>
      </c>
      <c r="AX198" s="13" t="s">
        <v>76</v>
      </c>
      <c r="AY198" s="257" t="s">
        <v>194</v>
      </c>
    </row>
    <row r="199" spans="1:51" s="13" customFormat="1" ht="12">
      <c r="A199" s="13"/>
      <c r="B199" s="247"/>
      <c r="C199" s="248"/>
      <c r="D199" s="242" t="s">
        <v>208</v>
      </c>
      <c r="E199" s="249" t="s">
        <v>21</v>
      </c>
      <c r="F199" s="250" t="s">
        <v>1718</v>
      </c>
      <c r="G199" s="248"/>
      <c r="H199" s="251">
        <v>5.41</v>
      </c>
      <c r="I199" s="252"/>
      <c r="J199" s="248"/>
      <c r="K199" s="248"/>
      <c r="L199" s="253"/>
      <c r="M199" s="254"/>
      <c r="N199" s="255"/>
      <c r="O199" s="255"/>
      <c r="P199" s="255"/>
      <c r="Q199" s="255"/>
      <c r="R199" s="255"/>
      <c r="S199" s="255"/>
      <c r="T199" s="256"/>
      <c r="U199" s="13"/>
      <c r="V199" s="13"/>
      <c r="W199" s="13"/>
      <c r="X199" s="13"/>
      <c r="Y199" s="13"/>
      <c r="Z199" s="13"/>
      <c r="AA199" s="13"/>
      <c r="AB199" s="13"/>
      <c r="AC199" s="13"/>
      <c r="AD199" s="13"/>
      <c r="AE199" s="13"/>
      <c r="AT199" s="257" t="s">
        <v>208</v>
      </c>
      <c r="AU199" s="257" t="s">
        <v>86</v>
      </c>
      <c r="AV199" s="13" t="s">
        <v>86</v>
      </c>
      <c r="AW199" s="13" t="s">
        <v>38</v>
      </c>
      <c r="AX199" s="13" t="s">
        <v>76</v>
      </c>
      <c r="AY199" s="257" t="s">
        <v>194</v>
      </c>
    </row>
    <row r="200" spans="1:51" s="13" customFormat="1" ht="12">
      <c r="A200" s="13"/>
      <c r="B200" s="247"/>
      <c r="C200" s="248"/>
      <c r="D200" s="242" t="s">
        <v>208</v>
      </c>
      <c r="E200" s="249" t="s">
        <v>21</v>
      </c>
      <c r="F200" s="250" t="s">
        <v>1719</v>
      </c>
      <c r="G200" s="248"/>
      <c r="H200" s="251">
        <v>7.66</v>
      </c>
      <c r="I200" s="252"/>
      <c r="J200" s="248"/>
      <c r="K200" s="248"/>
      <c r="L200" s="253"/>
      <c r="M200" s="254"/>
      <c r="N200" s="255"/>
      <c r="O200" s="255"/>
      <c r="P200" s="255"/>
      <c r="Q200" s="255"/>
      <c r="R200" s="255"/>
      <c r="S200" s="255"/>
      <c r="T200" s="256"/>
      <c r="U200" s="13"/>
      <c r="V200" s="13"/>
      <c r="W200" s="13"/>
      <c r="X200" s="13"/>
      <c r="Y200" s="13"/>
      <c r="Z200" s="13"/>
      <c r="AA200" s="13"/>
      <c r="AB200" s="13"/>
      <c r="AC200" s="13"/>
      <c r="AD200" s="13"/>
      <c r="AE200" s="13"/>
      <c r="AT200" s="257" t="s">
        <v>208</v>
      </c>
      <c r="AU200" s="257" t="s">
        <v>86</v>
      </c>
      <c r="AV200" s="13" t="s">
        <v>86</v>
      </c>
      <c r="AW200" s="13" t="s">
        <v>38</v>
      </c>
      <c r="AX200" s="13" t="s">
        <v>76</v>
      </c>
      <c r="AY200" s="257" t="s">
        <v>194</v>
      </c>
    </row>
    <row r="201" spans="1:51" s="13" customFormat="1" ht="12">
      <c r="A201" s="13"/>
      <c r="B201" s="247"/>
      <c r="C201" s="248"/>
      <c r="D201" s="242" t="s">
        <v>208</v>
      </c>
      <c r="E201" s="249" t="s">
        <v>21</v>
      </c>
      <c r="F201" s="250" t="s">
        <v>1720</v>
      </c>
      <c r="G201" s="248"/>
      <c r="H201" s="251">
        <v>8.32</v>
      </c>
      <c r="I201" s="252"/>
      <c r="J201" s="248"/>
      <c r="K201" s="248"/>
      <c r="L201" s="253"/>
      <c r="M201" s="254"/>
      <c r="N201" s="255"/>
      <c r="O201" s="255"/>
      <c r="P201" s="255"/>
      <c r="Q201" s="255"/>
      <c r="R201" s="255"/>
      <c r="S201" s="255"/>
      <c r="T201" s="256"/>
      <c r="U201" s="13"/>
      <c r="V201" s="13"/>
      <c r="W201" s="13"/>
      <c r="X201" s="13"/>
      <c r="Y201" s="13"/>
      <c r="Z201" s="13"/>
      <c r="AA201" s="13"/>
      <c r="AB201" s="13"/>
      <c r="AC201" s="13"/>
      <c r="AD201" s="13"/>
      <c r="AE201" s="13"/>
      <c r="AT201" s="257" t="s">
        <v>208</v>
      </c>
      <c r="AU201" s="257" t="s">
        <v>86</v>
      </c>
      <c r="AV201" s="13" t="s">
        <v>86</v>
      </c>
      <c r="AW201" s="13" t="s">
        <v>38</v>
      </c>
      <c r="AX201" s="13" t="s">
        <v>76</v>
      </c>
      <c r="AY201" s="257" t="s">
        <v>194</v>
      </c>
    </row>
    <row r="202" spans="1:51" s="13" customFormat="1" ht="12">
      <c r="A202" s="13"/>
      <c r="B202" s="247"/>
      <c r="C202" s="248"/>
      <c r="D202" s="242" t="s">
        <v>208</v>
      </c>
      <c r="E202" s="249" t="s">
        <v>21</v>
      </c>
      <c r="F202" s="250" t="s">
        <v>1721</v>
      </c>
      <c r="G202" s="248"/>
      <c r="H202" s="251">
        <v>8.19</v>
      </c>
      <c r="I202" s="252"/>
      <c r="J202" s="248"/>
      <c r="K202" s="248"/>
      <c r="L202" s="253"/>
      <c r="M202" s="254"/>
      <c r="N202" s="255"/>
      <c r="O202" s="255"/>
      <c r="P202" s="255"/>
      <c r="Q202" s="255"/>
      <c r="R202" s="255"/>
      <c r="S202" s="255"/>
      <c r="T202" s="256"/>
      <c r="U202" s="13"/>
      <c r="V202" s="13"/>
      <c r="W202" s="13"/>
      <c r="X202" s="13"/>
      <c r="Y202" s="13"/>
      <c r="Z202" s="13"/>
      <c r="AA202" s="13"/>
      <c r="AB202" s="13"/>
      <c r="AC202" s="13"/>
      <c r="AD202" s="13"/>
      <c r="AE202" s="13"/>
      <c r="AT202" s="257" t="s">
        <v>208</v>
      </c>
      <c r="AU202" s="257" t="s">
        <v>86</v>
      </c>
      <c r="AV202" s="13" t="s">
        <v>86</v>
      </c>
      <c r="AW202" s="13" t="s">
        <v>38</v>
      </c>
      <c r="AX202" s="13" t="s">
        <v>76</v>
      </c>
      <c r="AY202" s="257" t="s">
        <v>194</v>
      </c>
    </row>
    <row r="203" spans="1:51" s="13" customFormat="1" ht="12">
      <c r="A203" s="13"/>
      <c r="B203" s="247"/>
      <c r="C203" s="248"/>
      <c r="D203" s="242" t="s">
        <v>208</v>
      </c>
      <c r="E203" s="249" t="s">
        <v>21</v>
      </c>
      <c r="F203" s="250" t="s">
        <v>1722</v>
      </c>
      <c r="G203" s="248"/>
      <c r="H203" s="251">
        <v>15.17</v>
      </c>
      <c r="I203" s="252"/>
      <c r="J203" s="248"/>
      <c r="K203" s="248"/>
      <c r="L203" s="253"/>
      <c r="M203" s="254"/>
      <c r="N203" s="255"/>
      <c r="O203" s="255"/>
      <c r="P203" s="255"/>
      <c r="Q203" s="255"/>
      <c r="R203" s="255"/>
      <c r="S203" s="255"/>
      <c r="T203" s="256"/>
      <c r="U203" s="13"/>
      <c r="V203" s="13"/>
      <c r="W203" s="13"/>
      <c r="X203" s="13"/>
      <c r="Y203" s="13"/>
      <c r="Z203" s="13"/>
      <c r="AA203" s="13"/>
      <c r="AB203" s="13"/>
      <c r="AC203" s="13"/>
      <c r="AD203" s="13"/>
      <c r="AE203" s="13"/>
      <c r="AT203" s="257" t="s">
        <v>208</v>
      </c>
      <c r="AU203" s="257" t="s">
        <v>86</v>
      </c>
      <c r="AV203" s="13" t="s">
        <v>86</v>
      </c>
      <c r="AW203" s="13" t="s">
        <v>38</v>
      </c>
      <c r="AX203" s="13" t="s">
        <v>76</v>
      </c>
      <c r="AY203" s="257" t="s">
        <v>194</v>
      </c>
    </row>
    <row r="204" spans="1:51" s="13" customFormat="1" ht="12">
      <c r="A204" s="13"/>
      <c r="B204" s="247"/>
      <c r="C204" s="248"/>
      <c r="D204" s="242" t="s">
        <v>208</v>
      </c>
      <c r="E204" s="249" t="s">
        <v>21</v>
      </c>
      <c r="F204" s="250" t="s">
        <v>1723</v>
      </c>
      <c r="G204" s="248"/>
      <c r="H204" s="251">
        <v>14.91</v>
      </c>
      <c r="I204" s="252"/>
      <c r="J204" s="248"/>
      <c r="K204" s="248"/>
      <c r="L204" s="253"/>
      <c r="M204" s="254"/>
      <c r="N204" s="255"/>
      <c r="O204" s="255"/>
      <c r="P204" s="255"/>
      <c r="Q204" s="255"/>
      <c r="R204" s="255"/>
      <c r="S204" s="255"/>
      <c r="T204" s="256"/>
      <c r="U204" s="13"/>
      <c r="V204" s="13"/>
      <c r="W204" s="13"/>
      <c r="X204" s="13"/>
      <c r="Y204" s="13"/>
      <c r="Z204" s="13"/>
      <c r="AA204" s="13"/>
      <c r="AB204" s="13"/>
      <c r="AC204" s="13"/>
      <c r="AD204" s="13"/>
      <c r="AE204" s="13"/>
      <c r="AT204" s="257" t="s">
        <v>208</v>
      </c>
      <c r="AU204" s="257" t="s">
        <v>86</v>
      </c>
      <c r="AV204" s="13" t="s">
        <v>86</v>
      </c>
      <c r="AW204" s="13" t="s">
        <v>38</v>
      </c>
      <c r="AX204" s="13" t="s">
        <v>76</v>
      </c>
      <c r="AY204" s="257" t="s">
        <v>194</v>
      </c>
    </row>
    <row r="205" spans="1:51" s="13" customFormat="1" ht="12">
      <c r="A205" s="13"/>
      <c r="B205" s="247"/>
      <c r="C205" s="248"/>
      <c r="D205" s="242" t="s">
        <v>208</v>
      </c>
      <c r="E205" s="249" t="s">
        <v>21</v>
      </c>
      <c r="F205" s="250" t="s">
        <v>1724</v>
      </c>
      <c r="G205" s="248"/>
      <c r="H205" s="251">
        <v>56.48</v>
      </c>
      <c r="I205" s="252"/>
      <c r="J205" s="248"/>
      <c r="K205" s="248"/>
      <c r="L205" s="253"/>
      <c r="M205" s="254"/>
      <c r="N205" s="255"/>
      <c r="O205" s="255"/>
      <c r="P205" s="255"/>
      <c r="Q205" s="255"/>
      <c r="R205" s="255"/>
      <c r="S205" s="255"/>
      <c r="T205" s="256"/>
      <c r="U205" s="13"/>
      <c r="V205" s="13"/>
      <c r="W205" s="13"/>
      <c r="X205" s="13"/>
      <c r="Y205" s="13"/>
      <c r="Z205" s="13"/>
      <c r="AA205" s="13"/>
      <c r="AB205" s="13"/>
      <c r="AC205" s="13"/>
      <c r="AD205" s="13"/>
      <c r="AE205" s="13"/>
      <c r="AT205" s="257" t="s">
        <v>208</v>
      </c>
      <c r="AU205" s="257" t="s">
        <v>86</v>
      </c>
      <c r="AV205" s="13" t="s">
        <v>86</v>
      </c>
      <c r="AW205" s="13" t="s">
        <v>38</v>
      </c>
      <c r="AX205" s="13" t="s">
        <v>76</v>
      </c>
      <c r="AY205" s="257" t="s">
        <v>194</v>
      </c>
    </row>
    <row r="206" spans="1:51" s="14" customFormat="1" ht="12">
      <c r="A206" s="14"/>
      <c r="B206" s="258"/>
      <c r="C206" s="259"/>
      <c r="D206" s="242" t="s">
        <v>208</v>
      </c>
      <c r="E206" s="260" t="s">
        <v>21</v>
      </c>
      <c r="F206" s="261" t="s">
        <v>210</v>
      </c>
      <c r="G206" s="259"/>
      <c r="H206" s="262">
        <v>120</v>
      </c>
      <c r="I206" s="263"/>
      <c r="J206" s="259"/>
      <c r="K206" s="259"/>
      <c r="L206" s="264"/>
      <c r="M206" s="265"/>
      <c r="N206" s="266"/>
      <c r="O206" s="266"/>
      <c r="P206" s="266"/>
      <c r="Q206" s="266"/>
      <c r="R206" s="266"/>
      <c r="S206" s="266"/>
      <c r="T206" s="267"/>
      <c r="U206" s="14"/>
      <c r="V206" s="14"/>
      <c r="W206" s="14"/>
      <c r="X206" s="14"/>
      <c r="Y206" s="14"/>
      <c r="Z206" s="14"/>
      <c r="AA206" s="14"/>
      <c r="AB206" s="14"/>
      <c r="AC206" s="14"/>
      <c r="AD206" s="14"/>
      <c r="AE206" s="14"/>
      <c r="AT206" s="268" t="s">
        <v>208</v>
      </c>
      <c r="AU206" s="268" t="s">
        <v>86</v>
      </c>
      <c r="AV206" s="14" t="s">
        <v>202</v>
      </c>
      <c r="AW206" s="14" t="s">
        <v>38</v>
      </c>
      <c r="AX206" s="14" t="s">
        <v>84</v>
      </c>
      <c r="AY206" s="268" t="s">
        <v>194</v>
      </c>
    </row>
    <row r="207" spans="1:65" s="2" customFormat="1" ht="16.5" customHeight="1">
      <c r="A207" s="40"/>
      <c r="B207" s="41"/>
      <c r="C207" s="229" t="s">
        <v>245</v>
      </c>
      <c r="D207" s="229" t="s">
        <v>197</v>
      </c>
      <c r="E207" s="230" t="s">
        <v>1143</v>
      </c>
      <c r="F207" s="231" t="s">
        <v>1144</v>
      </c>
      <c r="G207" s="232" t="s">
        <v>481</v>
      </c>
      <c r="H207" s="233">
        <v>93.505</v>
      </c>
      <c r="I207" s="234"/>
      <c r="J207" s="235">
        <f>ROUND(I207*H207,2)</f>
        <v>0</v>
      </c>
      <c r="K207" s="231" t="s">
        <v>201</v>
      </c>
      <c r="L207" s="46"/>
      <c r="M207" s="236" t="s">
        <v>21</v>
      </c>
      <c r="N207" s="237" t="s">
        <v>47</v>
      </c>
      <c r="O207" s="86"/>
      <c r="P207" s="238">
        <f>O207*H207</f>
        <v>0</v>
      </c>
      <c r="Q207" s="238">
        <v>0.00043</v>
      </c>
      <c r="R207" s="238">
        <f>Q207*H207</f>
        <v>0.04020715</v>
      </c>
      <c r="S207" s="238">
        <v>0</v>
      </c>
      <c r="T207" s="239">
        <f>S207*H207</f>
        <v>0</v>
      </c>
      <c r="U207" s="40"/>
      <c r="V207" s="40"/>
      <c r="W207" s="40"/>
      <c r="X207" s="40"/>
      <c r="Y207" s="40"/>
      <c r="Z207" s="40"/>
      <c r="AA207" s="40"/>
      <c r="AB207" s="40"/>
      <c r="AC207" s="40"/>
      <c r="AD207" s="40"/>
      <c r="AE207" s="40"/>
      <c r="AR207" s="240" t="s">
        <v>245</v>
      </c>
      <c r="AT207" s="240" t="s">
        <v>197</v>
      </c>
      <c r="AU207" s="240" t="s">
        <v>86</v>
      </c>
      <c r="AY207" s="19" t="s">
        <v>194</v>
      </c>
      <c r="BE207" s="241">
        <f>IF(N207="základní",J207,0)</f>
        <v>0</v>
      </c>
      <c r="BF207" s="241">
        <f>IF(N207="snížená",J207,0)</f>
        <v>0</v>
      </c>
      <c r="BG207" s="241">
        <f>IF(N207="zákl. přenesená",J207,0)</f>
        <v>0</v>
      </c>
      <c r="BH207" s="241">
        <f>IF(N207="sníž. přenesená",J207,0)</f>
        <v>0</v>
      </c>
      <c r="BI207" s="241">
        <f>IF(N207="nulová",J207,0)</f>
        <v>0</v>
      </c>
      <c r="BJ207" s="19" t="s">
        <v>84</v>
      </c>
      <c r="BK207" s="241">
        <f>ROUND(I207*H207,2)</f>
        <v>0</v>
      </c>
      <c r="BL207" s="19" t="s">
        <v>245</v>
      </c>
      <c r="BM207" s="240" t="s">
        <v>1773</v>
      </c>
    </row>
    <row r="208" spans="1:47" s="2" customFormat="1" ht="12">
      <c r="A208" s="40"/>
      <c r="B208" s="41"/>
      <c r="C208" s="42"/>
      <c r="D208" s="242" t="s">
        <v>204</v>
      </c>
      <c r="E208" s="42"/>
      <c r="F208" s="243" t="s">
        <v>1146</v>
      </c>
      <c r="G208" s="42"/>
      <c r="H208" s="42"/>
      <c r="I208" s="149"/>
      <c r="J208" s="42"/>
      <c r="K208" s="42"/>
      <c r="L208" s="46"/>
      <c r="M208" s="244"/>
      <c r="N208" s="245"/>
      <c r="O208" s="86"/>
      <c r="P208" s="86"/>
      <c r="Q208" s="86"/>
      <c r="R208" s="86"/>
      <c r="S208" s="86"/>
      <c r="T208" s="87"/>
      <c r="U208" s="40"/>
      <c r="V208" s="40"/>
      <c r="W208" s="40"/>
      <c r="X208" s="40"/>
      <c r="Y208" s="40"/>
      <c r="Z208" s="40"/>
      <c r="AA208" s="40"/>
      <c r="AB208" s="40"/>
      <c r="AC208" s="40"/>
      <c r="AD208" s="40"/>
      <c r="AE208" s="40"/>
      <c r="AT208" s="19" t="s">
        <v>204</v>
      </c>
      <c r="AU208" s="19" t="s">
        <v>86</v>
      </c>
    </row>
    <row r="209" spans="1:51" s="13" customFormat="1" ht="12">
      <c r="A209" s="13"/>
      <c r="B209" s="247"/>
      <c r="C209" s="248"/>
      <c r="D209" s="242" t="s">
        <v>208</v>
      </c>
      <c r="E209" s="249" t="s">
        <v>21</v>
      </c>
      <c r="F209" s="250" t="s">
        <v>1708</v>
      </c>
      <c r="G209" s="248"/>
      <c r="H209" s="251">
        <v>4.45</v>
      </c>
      <c r="I209" s="252"/>
      <c r="J209" s="248"/>
      <c r="K209" s="248"/>
      <c r="L209" s="253"/>
      <c r="M209" s="254"/>
      <c r="N209" s="255"/>
      <c r="O209" s="255"/>
      <c r="P209" s="255"/>
      <c r="Q209" s="255"/>
      <c r="R209" s="255"/>
      <c r="S209" s="255"/>
      <c r="T209" s="256"/>
      <c r="U209" s="13"/>
      <c r="V209" s="13"/>
      <c r="W209" s="13"/>
      <c r="X209" s="13"/>
      <c r="Y209" s="13"/>
      <c r="Z209" s="13"/>
      <c r="AA209" s="13"/>
      <c r="AB209" s="13"/>
      <c r="AC209" s="13"/>
      <c r="AD209" s="13"/>
      <c r="AE209" s="13"/>
      <c r="AT209" s="257" t="s">
        <v>208</v>
      </c>
      <c r="AU209" s="257" t="s">
        <v>86</v>
      </c>
      <c r="AV209" s="13" t="s">
        <v>86</v>
      </c>
      <c r="AW209" s="13" t="s">
        <v>38</v>
      </c>
      <c r="AX209" s="13" t="s">
        <v>76</v>
      </c>
      <c r="AY209" s="257" t="s">
        <v>194</v>
      </c>
    </row>
    <row r="210" spans="1:51" s="13" customFormat="1" ht="12">
      <c r="A210" s="13"/>
      <c r="B210" s="247"/>
      <c r="C210" s="248"/>
      <c r="D210" s="242" t="s">
        <v>208</v>
      </c>
      <c r="E210" s="249" t="s">
        <v>21</v>
      </c>
      <c r="F210" s="250" t="s">
        <v>1739</v>
      </c>
      <c r="G210" s="248"/>
      <c r="H210" s="251">
        <v>6.8</v>
      </c>
      <c r="I210" s="252"/>
      <c r="J210" s="248"/>
      <c r="K210" s="248"/>
      <c r="L210" s="253"/>
      <c r="M210" s="254"/>
      <c r="N210" s="255"/>
      <c r="O210" s="255"/>
      <c r="P210" s="255"/>
      <c r="Q210" s="255"/>
      <c r="R210" s="255"/>
      <c r="S210" s="255"/>
      <c r="T210" s="256"/>
      <c r="U210" s="13"/>
      <c r="V210" s="13"/>
      <c r="W210" s="13"/>
      <c r="X210" s="13"/>
      <c r="Y210" s="13"/>
      <c r="Z210" s="13"/>
      <c r="AA210" s="13"/>
      <c r="AB210" s="13"/>
      <c r="AC210" s="13"/>
      <c r="AD210" s="13"/>
      <c r="AE210" s="13"/>
      <c r="AT210" s="257" t="s">
        <v>208</v>
      </c>
      <c r="AU210" s="257" t="s">
        <v>86</v>
      </c>
      <c r="AV210" s="13" t="s">
        <v>86</v>
      </c>
      <c r="AW210" s="13" t="s">
        <v>38</v>
      </c>
      <c r="AX210" s="13" t="s">
        <v>76</v>
      </c>
      <c r="AY210" s="257" t="s">
        <v>194</v>
      </c>
    </row>
    <row r="211" spans="1:51" s="13" customFormat="1" ht="12">
      <c r="A211" s="13"/>
      <c r="B211" s="247"/>
      <c r="C211" s="248"/>
      <c r="D211" s="242" t="s">
        <v>208</v>
      </c>
      <c r="E211" s="249" t="s">
        <v>21</v>
      </c>
      <c r="F211" s="250" t="s">
        <v>1740</v>
      </c>
      <c r="G211" s="248"/>
      <c r="H211" s="251">
        <v>10.8</v>
      </c>
      <c r="I211" s="252"/>
      <c r="J211" s="248"/>
      <c r="K211" s="248"/>
      <c r="L211" s="253"/>
      <c r="M211" s="254"/>
      <c r="N211" s="255"/>
      <c r="O211" s="255"/>
      <c r="P211" s="255"/>
      <c r="Q211" s="255"/>
      <c r="R211" s="255"/>
      <c r="S211" s="255"/>
      <c r="T211" s="256"/>
      <c r="U211" s="13"/>
      <c r="V211" s="13"/>
      <c r="W211" s="13"/>
      <c r="X211" s="13"/>
      <c r="Y211" s="13"/>
      <c r="Z211" s="13"/>
      <c r="AA211" s="13"/>
      <c r="AB211" s="13"/>
      <c r="AC211" s="13"/>
      <c r="AD211" s="13"/>
      <c r="AE211" s="13"/>
      <c r="AT211" s="257" t="s">
        <v>208</v>
      </c>
      <c r="AU211" s="257" t="s">
        <v>86</v>
      </c>
      <c r="AV211" s="13" t="s">
        <v>86</v>
      </c>
      <c r="AW211" s="13" t="s">
        <v>38</v>
      </c>
      <c r="AX211" s="13" t="s">
        <v>76</v>
      </c>
      <c r="AY211" s="257" t="s">
        <v>194</v>
      </c>
    </row>
    <row r="212" spans="1:51" s="13" customFormat="1" ht="12">
      <c r="A212" s="13"/>
      <c r="B212" s="247"/>
      <c r="C212" s="248"/>
      <c r="D212" s="242" t="s">
        <v>208</v>
      </c>
      <c r="E212" s="249" t="s">
        <v>21</v>
      </c>
      <c r="F212" s="250" t="s">
        <v>1741</v>
      </c>
      <c r="G212" s="248"/>
      <c r="H212" s="251">
        <v>10.7</v>
      </c>
      <c r="I212" s="252"/>
      <c r="J212" s="248"/>
      <c r="K212" s="248"/>
      <c r="L212" s="253"/>
      <c r="M212" s="254"/>
      <c r="N212" s="255"/>
      <c r="O212" s="255"/>
      <c r="P212" s="255"/>
      <c r="Q212" s="255"/>
      <c r="R212" s="255"/>
      <c r="S212" s="255"/>
      <c r="T212" s="256"/>
      <c r="U212" s="13"/>
      <c r="V212" s="13"/>
      <c r="W212" s="13"/>
      <c r="X212" s="13"/>
      <c r="Y212" s="13"/>
      <c r="Z212" s="13"/>
      <c r="AA212" s="13"/>
      <c r="AB212" s="13"/>
      <c r="AC212" s="13"/>
      <c r="AD212" s="13"/>
      <c r="AE212" s="13"/>
      <c r="AT212" s="257" t="s">
        <v>208</v>
      </c>
      <c r="AU212" s="257" t="s">
        <v>86</v>
      </c>
      <c r="AV212" s="13" t="s">
        <v>86</v>
      </c>
      <c r="AW212" s="13" t="s">
        <v>38</v>
      </c>
      <c r="AX212" s="13" t="s">
        <v>76</v>
      </c>
      <c r="AY212" s="257" t="s">
        <v>194</v>
      </c>
    </row>
    <row r="213" spans="1:51" s="13" customFormat="1" ht="12">
      <c r="A213" s="13"/>
      <c r="B213" s="247"/>
      <c r="C213" s="248"/>
      <c r="D213" s="242" t="s">
        <v>208</v>
      </c>
      <c r="E213" s="249" t="s">
        <v>21</v>
      </c>
      <c r="F213" s="250" t="s">
        <v>1742</v>
      </c>
      <c r="G213" s="248"/>
      <c r="H213" s="251">
        <v>15.4</v>
      </c>
      <c r="I213" s="252"/>
      <c r="J213" s="248"/>
      <c r="K213" s="248"/>
      <c r="L213" s="253"/>
      <c r="M213" s="254"/>
      <c r="N213" s="255"/>
      <c r="O213" s="255"/>
      <c r="P213" s="255"/>
      <c r="Q213" s="255"/>
      <c r="R213" s="255"/>
      <c r="S213" s="255"/>
      <c r="T213" s="256"/>
      <c r="U213" s="13"/>
      <c r="V213" s="13"/>
      <c r="W213" s="13"/>
      <c r="X213" s="13"/>
      <c r="Y213" s="13"/>
      <c r="Z213" s="13"/>
      <c r="AA213" s="13"/>
      <c r="AB213" s="13"/>
      <c r="AC213" s="13"/>
      <c r="AD213" s="13"/>
      <c r="AE213" s="13"/>
      <c r="AT213" s="257" t="s">
        <v>208</v>
      </c>
      <c r="AU213" s="257" t="s">
        <v>86</v>
      </c>
      <c r="AV213" s="13" t="s">
        <v>86</v>
      </c>
      <c r="AW213" s="13" t="s">
        <v>38</v>
      </c>
      <c r="AX213" s="13" t="s">
        <v>76</v>
      </c>
      <c r="AY213" s="257" t="s">
        <v>194</v>
      </c>
    </row>
    <row r="214" spans="1:51" s="13" customFormat="1" ht="12">
      <c r="A214" s="13"/>
      <c r="B214" s="247"/>
      <c r="C214" s="248"/>
      <c r="D214" s="242" t="s">
        <v>208</v>
      </c>
      <c r="E214" s="249" t="s">
        <v>21</v>
      </c>
      <c r="F214" s="250" t="s">
        <v>1743</v>
      </c>
      <c r="G214" s="248"/>
      <c r="H214" s="251">
        <v>15.3</v>
      </c>
      <c r="I214" s="252"/>
      <c r="J214" s="248"/>
      <c r="K214" s="248"/>
      <c r="L214" s="253"/>
      <c r="M214" s="254"/>
      <c r="N214" s="255"/>
      <c r="O214" s="255"/>
      <c r="P214" s="255"/>
      <c r="Q214" s="255"/>
      <c r="R214" s="255"/>
      <c r="S214" s="255"/>
      <c r="T214" s="256"/>
      <c r="U214" s="13"/>
      <c r="V214" s="13"/>
      <c r="W214" s="13"/>
      <c r="X214" s="13"/>
      <c r="Y214" s="13"/>
      <c r="Z214" s="13"/>
      <c r="AA214" s="13"/>
      <c r="AB214" s="13"/>
      <c r="AC214" s="13"/>
      <c r="AD214" s="13"/>
      <c r="AE214" s="13"/>
      <c r="AT214" s="257" t="s">
        <v>208</v>
      </c>
      <c r="AU214" s="257" t="s">
        <v>86</v>
      </c>
      <c r="AV214" s="13" t="s">
        <v>86</v>
      </c>
      <c r="AW214" s="13" t="s">
        <v>38</v>
      </c>
      <c r="AX214" s="13" t="s">
        <v>76</v>
      </c>
      <c r="AY214" s="257" t="s">
        <v>194</v>
      </c>
    </row>
    <row r="215" spans="1:51" s="13" customFormat="1" ht="12">
      <c r="A215" s="13"/>
      <c r="B215" s="247"/>
      <c r="C215" s="248"/>
      <c r="D215" s="242" t="s">
        <v>208</v>
      </c>
      <c r="E215" s="249" t="s">
        <v>21</v>
      </c>
      <c r="F215" s="250" t="s">
        <v>1744</v>
      </c>
      <c r="G215" s="248"/>
      <c r="H215" s="251">
        <v>30.055</v>
      </c>
      <c r="I215" s="252"/>
      <c r="J215" s="248"/>
      <c r="K215" s="248"/>
      <c r="L215" s="253"/>
      <c r="M215" s="254"/>
      <c r="N215" s="255"/>
      <c r="O215" s="255"/>
      <c r="P215" s="255"/>
      <c r="Q215" s="255"/>
      <c r="R215" s="255"/>
      <c r="S215" s="255"/>
      <c r="T215" s="256"/>
      <c r="U215" s="13"/>
      <c r="V215" s="13"/>
      <c r="W215" s="13"/>
      <c r="X215" s="13"/>
      <c r="Y215" s="13"/>
      <c r="Z215" s="13"/>
      <c r="AA215" s="13"/>
      <c r="AB215" s="13"/>
      <c r="AC215" s="13"/>
      <c r="AD215" s="13"/>
      <c r="AE215" s="13"/>
      <c r="AT215" s="257" t="s">
        <v>208</v>
      </c>
      <c r="AU215" s="257" t="s">
        <v>86</v>
      </c>
      <c r="AV215" s="13" t="s">
        <v>86</v>
      </c>
      <c r="AW215" s="13" t="s">
        <v>38</v>
      </c>
      <c r="AX215" s="13" t="s">
        <v>76</v>
      </c>
      <c r="AY215" s="257" t="s">
        <v>194</v>
      </c>
    </row>
    <row r="216" spans="1:51" s="14" customFormat="1" ht="12">
      <c r="A216" s="14"/>
      <c r="B216" s="258"/>
      <c r="C216" s="259"/>
      <c r="D216" s="242" t="s">
        <v>208</v>
      </c>
      <c r="E216" s="260" t="s">
        <v>21</v>
      </c>
      <c r="F216" s="261" t="s">
        <v>210</v>
      </c>
      <c r="G216" s="259"/>
      <c r="H216" s="262">
        <v>93.505</v>
      </c>
      <c r="I216" s="263"/>
      <c r="J216" s="259"/>
      <c r="K216" s="259"/>
      <c r="L216" s="264"/>
      <c r="M216" s="265"/>
      <c r="N216" s="266"/>
      <c r="O216" s="266"/>
      <c r="P216" s="266"/>
      <c r="Q216" s="266"/>
      <c r="R216" s="266"/>
      <c r="S216" s="266"/>
      <c r="T216" s="267"/>
      <c r="U216" s="14"/>
      <c r="V216" s="14"/>
      <c r="W216" s="14"/>
      <c r="X216" s="14"/>
      <c r="Y216" s="14"/>
      <c r="Z216" s="14"/>
      <c r="AA216" s="14"/>
      <c r="AB216" s="14"/>
      <c r="AC216" s="14"/>
      <c r="AD216" s="14"/>
      <c r="AE216" s="14"/>
      <c r="AT216" s="268" t="s">
        <v>208</v>
      </c>
      <c r="AU216" s="268" t="s">
        <v>86</v>
      </c>
      <c r="AV216" s="14" t="s">
        <v>202</v>
      </c>
      <c r="AW216" s="14" t="s">
        <v>38</v>
      </c>
      <c r="AX216" s="14" t="s">
        <v>84</v>
      </c>
      <c r="AY216" s="268" t="s">
        <v>194</v>
      </c>
    </row>
    <row r="217" spans="1:65" s="2" customFormat="1" ht="16.5" customHeight="1">
      <c r="A217" s="40"/>
      <c r="B217" s="41"/>
      <c r="C217" s="272" t="s">
        <v>418</v>
      </c>
      <c r="D217" s="272" t="s">
        <v>347</v>
      </c>
      <c r="E217" s="273" t="s">
        <v>1148</v>
      </c>
      <c r="F217" s="274" t="s">
        <v>1149</v>
      </c>
      <c r="G217" s="275" t="s">
        <v>268</v>
      </c>
      <c r="H217" s="276">
        <v>327.268</v>
      </c>
      <c r="I217" s="277"/>
      <c r="J217" s="278">
        <f>ROUND(I217*H217,2)</f>
        <v>0</v>
      </c>
      <c r="K217" s="274" t="s">
        <v>201</v>
      </c>
      <c r="L217" s="279"/>
      <c r="M217" s="280" t="s">
        <v>21</v>
      </c>
      <c r="N217" s="281" t="s">
        <v>47</v>
      </c>
      <c r="O217" s="86"/>
      <c r="P217" s="238">
        <f>O217*H217</f>
        <v>0</v>
      </c>
      <c r="Q217" s="238">
        <v>0.00045</v>
      </c>
      <c r="R217" s="238">
        <f>Q217*H217</f>
        <v>0.14727059999999997</v>
      </c>
      <c r="S217" s="238">
        <v>0</v>
      </c>
      <c r="T217" s="239">
        <f>S217*H217</f>
        <v>0</v>
      </c>
      <c r="U217" s="40"/>
      <c r="V217" s="40"/>
      <c r="W217" s="40"/>
      <c r="X217" s="40"/>
      <c r="Y217" s="40"/>
      <c r="Z217" s="40"/>
      <c r="AA217" s="40"/>
      <c r="AB217" s="40"/>
      <c r="AC217" s="40"/>
      <c r="AD217" s="40"/>
      <c r="AE217" s="40"/>
      <c r="AR217" s="240" t="s">
        <v>525</v>
      </c>
      <c r="AT217" s="240" t="s">
        <v>347</v>
      </c>
      <c r="AU217" s="240" t="s">
        <v>86</v>
      </c>
      <c r="AY217" s="19" t="s">
        <v>194</v>
      </c>
      <c r="BE217" s="241">
        <f>IF(N217="základní",J217,0)</f>
        <v>0</v>
      </c>
      <c r="BF217" s="241">
        <f>IF(N217="snížená",J217,0)</f>
        <v>0</v>
      </c>
      <c r="BG217" s="241">
        <f>IF(N217="zákl. přenesená",J217,0)</f>
        <v>0</v>
      </c>
      <c r="BH217" s="241">
        <f>IF(N217="sníž. přenesená",J217,0)</f>
        <v>0</v>
      </c>
      <c r="BI217" s="241">
        <f>IF(N217="nulová",J217,0)</f>
        <v>0</v>
      </c>
      <c r="BJ217" s="19" t="s">
        <v>84</v>
      </c>
      <c r="BK217" s="241">
        <f>ROUND(I217*H217,2)</f>
        <v>0</v>
      </c>
      <c r="BL217" s="19" t="s">
        <v>245</v>
      </c>
      <c r="BM217" s="240" t="s">
        <v>1774</v>
      </c>
    </row>
    <row r="218" spans="1:47" s="2" customFormat="1" ht="12">
      <c r="A218" s="40"/>
      <c r="B218" s="41"/>
      <c r="C218" s="42"/>
      <c r="D218" s="242" t="s">
        <v>204</v>
      </c>
      <c r="E218" s="42"/>
      <c r="F218" s="243" t="s">
        <v>1149</v>
      </c>
      <c r="G218" s="42"/>
      <c r="H218" s="42"/>
      <c r="I218" s="149"/>
      <c r="J218" s="42"/>
      <c r="K218" s="42"/>
      <c r="L218" s="46"/>
      <c r="M218" s="244"/>
      <c r="N218" s="245"/>
      <c r="O218" s="86"/>
      <c r="P218" s="86"/>
      <c r="Q218" s="86"/>
      <c r="R218" s="86"/>
      <c r="S218" s="86"/>
      <c r="T218" s="87"/>
      <c r="U218" s="40"/>
      <c r="V218" s="40"/>
      <c r="W218" s="40"/>
      <c r="X218" s="40"/>
      <c r="Y218" s="40"/>
      <c r="Z218" s="40"/>
      <c r="AA218" s="40"/>
      <c r="AB218" s="40"/>
      <c r="AC218" s="40"/>
      <c r="AD218" s="40"/>
      <c r="AE218" s="40"/>
      <c r="AT218" s="19" t="s">
        <v>204</v>
      </c>
      <c r="AU218" s="19" t="s">
        <v>86</v>
      </c>
    </row>
    <row r="219" spans="1:51" s="13" customFormat="1" ht="12">
      <c r="A219" s="13"/>
      <c r="B219" s="247"/>
      <c r="C219" s="248"/>
      <c r="D219" s="242" t="s">
        <v>208</v>
      </c>
      <c r="E219" s="248"/>
      <c r="F219" s="250" t="s">
        <v>1775</v>
      </c>
      <c r="G219" s="248"/>
      <c r="H219" s="251">
        <v>327.268</v>
      </c>
      <c r="I219" s="252"/>
      <c r="J219" s="248"/>
      <c r="K219" s="248"/>
      <c r="L219" s="253"/>
      <c r="M219" s="254"/>
      <c r="N219" s="255"/>
      <c r="O219" s="255"/>
      <c r="P219" s="255"/>
      <c r="Q219" s="255"/>
      <c r="R219" s="255"/>
      <c r="S219" s="255"/>
      <c r="T219" s="256"/>
      <c r="U219" s="13"/>
      <c r="V219" s="13"/>
      <c r="W219" s="13"/>
      <c r="X219" s="13"/>
      <c r="Y219" s="13"/>
      <c r="Z219" s="13"/>
      <c r="AA219" s="13"/>
      <c r="AB219" s="13"/>
      <c r="AC219" s="13"/>
      <c r="AD219" s="13"/>
      <c r="AE219" s="13"/>
      <c r="AT219" s="257" t="s">
        <v>208</v>
      </c>
      <c r="AU219" s="257" t="s">
        <v>86</v>
      </c>
      <c r="AV219" s="13" t="s">
        <v>86</v>
      </c>
      <c r="AW219" s="13" t="s">
        <v>4</v>
      </c>
      <c r="AX219" s="13" t="s">
        <v>84</v>
      </c>
      <c r="AY219" s="257" t="s">
        <v>194</v>
      </c>
    </row>
    <row r="220" spans="1:65" s="2" customFormat="1" ht="16.5" customHeight="1">
      <c r="A220" s="40"/>
      <c r="B220" s="41"/>
      <c r="C220" s="229" t="s">
        <v>436</v>
      </c>
      <c r="D220" s="229" t="s">
        <v>197</v>
      </c>
      <c r="E220" s="230" t="s">
        <v>1156</v>
      </c>
      <c r="F220" s="231" t="s">
        <v>1157</v>
      </c>
      <c r="G220" s="232" t="s">
        <v>354</v>
      </c>
      <c r="H220" s="233">
        <v>120</v>
      </c>
      <c r="I220" s="234"/>
      <c r="J220" s="235">
        <f>ROUND(I220*H220,2)</f>
        <v>0</v>
      </c>
      <c r="K220" s="231" t="s">
        <v>201</v>
      </c>
      <c r="L220" s="46"/>
      <c r="M220" s="236" t="s">
        <v>21</v>
      </c>
      <c r="N220" s="237" t="s">
        <v>47</v>
      </c>
      <c r="O220" s="86"/>
      <c r="P220" s="238">
        <f>O220*H220</f>
        <v>0</v>
      </c>
      <c r="Q220" s="238">
        <v>0.0063</v>
      </c>
      <c r="R220" s="238">
        <f>Q220*H220</f>
        <v>0.756</v>
      </c>
      <c r="S220" s="238">
        <v>0</v>
      </c>
      <c r="T220" s="239">
        <f>S220*H220</f>
        <v>0</v>
      </c>
      <c r="U220" s="40"/>
      <c r="V220" s="40"/>
      <c r="W220" s="40"/>
      <c r="X220" s="40"/>
      <c r="Y220" s="40"/>
      <c r="Z220" s="40"/>
      <c r="AA220" s="40"/>
      <c r="AB220" s="40"/>
      <c r="AC220" s="40"/>
      <c r="AD220" s="40"/>
      <c r="AE220" s="40"/>
      <c r="AR220" s="240" t="s">
        <v>245</v>
      </c>
      <c r="AT220" s="240" t="s">
        <v>197</v>
      </c>
      <c r="AU220" s="240" t="s">
        <v>86</v>
      </c>
      <c r="AY220" s="19" t="s">
        <v>194</v>
      </c>
      <c r="BE220" s="241">
        <f>IF(N220="základní",J220,0)</f>
        <v>0</v>
      </c>
      <c r="BF220" s="241">
        <f>IF(N220="snížená",J220,0)</f>
        <v>0</v>
      </c>
      <c r="BG220" s="241">
        <f>IF(N220="zákl. přenesená",J220,0)</f>
        <v>0</v>
      </c>
      <c r="BH220" s="241">
        <f>IF(N220="sníž. přenesená",J220,0)</f>
        <v>0</v>
      </c>
      <c r="BI220" s="241">
        <f>IF(N220="nulová",J220,0)</f>
        <v>0</v>
      </c>
      <c r="BJ220" s="19" t="s">
        <v>84</v>
      </c>
      <c r="BK220" s="241">
        <f>ROUND(I220*H220,2)</f>
        <v>0</v>
      </c>
      <c r="BL220" s="19" t="s">
        <v>245</v>
      </c>
      <c r="BM220" s="240" t="s">
        <v>1776</v>
      </c>
    </row>
    <row r="221" spans="1:47" s="2" customFormat="1" ht="12">
      <c r="A221" s="40"/>
      <c r="B221" s="41"/>
      <c r="C221" s="42"/>
      <c r="D221" s="242" t="s">
        <v>204</v>
      </c>
      <c r="E221" s="42"/>
      <c r="F221" s="243" t="s">
        <v>1159</v>
      </c>
      <c r="G221" s="42"/>
      <c r="H221" s="42"/>
      <c r="I221" s="149"/>
      <c r="J221" s="42"/>
      <c r="K221" s="42"/>
      <c r="L221" s="46"/>
      <c r="M221" s="244"/>
      <c r="N221" s="245"/>
      <c r="O221" s="86"/>
      <c r="P221" s="86"/>
      <c r="Q221" s="86"/>
      <c r="R221" s="86"/>
      <c r="S221" s="86"/>
      <c r="T221" s="87"/>
      <c r="U221" s="40"/>
      <c r="V221" s="40"/>
      <c r="W221" s="40"/>
      <c r="X221" s="40"/>
      <c r="Y221" s="40"/>
      <c r="Z221" s="40"/>
      <c r="AA221" s="40"/>
      <c r="AB221" s="40"/>
      <c r="AC221" s="40"/>
      <c r="AD221" s="40"/>
      <c r="AE221" s="40"/>
      <c r="AT221" s="19" t="s">
        <v>204</v>
      </c>
      <c r="AU221" s="19" t="s">
        <v>86</v>
      </c>
    </row>
    <row r="222" spans="1:51" s="13" customFormat="1" ht="12">
      <c r="A222" s="13"/>
      <c r="B222" s="247"/>
      <c r="C222" s="248"/>
      <c r="D222" s="242" t="s">
        <v>208</v>
      </c>
      <c r="E222" s="249" t="s">
        <v>21</v>
      </c>
      <c r="F222" s="250" t="s">
        <v>1729</v>
      </c>
      <c r="G222" s="248"/>
      <c r="H222" s="251">
        <v>3.86</v>
      </c>
      <c r="I222" s="252"/>
      <c r="J222" s="248"/>
      <c r="K222" s="248"/>
      <c r="L222" s="253"/>
      <c r="M222" s="254"/>
      <c r="N222" s="255"/>
      <c r="O222" s="255"/>
      <c r="P222" s="255"/>
      <c r="Q222" s="255"/>
      <c r="R222" s="255"/>
      <c r="S222" s="255"/>
      <c r="T222" s="256"/>
      <c r="U222" s="13"/>
      <c r="V222" s="13"/>
      <c r="W222" s="13"/>
      <c r="X222" s="13"/>
      <c r="Y222" s="13"/>
      <c r="Z222" s="13"/>
      <c r="AA222" s="13"/>
      <c r="AB222" s="13"/>
      <c r="AC222" s="13"/>
      <c r="AD222" s="13"/>
      <c r="AE222" s="13"/>
      <c r="AT222" s="257" t="s">
        <v>208</v>
      </c>
      <c r="AU222" s="257" t="s">
        <v>86</v>
      </c>
      <c r="AV222" s="13" t="s">
        <v>86</v>
      </c>
      <c r="AW222" s="13" t="s">
        <v>38</v>
      </c>
      <c r="AX222" s="13" t="s">
        <v>76</v>
      </c>
      <c r="AY222" s="257" t="s">
        <v>194</v>
      </c>
    </row>
    <row r="223" spans="1:51" s="13" customFormat="1" ht="12">
      <c r="A223" s="13"/>
      <c r="B223" s="247"/>
      <c r="C223" s="248"/>
      <c r="D223" s="242" t="s">
        <v>208</v>
      </c>
      <c r="E223" s="249" t="s">
        <v>21</v>
      </c>
      <c r="F223" s="250" t="s">
        <v>1718</v>
      </c>
      <c r="G223" s="248"/>
      <c r="H223" s="251">
        <v>5.41</v>
      </c>
      <c r="I223" s="252"/>
      <c r="J223" s="248"/>
      <c r="K223" s="248"/>
      <c r="L223" s="253"/>
      <c r="M223" s="254"/>
      <c r="N223" s="255"/>
      <c r="O223" s="255"/>
      <c r="P223" s="255"/>
      <c r="Q223" s="255"/>
      <c r="R223" s="255"/>
      <c r="S223" s="255"/>
      <c r="T223" s="256"/>
      <c r="U223" s="13"/>
      <c r="V223" s="13"/>
      <c r="W223" s="13"/>
      <c r="X223" s="13"/>
      <c r="Y223" s="13"/>
      <c r="Z223" s="13"/>
      <c r="AA223" s="13"/>
      <c r="AB223" s="13"/>
      <c r="AC223" s="13"/>
      <c r="AD223" s="13"/>
      <c r="AE223" s="13"/>
      <c r="AT223" s="257" t="s">
        <v>208</v>
      </c>
      <c r="AU223" s="257" t="s">
        <v>86</v>
      </c>
      <c r="AV223" s="13" t="s">
        <v>86</v>
      </c>
      <c r="AW223" s="13" t="s">
        <v>38</v>
      </c>
      <c r="AX223" s="13" t="s">
        <v>76</v>
      </c>
      <c r="AY223" s="257" t="s">
        <v>194</v>
      </c>
    </row>
    <row r="224" spans="1:51" s="13" customFormat="1" ht="12">
      <c r="A224" s="13"/>
      <c r="B224" s="247"/>
      <c r="C224" s="248"/>
      <c r="D224" s="242" t="s">
        <v>208</v>
      </c>
      <c r="E224" s="249" t="s">
        <v>21</v>
      </c>
      <c r="F224" s="250" t="s">
        <v>1719</v>
      </c>
      <c r="G224" s="248"/>
      <c r="H224" s="251">
        <v>7.66</v>
      </c>
      <c r="I224" s="252"/>
      <c r="J224" s="248"/>
      <c r="K224" s="248"/>
      <c r="L224" s="253"/>
      <c r="M224" s="254"/>
      <c r="N224" s="255"/>
      <c r="O224" s="255"/>
      <c r="P224" s="255"/>
      <c r="Q224" s="255"/>
      <c r="R224" s="255"/>
      <c r="S224" s="255"/>
      <c r="T224" s="256"/>
      <c r="U224" s="13"/>
      <c r="V224" s="13"/>
      <c r="W224" s="13"/>
      <c r="X224" s="13"/>
      <c r="Y224" s="13"/>
      <c r="Z224" s="13"/>
      <c r="AA224" s="13"/>
      <c r="AB224" s="13"/>
      <c r="AC224" s="13"/>
      <c r="AD224" s="13"/>
      <c r="AE224" s="13"/>
      <c r="AT224" s="257" t="s">
        <v>208</v>
      </c>
      <c r="AU224" s="257" t="s">
        <v>86</v>
      </c>
      <c r="AV224" s="13" t="s">
        <v>86</v>
      </c>
      <c r="AW224" s="13" t="s">
        <v>38</v>
      </c>
      <c r="AX224" s="13" t="s">
        <v>76</v>
      </c>
      <c r="AY224" s="257" t="s">
        <v>194</v>
      </c>
    </row>
    <row r="225" spans="1:51" s="13" customFormat="1" ht="12">
      <c r="A225" s="13"/>
      <c r="B225" s="247"/>
      <c r="C225" s="248"/>
      <c r="D225" s="242" t="s">
        <v>208</v>
      </c>
      <c r="E225" s="249" t="s">
        <v>21</v>
      </c>
      <c r="F225" s="250" t="s">
        <v>1720</v>
      </c>
      <c r="G225" s="248"/>
      <c r="H225" s="251">
        <v>8.32</v>
      </c>
      <c r="I225" s="252"/>
      <c r="J225" s="248"/>
      <c r="K225" s="248"/>
      <c r="L225" s="253"/>
      <c r="M225" s="254"/>
      <c r="N225" s="255"/>
      <c r="O225" s="255"/>
      <c r="P225" s="255"/>
      <c r="Q225" s="255"/>
      <c r="R225" s="255"/>
      <c r="S225" s="255"/>
      <c r="T225" s="256"/>
      <c r="U225" s="13"/>
      <c r="V225" s="13"/>
      <c r="W225" s="13"/>
      <c r="X225" s="13"/>
      <c r="Y225" s="13"/>
      <c r="Z225" s="13"/>
      <c r="AA225" s="13"/>
      <c r="AB225" s="13"/>
      <c r="AC225" s="13"/>
      <c r="AD225" s="13"/>
      <c r="AE225" s="13"/>
      <c r="AT225" s="257" t="s">
        <v>208</v>
      </c>
      <c r="AU225" s="257" t="s">
        <v>86</v>
      </c>
      <c r="AV225" s="13" t="s">
        <v>86</v>
      </c>
      <c r="AW225" s="13" t="s">
        <v>38</v>
      </c>
      <c r="AX225" s="13" t="s">
        <v>76</v>
      </c>
      <c r="AY225" s="257" t="s">
        <v>194</v>
      </c>
    </row>
    <row r="226" spans="1:51" s="13" customFormat="1" ht="12">
      <c r="A226" s="13"/>
      <c r="B226" s="247"/>
      <c r="C226" s="248"/>
      <c r="D226" s="242" t="s">
        <v>208</v>
      </c>
      <c r="E226" s="249" t="s">
        <v>21</v>
      </c>
      <c r="F226" s="250" t="s">
        <v>1721</v>
      </c>
      <c r="G226" s="248"/>
      <c r="H226" s="251">
        <v>8.19</v>
      </c>
      <c r="I226" s="252"/>
      <c r="J226" s="248"/>
      <c r="K226" s="248"/>
      <c r="L226" s="253"/>
      <c r="M226" s="254"/>
      <c r="N226" s="255"/>
      <c r="O226" s="255"/>
      <c r="P226" s="255"/>
      <c r="Q226" s="255"/>
      <c r="R226" s="255"/>
      <c r="S226" s="255"/>
      <c r="T226" s="256"/>
      <c r="U226" s="13"/>
      <c r="V226" s="13"/>
      <c r="W226" s="13"/>
      <c r="X226" s="13"/>
      <c r="Y226" s="13"/>
      <c r="Z226" s="13"/>
      <c r="AA226" s="13"/>
      <c r="AB226" s="13"/>
      <c r="AC226" s="13"/>
      <c r="AD226" s="13"/>
      <c r="AE226" s="13"/>
      <c r="AT226" s="257" t="s">
        <v>208</v>
      </c>
      <c r="AU226" s="257" t="s">
        <v>86</v>
      </c>
      <c r="AV226" s="13" t="s">
        <v>86</v>
      </c>
      <c r="AW226" s="13" t="s">
        <v>38</v>
      </c>
      <c r="AX226" s="13" t="s">
        <v>76</v>
      </c>
      <c r="AY226" s="257" t="s">
        <v>194</v>
      </c>
    </row>
    <row r="227" spans="1:51" s="13" customFormat="1" ht="12">
      <c r="A227" s="13"/>
      <c r="B227" s="247"/>
      <c r="C227" s="248"/>
      <c r="D227" s="242" t="s">
        <v>208</v>
      </c>
      <c r="E227" s="249" t="s">
        <v>21</v>
      </c>
      <c r="F227" s="250" t="s">
        <v>1722</v>
      </c>
      <c r="G227" s="248"/>
      <c r="H227" s="251">
        <v>15.17</v>
      </c>
      <c r="I227" s="252"/>
      <c r="J227" s="248"/>
      <c r="K227" s="248"/>
      <c r="L227" s="253"/>
      <c r="M227" s="254"/>
      <c r="N227" s="255"/>
      <c r="O227" s="255"/>
      <c r="P227" s="255"/>
      <c r="Q227" s="255"/>
      <c r="R227" s="255"/>
      <c r="S227" s="255"/>
      <c r="T227" s="256"/>
      <c r="U227" s="13"/>
      <c r="V227" s="13"/>
      <c r="W227" s="13"/>
      <c r="X227" s="13"/>
      <c r="Y227" s="13"/>
      <c r="Z227" s="13"/>
      <c r="AA227" s="13"/>
      <c r="AB227" s="13"/>
      <c r="AC227" s="13"/>
      <c r="AD227" s="13"/>
      <c r="AE227" s="13"/>
      <c r="AT227" s="257" t="s">
        <v>208</v>
      </c>
      <c r="AU227" s="257" t="s">
        <v>86</v>
      </c>
      <c r="AV227" s="13" t="s">
        <v>86</v>
      </c>
      <c r="AW227" s="13" t="s">
        <v>38</v>
      </c>
      <c r="AX227" s="13" t="s">
        <v>76</v>
      </c>
      <c r="AY227" s="257" t="s">
        <v>194</v>
      </c>
    </row>
    <row r="228" spans="1:51" s="13" customFormat="1" ht="12">
      <c r="A228" s="13"/>
      <c r="B228" s="247"/>
      <c r="C228" s="248"/>
      <c r="D228" s="242" t="s">
        <v>208</v>
      </c>
      <c r="E228" s="249" t="s">
        <v>21</v>
      </c>
      <c r="F228" s="250" t="s">
        <v>1723</v>
      </c>
      <c r="G228" s="248"/>
      <c r="H228" s="251">
        <v>14.91</v>
      </c>
      <c r="I228" s="252"/>
      <c r="J228" s="248"/>
      <c r="K228" s="248"/>
      <c r="L228" s="253"/>
      <c r="M228" s="254"/>
      <c r="N228" s="255"/>
      <c r="O228" s="255"/>
      <c r="P228" s="255"/>
      <c r="Q228" s="255"/>
      <c r="R228" s="255"/>
      <c r="S228" s="255"/>
      <c r="T228" s="256"/>
      <c r="U228" s="13"/>
      <c r="V228" s="13"/>
      <c r="W228" s="13"/>
      <c r="X228" s="13"/>
      <c r="Y228" s="13"/>
      <c r="Z228" s="13"/>
      <c r="AA228" s="13"/>
      <c r="AB228" s="13"/>
      <c r="AC228" s="13"/>
      <c r="AD228" s="13"/>
      <c r="AE228" s="13"/>
      <c r="AT228" s="257" t="s">
        <v>208</v>
      </c>
      <c r="AU228" s="257" t="s">
        <v>86</v>
      </c>
      <c r="AV228" s="13" t="s">
        <v>86</v>
      </c>
      <c r="AW228" s="13" t="s">
        <v>38</v>
      </c>
      <c r="AX228" s="13" t="s">
        <v>76</v>
      </c>
      <c r="AY228" s="257" t="s">
        <v>194</v>
      </c>
    </row>
    <row r="229" spans="1:51" s="13" customFormat="1" ht="12">
      <c r="A229" s="13"/>
      <c r="B229" s="247"/>
      <c r="C229" s="248"/>
      <c r="D229" s="242" t="s">
        <v>208</v>
      </c>
      <c r="E229" s="249" t="s">
        <v>21</v>
      </c>
      <c r="F229" s="250" t="s">
        <v>1724</v>
      </c>
      <c r="G229" s="248"/>
      <c r="H229" s="251">
        <v>56.48</v>
      </c>
      <c r="I229" s="252"/>
      <c r="J229" s="248"/>
      <c r="K229" s="248"/>
      <c r="L229" s="253"/>
      <c r="M229" s="254"/>
      <c r="N229" s="255"/>
      <c r="O229" s="255"/>
      <c r="P229" s="255"/>
      <c r="Q229" s="255"/>
      <c r="R229" s="255"/>
      <c r="S229" s="255"/>
      <c r="T229" s="256"/>
      <c r="U229" s="13"/>
      <c r="V229" s="13"/>
      <c r="W229" s="13"/>
      <c r="X229" s="13"/>
      <c r="Y229" s="13"/>
      <c r="Z229" s="13"/>
      <c r="AA229" s="13"/>
      <c r="AB229" s="13"/>
      <c r="AC229" s="13"/>
      <c r="AD229" s="13"/>
      <c r="AE229" s="13"/>
      <c r="AT229" s="257" t="s">
        <v>208</v>
      </c>
      <c r="AU229" s="257" t="s">
        <v>86</v>
      </c>
      <c r="AV229" s="13" t="s">
        <v>86</v>
      </c>
      <c r="AW229" s="13" t="s">
        <v>38</v>
      </c>
      <c r="AX229" s="13" t="s">
        <v>76</v>
      </c>
      <c r="AY229" s="257" t="s">
        <v>194</v>
      </c>
    </row>
    <row r="230" spans="1:51" s="14" customFormat="1" ht="12">
      <c r="A230" s="14"/>
      <c r="B230" s="258"/>
      <c r="C230" s="259"/>
      <c r="D230" s="242" t="s">
        <v>208</v>
      </c>
      <c r="E230" s="260" t="s">
        <v>21</v>
      </c>
      <c r="F230" s="261" t="s">
        <v>210</v>
      </c>
      <c r="G230" s="259"/>
      <c r="H230" s="262">
        <v>120</v>
      </c>
      <c r="I230" s="263"/>
      <c r="J230" s="259"/>
      <c r="K230" s="259"/>
      <c r="L230" s="264"/>
      <c r="M230" s="265"/>
      <c r="N230" s="266"/>
      <c r="O230" s="266"/>
      <c r="P230" s="266"/>
      <c r="Q230" s="266"/>
      <c r="R230" s="266"/>
      <c r="S230" s="266"/>
      <c r="T230" s="267"/>
      <c r="U230" s="14"/>
      <c r="V230" s="14"/>
      <c r="W230" s="14"/>
      <c r="X230" s="14"/>
      <c r="Y230" s="14"/>
      <c r="Z230" s="14"/>
      <c r="AA230" s="14"/>
      <c r="AB230" s="14"/>
      <c r="AC230" s="14"/>
      <c r="AD230" s="14"/>
      <c r="AE230" s="14"/>
      <c r="AT230" s="268" t="s">
        <v>208</v>
      </c>
      <c r="AU230" s="268" t="s">
        <v>86</v>
      </c>
      <c r="AV230" s="14" t="s">
        <v>202</v>
      </c>
      <c r="AW230" s="14" t="s">
        <v>38</v>
      </c>
      <c r="AX230" s="14" t="s">
        <v>84</v>
      </c>
      <c r="AY230" s="268" t="s">
        <v>194</v>
      </c>
    </row>
    <row r="231" spans="1:65" s="2" customFormat="1" ht="16.5" customHeight="1">
      <c r="A231" s="40"/>
      <c r="B231" s="41"/>
      <c r="C231" s="272" t="s">
        <v>443</v>
      </c>
      <c r="D231" s="272" t="s">
        <v>347</v>
      </c>
      <c r="E231" s="273" t="s">
        <v>1161</v>
      </c>
      <c r="F231" s="274" t="s">
        <v>1162</v>
      </c>
      <c r="G231" s="275" t="s">
        <v>354</v>
      </c>
      <c r="H231" s="276">
        <v>132</v>
      </c>
      <c r="I231" s="277"/>
      <c r="J231" s="278">
        <f>ROUND(I231*H231,2)</f>
        <v>0</v>
      </c>
      <c r="K231" s="274" t="s">
        <v>201</v>
      </c>
      <c r="L231" s="279"/>
      <c r="M231" s="280" t="s">
        <v>21</v>
      </c>
      <c r="N231" s="281" t="s">
        <v>47</v>
      </c>
      <c r="O231" s="86"/>
      <c r="P231" s="238">
        <f>O231*H231</f>
        <v>0</v>
      </c>
      <c r="Q231" s="238">
        <v>0.018</v>
      </c>
      <c r="R231" s="238">
        <f>Q231*H231</f>
        <v>2.376</v>
      </c>
      <c r="S231" s="238">
        <v>0</v>
      </c>
      <c r="T231" s="239">
        <f>S231*H231</f>
        <v>0</v>
      </c>
      <c r="U231" s="40"/>
      <c r="V231" s="40"/>
      <c r="W231" s="40"/>
      <c r="X231" s="40"/>
      <c r="Y231" s="40"/>
      <c r="Z231" s="40"/>
      <c r="AA231" s="40"/>
      <c r="AB231" s="40"/>
      <c r="AC231" s="40"/>
      <c r="AD231" s="40"/>
      <c r="AE231" s="40"/>
      <c r="AR231" s="240" t="s">
        <v>525</v>
      </c>
      <c r="AT231" s="240" t="s">
        <v>347</v>
      </c>
      <c r="AU231" s="240" t="s">
        <v>86</v>
      </c>
      <c r="AY231" s="19" t="s">
        <v>194</v>
      </c>
      <c r="BE231" s="241">
        <f>IF(N231="základní",J231,0)</f>
        <v>0</v>
      </c>
      <c r="BF231" s="241">
        <f>IF(N231="snížená",J231,0)</f>
        <v>0</v>
      </c>
      <c r="BG231" s="241">
        <f>IF(N231="zákl. přenesená",J231,0)</f>
        <v>0</v>
      </c>
      <c r="BH231" s="241">
        <f>IF(N231="sníž. přenesená",J231,0)</f>
        <v>0</v>
      </c>
      <c r="BI231" s="241">
        <f>IF(N231="nulová",J231,0)</f>
        <v>0</v>
      </c>
      <c r="BJ231" s="19" t="s">
        <v>84</v>
      </c>
      <c r="BK231" s="241">
        <f>ROUND(I231*H231,2)</f>
        <v>0</v>
      </c>
      <c r="BL231" s="19" t="s">
        <v>245</v>
      </c>
      <c r="BM231" s="240" t="s">
        <v>1777</v>
      </c>
    </row>
    <row r="232" spans="1:47" s="2" customFormat="1" ht="12">
      <c r="A232" s="40"/>
      <c r="B232" s="41"/>
      <c r="C232" s="42"/>
      <c r="D232" s="242" t="s">
        <v>204</v>
      </c>
      <c r="E232" s="42"/>
      <c r="F232" s="243" t="s">
        <v>1162</v>
      </c>
      <c r="G232" s="42"/>
      <c r="H232" s="42"/>
      <c r="I232" s="149"/>
      <c r="J232" s="42"/>
      <c r="K232" s="42"/>
      <c r="L232" s="46"/>
      <c r="M232" s="244"/>
      <c r="N232" s="245"/>
      <c r="O232" s="86"/>
      <c r="P232" s="86"/>
      <c r="Q232" s="86"/>
      <c r="R232" s="86"/>
      <c r="S232" s="86"/>
      <c r="T232" s="87"/>
      <c r="U232" s="40"/>
      <c r="V232" s="40"/>
      <c r="W232" s="40"/>
      <c r="X232" s="40"/>
      <c r="Y232" s="40"/>
      <c r="Z232" s="40"/>
      <c r="AA232" s="40"/>
      <c r="AB232" s="40"/>
      <c r="AC232" s="40"/>
      <c r="AD232" s="40"/>
      <c r="AE232" s="40"/>
      <c r="AT232" s="19" t="s">
        <v>204</v>
      </c>
      <c r="AU232" s="19" t="s">
        <v>86</v>
      </c>
    </row>
    <row r="233" spans="1:51" s="13" customFormat="1" ht="12">
      <c r="A233" s="13"/>
      <c r="B233" s="247"/>
      <c r="C233" s="248"/>
      <c r="D233" s="242" t="s">
        <v>208</v>
      </c>
      <c r="E233" s="248"/>
      <c r="F233" s="250" t="s">
        <v>1778</v>
      </c>
      <c r="G233" s="248"/>
      <c r="H233" s="251">
        <v>132</v>
      </c>
      <c r="I233" s="252"/>
      <c r="J233" s="248"/>
      <c r="K233" s="248"/>
      <c r="L233" s="253"/>
      <c r="M233" s="254"/>
      <c r="N233" s="255"/>
      <c r="O233" s="255"/>
      <c r="P233" s="255"/>
      <c r="Q233" s="255"/>
      <c r="R233" s="255"/>
      <c r="S233" s="255"/>
      <c r="T233" s="256"/>
      <c r="U233" s="13"/>
      <c r="V233" s="13"/>
      <c r="W233" s="13"/>
      <c r="X233" s="13"/>
      <c r="Y233" s="13"/>
      <c r="Z233" s="13"/>
      <c r="AA233" s="13"/>
      <c r="AB233" s="13"/>
      <c r="AC233" s="13"/>
      <c r="AD233" s="13"/>
      <c r="AE233" s="13"/>
      <c r="AT233" s="257" t="s">
        <v>208</v>
      </c>
      <c r="AU233" s="257" t="s">
        <v>86</v>
      </c>
      <c r="AV233" s="13" t="s">
        <v>86</v>
      </c>
      <c r="AW233" s="13" t="s">
        <v>4</v>
      </c>
      <c r="AX233" s="13" t="s">
        <v>84</v>
      </c>
      <c r="AY233" s="257" t="s">
        <v>194</v>
      </c>
    </row>
    <row r="234" spans="1:65" s="2" customFormat="1" ht="16.5" customHeight="1">
      <c r="A234" s="40"/>
      <c r="B234" s="41"/>
      <c r="C234" s="229" t="s">
        <v>450</v>
      </c>
      <c r="D234" s="229" t="s">
        <v>197</v>
      </c>
      <c r="E234" s="230" t="s">
        <v>1166</v>
      </c>
      <c r="F234" s="231" t="s">
        <v>1167</v>
      </c>
      <c r="G234" s="232" t="s">
        <v>354</v>
      </c>
      <c r="H234" s="233">
        <v>5.41</v>
      </c>
      <c r="I234" s="234"/>
      <c r="J234" s="235">
        <f>ROUND(I234*H234,2)</f>
        <v>0</v>
      </c>
      <c r="K234" s="231" t="s">
        <v>201</v>
      </c>
      <c r="L234" s="46"/>
      <c r="M234" s="236" t="s">
        <v>21</v>
      </c>
      <c r="N234" s="237" t="s">
        <v>47</v>
      </c>
      <c r="O234" s="86"/>
      <c r="P234" s="238">
        <f>O234*H234</f>
        <v>0</v>
      </c>
      <c r="Q234" s="238">
        <v>0.0015</v>
      </c>
      <c r="R234" s="238">
        <f>Q234*H234</f>
        <v>0.008115</v>
      </c>
      <c r="S234" s="238">
        <v>0</v>
      </c>
      <c r="T234" s="239">
        <f>S234*H234</f>
        <v>0</v>
      </c>
      <c r="U234" s="40"/>
      <c r="V234" s="40"/>
      <c r="W234" s="40"/>
      <c r="X234" s="40"/>
      <c r="Y234" s="40"/>
      <c r="Z234" s="40"/>
      <c r="AA234" s="40"/>
      <c r="AB234" s="40"/>
      <c r="AC234" s="40"/>
      <c r="AD234" s="40"/>
      <c r="AE234" s="40"/>
      <c r="AR234" s="240" t="s">
        <v>245</v>
      </c>
      <c r="AT234" s="240" t="s">
        <v>197</v>
      </c>
      <c r="AU234" s="240" t="s">
        <v>86</v>
      </c>
      <c r="AY234" s="19" t="s">
        <v>194</v>
      </c>
      <c r="BE234" s="241">
        <f>IF(N234="základní",J234,0)</f>
        <v>0</v>
      </c>
      <c r="BF234" s="241">
        <f>IF(N234="snížená",J234,0)</f>
        <v>0</v>
      </c>
      <c r="BG234" s="241">
        <f>IF(N234="zákl. přenesená",J234,0)</f>
        <v>0</v>
      </c>
      <c r="BH234" s="241">
        <f>IF(N234="sníž. přenesená",J234,0)</f>
        <v>0</v>
      </c>
      <c r="BI234" s="241">
        <f>IF(N234="nulová",J234,0)</f>
        <v>0</v>
      </c>
      <c r="BJ234" s="19" t="s">
        <v>84</v>
      </c>
      <c r="BK234" s="241">
        <f>ROUND(I234*H234,2)</f>
        <v>0</v>
      </c>
      <c r="BL234" s="19" t="s">
        <v>245</v>
      </c>
      <c r="BM234" s="240" t="s">
        <v>1779</v>
      </c>
    </row>
    <row r="235" spans="1:47" s="2" customFormat="1" ht="12">
      <c r="A235" s="40"/>
      <c r="B235" s="41"/>
      <c r="C235" s="42"/>
      <c r="D235" s="242" t="s">
        <v>204</v>
      </c>
      <c r="E235" s="42"/>
      <c r="F235" s="243" t="s">
        <v>1169</v>
      </c>
      <c r="G235" s="42"/>
      <c r="H235" s="42"/>
      <c r="I235" s="149"/>
      <c r="J235" s="42"/>
      <c r="K235" s="42"/>
      <c r="L235" s="46"/>
      <c r="M235" s="244"/>
      <c r="N235" s="245"/>
      <c r="O235" s="86"/>
      <c r="P235" s="86"/>
      <c r="Q235" s="86"/>
      <c r="R235" s="86"/>
      <c r="S235" s="86"/>
      <c r="T235" s="87"/>
      <c r="U235" s="40"/>
      <c r="V235" s="40"/>
      <c r="W235" s="40"/>
      <c r="X235" s="40"/>
      <c r="Y235" s="40"/>
      <c r="Z235" s="40"/>
      <c r="AA235" s="40"/>
      <c r="AB235" s="40"/>
      <c r="AC235" s="40"/>
      <c r="AD235" s="40"/>
      <c r="AE235" s="40"/>
      <c r="AT235" s="19" t="s">
        <v>204</v>
      </c>
      <c r="AU235" s="19" t="s">
        <v>86</v>
      </c>
    </row>
    <row r="236" spans="1:47" s="2" customFormat="1" ht="12">
      <c r="A236" s="40"/>
      <c r="B236" s="41"/>
      <c r="C236" s="42"/>
      <c r="D236" s="242" t="s">
        <v>206</v>
      </c>
      <c r="E236" s="42"/>
      <c r="F236" s="246" t="s">
        <v>1170</v>
      </c>
      <c r="G236" s="42"/>
      <c r="H236" s="42"/>
      <c r="I236" s="149"/>
      <c r="J236" s="42"/>
      <c r="K236" s="42"/>
      <c r="L236" s="46"/>
      <c r="M236" s="244"/>
      <c r="N236" s="245"/>
      <c r="O236" s="86"/>
      <c r="P236" s="86"/>
      <c r="Q236" s="86"/>
      <c r="R236" s="86"/>
      <c r="S236" s="86"/>
      <c r="T236" s="87"/>
      <c r="U236" s="40"/>
      <c r="V236" s="40"/>
      <c r="W236" s="40"/>
      <c r="X236" s="40"/>
      <c r="Y236" s="40"/>
      <c r="Z236" s="40"/>
      <c r="AA236" s="40"/>
      <c r="AB236" s="40"/>
      <c r="AC236" s="40"/>
      <c r="AD236" s="40"/>
      <c r="AE236" s="40"/>
      <c r="AT236" s="19" t="s">
        <v>206</v>
      </c>
      <c r="AU236" s="19" t="s">
        <v>86</v>
      </c>
    </row>
    <row r="237" spans="1:51" s="13" customFormat="1" ht="12">
      <c r="A237" s="13"/>
      <c r="B237" s="247"/>
      <c r="C237" s="248"/>
      <c r="D237" s="242" t="s">
        <v>208</v>
      </c>
      <c r="E237" s="249" t="s">
        <v>21</v>
      </c>
      <c r="F237" s="250" t="s">
        <v>1718</v>
      </c>
      <c r="G237" s="248"/>
      <c r="H237" s="251">
        <v>5.41</v>
      </c>
      <c r="I237" s="252"/>
      <c r="J237" s="248"/>
      <c r="K237" s="248"/>
      <c r="L237" s="253"/>
      <c r="M237" s="254"/>
      <c r="N237" s="255"/>
      <c r="O237" s="255"/>
      <c r="P237" s="255"/>
      <c r="Q237" s="255"/>
      <c r="R237" s="255"/>
      <c r="S237" s="255"/>
      <c r="T237" s="256"/>
      <c r="U237" s="13"/>
      <c r="V237" s="13"/>
      <c r="W237" s="13"/>
      <c r="X237" s="13"/>
      <c r="Y237" s="13"/>
      <c r="Z237" s="13"/>
      <c r="AA237" s="13"/>
      <c r="AB237" s="13"/>
      <c r="AC237" s="13"/>
      <c r="AD237" s="13"/>
      <c r="AE237" s="13"/>
      <c r="AT237" s="257" t="s">
        <v>208</v>
      </c>
      <c r="AU237" s="257" t="s">
        <v>86</v>
      </c>
      <c r="AV237" s="13" t="s">
        <v>86</v>
      </c>
      <c r="AW237" s="13" t="s">
        <v>38</v>
      </c>
      <c r="AX237" s="13" t="s">
        <v>76</v>
      </c>
      <c r="AY237" s="257" t="s">
        <v>194</v>
      </c>
    </row>
    <row r="238" spans="1:51" s="14" customFormat="1" ht="12">
      <c r="A238" s="14"/>
      <c r="B238" s="258"/>
      <c r="C238" s="259"/>
      <c r="D238" s="242" t="s">
        <v>208</v>
      </c>
      <c r="E238" s="260" t="s">
        <v>21</v>
      </c>
      <c r="F238" s="261" t="s">
        <v>210</v>
      </c>
      <c r="G238" s="259"/>
      <c r="H238" s="262">
        <v>5.41</v>
      </c>
      <c r="I238" s="263"/>
      <c r="J238" s="259"/>
      <c r="K238" s="259"/>
      <c r="L238" s="264"/>
      <c r="M238" s="265"/>
      <c r="N238" s="266"/>
      <c r="O238" s="266"/>
      <c r="P238" s="266"/>
      <c r="Q238" s="266"/>
      <c r="R238" s="266"/>
      <c r="S238" s="266"/>
      <c r="T238" s="267"/>
      <c r="U238" s="14"/>
      <c r="V238" s="14"/>
      <c r="W238" s="14"/>
      <c r="X238" s="14"/>
      <c r="Y238" s="14"/>
      <c r="Z238" s="14"/>
      <c r="AA238" s="14"/>
      <c r="AB238" s="14"/>
      <c r="AC238" s="14"/>
      <c r="AD238" s="14"/>
      <c r="AE238" s="14"/>
      <c r="AT238" s="268" t="s">
        <v>208</v>
      </c>
      <c r="AU238" s="268" t="s">
        <v>86</v>
      </c>
      <c r="AV238" s="14" t="s">
        <v>202</v>
      </c>
      <c r="AW238" s="14" t="s">
        <v>38</v>
      </c>
      <c r="AX238" s="14" t="s">
        <v>84</v>
      </c>
      <c r="AY238" s="268" t="s">
        <v>194</v>
      </c>
    </row>
    <row r="239" spans="1:65" s="2" customFormat="1" ht="16.5" customHeight="1">
      <c r="A239" s="40"/>
      <c r="B239" s="41"/>
      <c r="C239" s="229" t="s">
        <v>7</v>
      </c>
      <c r="D239" s="229" t="s">
        <v>197</v>
      </c>
      <c r="E239" s="230" t="s">
        <v>1173</v>
      </c>
      <c r="F239" s="231" t="s">
        <v>1174</v>
      </c>
      <c r="G239" s="232" t="s">
        <v>215</v>
      </c>
      <c r="H239" s="233">
        <v>4.768</v>
      </c>
      <c r="I239" s="234"/>
      <c r="J239" s="235">
        <f>ROUND(I239*H239,2)</f>
        <v>0</v>
      </c>
      <c r="K239" s="231" t="s">
        <v>201</v>
      </c>
      <c r="L239" s="46"/>
      <c r="M239" s="236" t="s">
        <v>21</v>
      </c>
      <c r="N239" s="237" t="s">
        <v>47</v>
      </c>
      <c r="O239" s="86"/>
      <c r="P239" s="238">
        <f>O239*H239</f>
        <v>0</v>
      </c>
      <c r="Q239" s="238">
        <v>0</v>
      </c>
      <c r="R239" s="238">
        <f>Q239*H239</f>
        <v>0</v>
      </c>
      <c r="S239" s="238">
        <v>0</v>
      </c>
      <c r="T239" s="239">
        <f>S239*H239</f>
        <v>0</v>
      </c>
      <c r="U239" s="40"/>
      <c r="V239" s="40"/>
      <c r="W239" s="40"/>
      <c r="X239" s="40"/>
      <c r="Y239" s="40"/>
      <c r="Z239" s="40"/>
      <c r="AA239" s="40"/>
      <c r="AB239" s="40"/>
      <c r="AC239" s="40"/>
      <c r="AD239" s="40"/>
      <c r="AE239" s="40"/>
      <c r="AR239" s="240" t="s">
        <v>245</v>
      </c>
      <c r="AT239" s="240" t="s">
        <v>197</v>
      </c>
      <c r="AU239" s="240" t="s">
        <v>86</v>
      </c>
      <c r="AY239" s="19" t="s">
        <v>194</v>
      </c>
      <c r="BE239" s="241">
        <f>IF(N239="základní",J239,0)</f>
        <v>0</v>
      </c>
      <c r="BF239" s="241">
        <f>IF(N239="snížená",J239,0)</f>
        <v>0</v>
      </c>
      <c r="BG239" s="241">
        <f>IF(N239="zákl. přenesená",J239,0)</f>
        <v>0</v>
      </c>
      <c r="BH239" s="241">
        <f>IF(N239="sníž. přenesená",J239,0)</f>
        <v>0</v>
      </c>
      <c r="BI239" s="241">
        <f>IF(N239="nulová",J239,0)</f>
        <v>0</v>
      </c>
      <c r="BJ239" s="19" t="s">
        <v>84</v>
      </c>
      <c r="BK239" s="241">
        <f>ROUND(I239*H239,2)</f>
        <v>0</v>
      </c>
      <c r="BL239" s="19" t="s">
        <v>245</v>
      </c>
      <c r="BM239" s="240" t="s">
        <v>1780</v>
      </c>
    </row>
    <row r="240" spans="1:47" s="2" customFormat="1" ht="12">
      <c r="A240" s="40"/>
      <c r="B240" s="41"/>
      <c r="C240" s="42"/>
      <c r="D240" s="242" t="s">
        <v>204</v>
      </c>
      <c r="E240" s="42"/>
      <c r="F240" s="243" t="s">
        <v>1176</v>
      </c>
      <c r="G240" s="42"/>
      <c r="H240" s="42"/>
      <c r="I240" s="149"/>
      <c r="J240" s="42"/>
      <c r="K240" s="42"/>
      <c r="L240" s="46"/>
      <c r="M240" s="244"/>
      <c r="N240" s="245"/>
      <c r="O240" s="86"/>
      <c r="P240" s="86"/>
      <c r="Q240" s="86"/>
      <c r="R240" s="86"/>
      <c r="S240" s="86"/>
      <c r="T240" s="87"/>
      <c r="U240" s="40"/>
      <c r="V240" s="40"/>
      <c r="W240" s="40"/>
      <c r="X240" s="40"/>
      <c r="Y240" s="40"/>
      <c r="Z240" s="40"/>
      <c r="AA240" s="40"/>
      <c r="AB240" s="40"/>
      <c r="AC240" s="40"/>
      <c r="AD240" s="40"/>
      <c r="AE240" s="40"/>
      <c r="AT240" s="19" t="s">
        <v>204</v>
      </c>
      <c r="AU240" s="19" t="s">
        <v>86</v>
      </c>
    </row>
    <row r="241" spans="1:47" s="2" customFormat="1" ht="12">
      <c r="A241" s="40"/>
      <c r="B241" s="41"/>
      <c r="C241" s="42"/>
      <c r="D241" s="242" t="s">
        <v>206</v>
      </c>
      <c r="E241" s="42"/>
      <c r="F241" s="246" t="s">
        <v>786</v>
      </c>
      <c r="G241" s="42"/>
      <c r="H241" s="42"/>
      <c r="I241" s="149"/>
      <c r="J241" s="42"/>
      <c r="K241" s="42"/>
      <c r="L241" s="46"/>
      <c r="M241" s="244"/>
      <c r="N241" s="245"/>
      <c r="O241" s="86"/>
      <c r="P241" s="86"/>
      <c r="Q241" s="86"/>
      <c r="R241" s="86"/>
      <c r="S241" s="86"/>
      <c r="T241" s="87"/>
      <c r="U241" s="40"/>
      <c r="V241" s="40"/>
      <c r="W241" s="40"/>
      <c r="X241" s="40"/>
      <c r="Y241" s="40"/>
      <c r="Z241" s="40"/>
      <c r="AA241" s="40"/>
      <c r="AB241" s="40"/>
      <c r="AC241" s="40"/>
      <c r="AD241" s="40"/>
      <c r="AE241" s="40"/>
      <c r="AT241" s="19" t="s">
        <v>206</v>
      </c>
      <c r="AU241" s="19" t="s">
        <v>86</v>
      </c>
    </row>
    <row r="242" spans="1:65" s="2" customFormat="1" ht="16.5" customHeight="1">
      <c r="A242" s="40"/>
      <c r="B242" s="41"/>
      <c r="C242" s="229" t="s">
        <v>461</v>
      </c>
      <c r="D242" s="229" t="s">
        <v>197</v>
      </c>
      <c r="E242" s="230" t="s">
        <v>1781</v>
      </c>
      <c r="F242" s="231" t="s">
        <v>1782</v>
      </c>
      <c r="G242" s="232" t="s">
        <v>215</v>
      </c>
      <c r="H242" s="233">
        <v>4.768</v>
      </c>
      <c r="I242" s="234"/>
      <c r="J242" s="235">
        <f>ROUND(I242*H242,2)</f>
        <v>0</v>
      </c>
      <c r="K242" s="231" t="s">
        <v>201</v>
      </c>
      <c r="L242" s="46"/>
      <c r="M242" s="236" t="s">
        <v>21</v>
      </c>
      <c r="N242" s="237" t="s">
        <v>47</v>
      </c>
      <c r="O242" s="86"/>
      <c r="P242" s="238">
        <f>O242*H242</f>
        <v>0</v>
      </c>
      <c r="Q242" s="238">
        <v>0</v>
      </c>
      <c r="R242" s="238">
        <f>Q242*H242</f>
        <v>0</v>
      </c>
      <c r="S242" s="238">
        <v>0</v>
      </c>
      <c r="T242" s="239">
        <f>S242*H242</f>
        <v>0</v>
      </c>
      <c r="U242" s="40"/>
      <c r="V242" s="40"/>
      <c r="W242" s="40"/>
      <c r="X242" s="40"/>
      <c r="Y242" s="40"/>
      <c r="Z242" s="40"/>
      <c r="AA242" s="40"/>
      <c r="AB242" s="40"/>
      <c r="AC242" s="40"/>
      <c r="AD242" s="40"/>
      <c r="AE242" s="40"/>
      <c r="AR242" s="240" t="s">
        <v>245</v>
      </c>
      <c r="AT242" s="240" t="s">
        <v>197</v>
      </c>
      <c r="AU242" s="240" t="s">
        <v>86</v>
      </c>
      <c r="AY242" s="19" t="s">
        <v>194</v>
      </c>
      <c r="BE242" s="241">
        <f>IF(N242="základní",J242,0)</f>
        <v>0</v>
      </c>
      <c r="BF242" s="241">
        <f>IF(N242="snížená",J242,0)</f>
        <v>0</v>
      </c>
      <c r="BG242" s="241">
        <f>IF(N242="zákl. přenesená",J242,0)</f>
        <v>0</v>
      </c>
      <c r="BH242" s="241">
        <f>IF(N242="sníž. přenesená",J242,0)</f>
        <v>0</v>
      </c>
      <c r="BI242" s="241">
        <f>IF(N242="nulová",J242,0)</f>
        <v>0</v>
      </c>
      <c r="BJ242" s="19" t="s">
        <v>84</v>
      </c>
      <c r="BK242" s="241">
        <f>ROUND(I242*H242,2)</f>
        <v>0</v>
      </c>
      <c r="BL242" s="19" t="s">
        <v>245</v>
      </c>
      <c r="BM242" s="240" t="s">
        <v>1783</v>
      </c>
    </row>
    <row r="243" spans="1:47" s="2" customFormat="1" ht="12">
      <c r="A243" s="40"/>
      <c r="B243" s="41"/>
      <c r="C243" s="42"/>
      <c r="D243" s="242" t="s">
        <v>204</v>
      </c>
      <c r="E243" s="42"/>
      <c r="F243" s="243" t="s">
        <v>1784</v>
      </c>
      <c r="G243" s="42"/>
      <c r="H243" s="42"/>
      <c r="I243" s="149"/>
      <c r="J243" s="42"/>
      <c r="K243" s="42"/>
      <c r="L243" s="46"/>
      <c r="M243" s="244"/>
      <c r="N243" s="245"/>
      <c r="O243" s="86"/>
      <c r="P243" s="86"/>
      <c r="Q243" s="86"/>
      <c r="R243" s="86"/>
      <c r="S243" s="86"/>
      <c r="T243" s="87"/>
      <c r="U243" s="40"/>
      <c r="V243" s="40"/>
      <c r="W243" s="40"/>
      <c r="X243" s="40"/>
      <c r="Y243" s="40"/>
      <c r="Z243" s="40"/>
      <c r="AA243" s="40"/>
      <c r="AB243" s="40"/>
      <c r="AC243" s="40"/>
      <c r="AD243" s="40"/>
      <c r="AE243" s="40"/>
      <c r="AT243" s="19" t="s">
        <v>204</v>
      </c>
      <c r="AU243" s="19" t="s">
        <v>86</v>
      </c>
    </row>
    <row r="244" spans="1:47" s="2" customFormat="1" ht="12">
      <c r="A244" s="40"/>
      <c r="B244" s="41"/>
      <c r="C244" s="42"/>
      <c r="D244" s="242" t="s">
        <v>206</v>
      </c>
      <c r="E244" s="42"/>
      <c r="F244" s="246" t="s">
        <v>786</v>
      </c>
      <c r="G244" s="42"/>
      <c r="H244" s="42"/>
      <c r="I244" s="149"/>
      <c r="J244" s="42"/>
      <c r="K244" s="42"/>
      <c r="L244" s="46"/>
      <c r="M244" s="303"/>
      <c r="N244" s="304"/>
      <c r="O244" s="305"/>
      <c r="P244" s="305"/>
      <c r="Q244" s="305"/>
      <c r="R244" s="305"/>
      <c r="S244" s="305"/>
      <c r="T244" s="306"/>
      <c r="U244" s="40"/>
      <c r="V244" s="40"/>
      <c r="W244" s="40"/>
      <c r="X244" s="40"/>
      <c r="Y244" s="40"/>
      <c r="Z244" s="40"/>
      <c r="AA244" s="40"/>
      <c r="AB244" s="40"/>
      <c r="AC244" s="40"/>
      <c r="AD244" s="40"/>
      <c r="AE244" s="40"/>
      <c r="AT244" s="19" t="s">
        <v>206</v>
      </c>
      <c r="AU244" s="19" t="s">
        <v>86</v>
      </c>
    </row>
    <row r="245" spans="1:31" s="2" customFormat="1" ht="6.95" customHeight="1">
      <c r="A245" s="40"/>
      <c r="B245" s="61"/>
      <c r="C245" s="62"/>
      <c r="D245" s="62"/>
      <c r="E245" s="62"/>
      <c r="F245" s="62"/>
      <c r="G245" s="62"/>
      <c r="H245" s="62"/>
      <c r="I245" s="178"/>
      <c r="J245" s="62"/>
      <c r="K245" s="62"/>
      <c r="L245" s="46"/>
      <c r="M245" s="40"/>
      <c r="O245" s="40"/>
      <c r="P245" s="40"/>
      <c r="Q245" s="40"/>
      <c r="R245" s="40"/>
      <c r="S245" s="40"/>
      <c r="T245" s="40"/>
      <c r="U245" s="40"/>
      <c r="V245" s="40"/>
      <c r="W245" s="40"/>
      <c r="X245" s="40"/>
      <c r="Y245" s="40"/>
      <c r="Z245" s="40"/>
      <c r="AA245" s="40"/>
      <c r="AB245" s="40"/>
      <c r="AC245" s="40"/>
      <c r="AD245" s="40"/>
      <c r="AE245" s="40"/>
    </row>
  </sheetData>
  <sheetProtection password="CC35" sheet="1" objects="1" scenarios="1" formatColumns="0" formatRows="0" autoFilter="0"/>
  <autoFilter ref="C97:K244"/>
  <mergeCells count="15">
    <mergeCell ref="E7:H7"/>
    <mergeCell ref="E11:H11"/>
    <mergeCell ref="E9:H9"/>
    <mergeCell ref="E13:H13"/>
    <mergeCell ref="E22:H22"/>
    <mergeCell ref="E31:H31"/>
    <mergeCell ref="E52:H52"/>
    <mergeCell ref="E56:H56"/>
    <mergeCell ref="E54:H54"/>
    <mergeCell ref="E58:H58"/>
    <mergeCell ref="E84:H84"/>
    <mergeCell ref="E88:H88"/>
    <mergeCell ref="E86:H86"/>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113</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ht="12">
      <c r="B8" s="22"/>
      <c r="D8" s="147" t="s">
        <v>166</v>
      </c>
      <c r="L8" s="22"/>
    </row>
    <row r="9" spans="2:12" s="1" customFormat="1" ht="16.5" customHeight="1">
      <c r="B9" s="22"/>
      <c r="E9" s="148" t="s">
        <v>1243</v>
      </c>
      <c r="F9" s="1"/>
      <c r="G9" s="1"/>
      <c r="H9" s="1"/>
      <c r="I9" s="141"/>
      <c r="L9" s="22"/>
    </row>
    <row r="10" spans="2:12" s="1" customFormat="1" ht="12" customHeight="1">
      <c r="B10" s="22"/>
      <c r="D10" s="147" t="s">
        <v>1244</v>
      </c>
      <c r="I10" s="141"/>
      <c r="L10" s="22"/>
    </row>
    <row r="11" spans="1:31" s="2" customFormat="1" ht="16.5" customHeight="1">
      <c r="A11" s="40"/>
      <c r="B11" s="46"/>
      <c r="C11" s="40"/>
      <c r="D11" s="40"/>
      <c r="E11" s="165" t="s">
        <v>1696</v>
      </c>
      <c r="F11" s="40"/>
      <c r="G11" s="40"/>
      <c r="H11" s="40"/>
      <c r="I11" s="149"/>
      <c r="J11" s="40"/>
      <c r="K11" s="40"/>
      <c r="L11" s="150"/>
      <c r="S11" s="40"/>
      <c r="T11" s="40"/>
      <c r="U11" s="40"/>
      <c r="V11" s="40"/>
      <c r="W11" s="40"/>
      <c r="X11" s="40"/>
      <c r="Y11" s="40"/>
      <c r="Z11" s="40"/>
      <c r="AA11" s="40"/>
      <c r="AB11" s="40"/>
      <c r="AC11" s="40"/>
      <c r="AD11" s="40"/>
      <c r="AE11" s="40"/>
    </row>
    <row r="12" spans="1:31" s="2" customFormat="1" ht="12" customHeight="1">
      <c r="A12" s="40"/>
      <c r="B12" s="46"/>
      <c r="C12" s="40"/>
      <c r="D12" s="147" t="s">
        <v>1473</v>
      </c>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6.5" customHeight="1">
      <c r="A13" s="40"/>
      <c r="B13" s="46"/>
      <c r="C13" s="40"/>
      <c r="D13" s="40"/>
      <c r="E13" s="151" t="s">
        <v>1785</v>
      </c>
      <c r="F13" s="40"/>
      <c r="G13" s="40"/>
      <c r="H13" s="40"/>
      <c r="I13" s="149"/>
      <c r="J13" s="40"/>
      <c r="K13" s="40"/>
      <c r="L13" s="150"/>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49"/>
      <c r="J14" s="40"/>
      <c r="K14" s="40"/>
      <c r="L14" s="150"/>
      <c r="S14" s="40"/>
      <c r="T14" s="40"/>
      <c r="U14" s="40"/>
      <c r="V14" s="40"/>
      <c r="W14" s="40"/>
      <c r="X14" s="40"/>
      <c r="Y14" s="40"/>
      <c r="Z14" s="40"/>
      <c r="AA14" s="40"/>
      <c r="AB14" s="40"/>
      <c r="AC14" s="40"/>
      <c r="AD14" s="40"/>
      <c r="AE14" s="40"/>
    </row>
    <row r="15" spans="1:31" s="2" customFormat="1" ht="12" customHeight="1">
      <c r="A15" s="40"/>
      <c r="B15" s="46"/>
      <c r="C15" s="40"/>
      <c r="D15" s="147" t="s">
        <v>18</v>
      </c>
      <c r="E15" s="40"/>
      <c r="F15" s="136" t="s">
        <v>19</v>
      </c>
      <c r="G15" s="40"/>
      <c r="H15" s="40"/>
      <c r="I15" s="152" t="s">
        <v>20</v>
      </c>
      <c r="J15" s="136" t="s">
        <v>21</v>
      </c>
      <c r="K15" s="40"/>
      <c r="L15" s="150"/>
      <c r="S15" s="40"/>
      <c r="T15" s="40"/>
      <c r="U15" s="40"/>
      <c r="V15" s="40"/>
      <c r="W15" s="40"/>
      <c r="X15" s="40"/>
      <c r="Y15" s="40"/>
      <c r="Z15" s="40"/>
      <c r="AA15" s="40"/>
      <c r="AB15" s="40"/>
      <c r="AC15" s="40"/>
      <c r="AD15" s="40"/>
      <c r="AE15" s="40"/>
    </row>
    <row r="16" spans="1:31" s="2" customFormat="1" ht="12" customHeight="1">
      <c r="A16" s="40"/>
      <c r="B16" s="46"/>
      <c r="C16" s="40"/>
      <c r="D16" s="147" t="s">
        <v>22</v>
      </c>
      <c r="E16" s="40"/>
      <c r="F16" s="136" t="s">
        <v>23</v>
      </c>
      <c r="G16" s="40"/>
      <c r="H16" s="40"/>
      <c r="I16" s="152" t="s">
        <v>24</v>
      </c>
      <c r="J16" s="153" t="str">
        <f>'Rekapitulace stavby'!AN8</f>
        <v>23. 1. 2020</v>
      </c>
      <c r="K16" s="40"/>
      <c r="L16" s="150"/>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49"/>
      <c r="J17" s="40"/>
      <c r="K17" s="40"/>
      <c r="L17" s="150"/>
      <c r="S17" s="40"/>
      <c r="T17" s="40"/>
      <c r="U17" s="40"/>
      <c r="V17" s="40"/>
      <c r="W17" s="40"/>
      <c r="X17" s="40"/>
      <c r="Y17" s="40"/>
      <c r="Z17" s="40"/>
      <c r="AA17" s="40"/>
      <c r="AB17" s="40"/>
      <c r="AC17" s="40"/>
      <c r="AD17" s="40"/>
      <c r="AE17" s="40"/>
    </row>
    <row r="18" spans="1:31" s="2" customFormat="1" ht="12" customHeight="1">
      <c r="A18" s="40"/>
      <c r="B18" s="46"/>
      <c r="C18" s="40"/>
      <c r="D18" s="147" t="s">
        <v>26</v>
      </c>
      <c r="E18" s="40"/>
      <c r="F18" s="40"/>
      <c r="G18" s="40"/>
      <c r="H18" s="40"/>
      <c r="I18" s="152" t="s">
        <v>27</v>
      </c>
      <c r="J18" s="136" t="s">
        <v>28</v>
      </c>
      <c r="K18" s="40"/>
      <c r="L18" s="150"/>
      <c r="S18" s="40"/>
      <c r="T18" s="40"/>
      <c r="U18" s="40"/>
      <c r="V18" s="40"/>
      <c r="W18" s="40"/>
      <c r="X18" s="40"/>
      <c r="Y18" s="40"/>
      <c r="Z18" s="40"/>
      <c r="AA18" s="40"/>
      <c r="AB18" s="40"/>
      <c r="AC18" s="40"/>
      <c r="AD18" s="40"/>
      <c r="AE18" s="40"/>
    </row>
    <row r="19" spans="1:31" s="2" customFormat="1" ht="18" customHeight="1">
      <c r="A19" s="40"/>
      <c r="B19" s="46"/>
      <c r="C19" s="40"/>
      <c r="D19" s="40"/>
      <c r="E19" s="136" t="s">
        <v>29</v>
      </c>
      <c r="F19" s="40"/>
      <c r="G19" s="40"/>
      <c r="H19" s="40"/>
      <c r="I19" s="152" t="s">
        <v>30</v>
      </c>
      <c r="J19" s="136" t="s">
        <v>31</v>
      </c>
      <c r="K19" s="40"/>
      <c r="L19" s="15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49"/>
      <c r="J20" s="40"/>
      <c r="K20" s="40"/>
      <c r="L20" s="150"/>
      <c r="S20" s="40"/>
      <c r="T20" s="40"/>
      <c r="U20" s="40"/>
      <c r="V20" s="40"/>
      <c r="W20" s="40"/>
      <c r="X20" s="40"/>
      <c r="Y20" s="40"/>
      <c r="Z20" s="40"/>
      <c r="AA20" s="40"/>
      <c r="AB20" s="40"/>
      <c r="AC20" s="40"/>
      <c r="AD20" s="40"/>
      <c r="AE20" s="40"/>
    </row>
    <row r="21" spans="1:31" s="2" customFormat="1" ht="12" customHeight="1">
      <c r="A21" s="40"/>
      <c r="B21" s="46"/>
      <c r="C21" s="40"/>
      <c r="D21" s="147" t="s">
        <v>32</v>
      </c>
      <c r="E21" s="40"/>
      <c r="F21" s="40"/>
      <c r="G21" s="40"/>
      <c r="H21" s="40"/>
      <c r="I21" s="152" t="s">
        <v>27</v>
      </c>
      <c r="J21" s="35" t="str">
        <f>'Rekapitulace stavby'!AN13</f>
        <v>Vyplň údaj</v>
      </c>
      <c r="K21" s="40"/>
      <c r="L21" s="150"/>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6"/>
      <c r="G22" s="136"/>
      <c r="H22" s="136"/>
      <c r="I22" s="152" t="s">
        <v>30</v>
      </c>
      <c r="J22" s="35" t="str">
        <f>'Rekapitulace stavby'!AN14</f>
        <v>Vyplň údaj</v>
      </c>
      <c r="K22" s="40"/>
      <c r="L22" s="15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49"/>
      <c r="J23" s="40"/>
      <c r="K23" s="40"/>
      <c r="L23" s="150"/>
      <c r="S23" s="40"/>
      <c r="T23" s="40"/>
      <c r="U23" s="40"/>
      <c r="V23" s="40"/>
      <c r="W23" s="40"/>
      <c r="X23" s="40"/>
      <c r="Y23" s="40"/>
      <c r="Z23" s="40"/>
      <c r="AA23" s="40"/>
      <c r="AB23" s="40"/>
      <c r="AC23" s="40"/>
      <c r="AD23" s="40"/>
      <c r="AE23" s="40"/>
    </row>
    <row r="24" spans="1:31" s="2" customFormat="1" ht="12" customHeight="1">
      <c r="A24" s="40"/>
      <c r="B24" s="46"/>
      <c r="C24" s="40"/>
      <c r="D24" s="147" t="s">
        <v>34</v>
      </c>
      <c r="E24" s="40"/>
      <c r="F24" s="40"/>
      <c r="G24" s="40"/>
      <c r="H24" s="40"/>
      <c r="I24" s="152" t="s">
        <v>27</v>
      </c>
      <c r="J24" s="136" t="s">
        <v>35</v>
      </c>
      <c r="K24" s="40"/>
      <c r="L24" s="150"/>
      <c r="S24" s="40"/>
      <c r="T24" s="40"/>
      <c r="U24" s="40"/>
      <c r="V24" s="40"/>
      <c r="W24" s="40"/>
      <c r="X24" s="40"/>
      <c r="Y24" s="40"/>
      <c r="Z24" s="40"/>
      <c r="AA24" s="40"/>
      <c r="AB24" s="40"/>
      <c r="AC24" s="40"/>
      <c r="AD24" s="40"/>
      <c r="AE24" s="40"/>
    </row>
    <row r="25" spans="1:31" s="2" customFormat="1" ht="18" customHeight="1">
      <c r="A25" s="40"/>
      <c r="B25" s="46"/>
      <c r="C25" s="40"/>
      <c r="D25" s="40"/>
      <c r="E25" s="136" t="s">
        <v>36</v>
      </c>
      <c r="F25" s="40"/>
      <c r="G25" s="40"/>
      <c r="H25" s="40"/>
      <c r="I25" s="152" t="s">
        <v>30</v>
      </c>
      <c r="J25" s="136" t="s">
        <v>37</v>
      </c>
      <c r="K25" s="40"/>
      <c r="L25" s="150"/>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49"/>
      <c r="J26" s="40"/>
      <c r="K26" s="40"/>
      <c r="L26" s="150"/>
      <c r="S26" s="40"/>
      <c r="T26" s="40"/>
      <c r="U26" s="40"/>
      <c r="V26" s="40"/>
      <c r="W26" s="40"/>
      <c r="X26" s="40"/>
      <c r="Y26" s="40"/>
      <c r="Z26" s="40"/>
      <c r="AA26" s="40"/>
      <c r="AB26" s="40"/>
      <c r="AC26" s="40"/>
      <c r="AD26" s="40"/>
      <c r="AE26" s="40"/>
    </row>
    <row r="27" spans="1:31" s="2" customFormat="1" ht="12" customHeight="1">
      <c r="A27" s="40"/>
      <c r="B27" s="46"/>
      <c r="C27" s="40"/>
      <c r="D27" s="147" t="s">
        <v>39</v>
      </c>
      <c r="E27" s="40"/>
      <c r="F27" s="40"/>
      <c r="G27" s="40"/>
      <c r="H27" s="40"/>
      <c r="I27" s="152" t="s">
        <v>27</v>
      </c>
      <c r="J27" s="136" t="s">
        <v>35</v>
      </c>
      <c r="K27" s="40"/>
      <c r="L27" s="150"/>
      <c r="S27" s="40"/>
      <c r="T27" s="40"/>
      <c r="U27" s="40"/>
      <c r="V27" s="40"/>
      <c r="W27" s="40"/>
      <c r="X27" s="40"/>
      <c r="Y27" s="40"/>
      <c r="Z27" s="40"/>
      <c r="AA27" s="40"/>
      <c r="AB27" s="40"/>
      <c r="AC27" s="40"/>
      <c r="AD27" s="40"/>
      <c r="AE27" s="40"/>
    </row>
    <row r="28" spans="1:31" s="2" customFormat="1" ht="18" customHeight="1">
      <c r="A28" s="40"/>
      <c r="B28" s="46"/>
      <c r="C28" s="40"/>
      <c r="D28" s="40"/>
      <c r="E28" s="136" t="s">
        <v>36</v>
      </c>
      <c r="F28" s="40"/>
      <c r="G28" s="40"/>
      <c r="H28" s="40"/>
      <c r="I28" s="152" t="s">
        <v>30</v>
      </c>
      <c r="J28" s="136" t="s">
        <v>37</v>
      </c>
      <c r="K28" s="40"/>
      <c r="L28" s="150"/>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49"/>
      <c r="J29" s="40"/>
      <c r="K29" s="40"/>
      <c r="L29" s="150"/>
      <c r="S29" s="40"/>
      <c r="T29" s="40"/>
      <c r="U29" s="40"/>
      <c r="V29" s="40"/>
      <c r="W29" s="40"/>
      <c r="X29" s="40"/>
      <c r="Y29" s="40"/>
      <c r="Z29" s="40"/>
      <c r="AA29" s="40"/>
      <c r="AB29" s="40"/>
      <c r="AC29" s="40"/>
      <c r="AD29" s="40"/>
      <c r="AE29" s="40"/>
    </row>
    <row r="30" spans="1:31" s="2" customFormat="1" ht="12" customHeight="1">
      <c r="A30" s="40"/>
      <c r="B30" s="46"/>
      <c r="C30" s="40"/>
      <c r="D30" s="147" t="s">
        <v>40</v>
      </c>
      <c r="E30" s="40"/>
      <c r="F30" s="40"/>
      <c r="G30" s="40"/>
      <c r="H30" s="40"/>
      <c r="I30" s="149"/>
      <c r="J30" s="40"/>
      <c r="K30" s="40"/>
      <c r="L30" s="150"/>
      <c r="S30" s="40"/>
      <c r="T30" s="40"/>
      <c r="U30" s="40"/>
      <c r="V30" s="40"/>
      <c r="W30" s="40"/>
      <c r="X30" s="40"/>
      <c r="Y30" s="40"/>
      <c r="Z30" s="40"/>
      <c r="AA30" s="40"/>
      <c r="AB30" s="40"/>
      <c r="AC30" s="40"/>
      <c r="AD30" s="40"/>
      <c r="AE30" s="40"/>
    </row>
    <row r="31" spans="1:31" s="8" customFormat="1" ht="16.5" customHeight="1">
      <c r="A31" s="154"/>
      <c r="B31" s="155"/>
      <c r="C31" s="154"/>
      <c r="D31" s="154"/>
      <c r="E31" s="156" t="s">
        <v>21</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40"/>
      <c r="B32" s="46"/>
      <c r="C32" s="40"/>
      <c r="D32" s="40"/>
      <c r="E32" s="40"/>
      <c r="F32" s="40"/>
      <c r="G32" s="40"/>
      <c r="H32" s="40"/>
      <c r="I32" s="149"/>
      <c r="J32" s="40"/>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25.4" customHeight="1">
      <c r="A34" s="40"/>
      <c r="B34" s="46"/>
      <c r="C34" s="40"/>
      <c r="D34" s="161" t="s">
        <v>42</v>
      </c>
      <c r="E34" s="40"/>
      <c r="F34" s="40"/>
      <c r="G34" s="40"/>
      <c r="H34" s="40"/>
      <c r="I34" s="149"/>
      <c r="J34" s="162">
        <f>ROUND(J100,2)</f>
        <v>0</v>
      </c>
      <c r="K34" s="40"/>
      <c r="L34" s="150"/>
      <c r="S34" s="40"/>
      <c r="T34" s="40"/>
      <c r="U34" s="40"/>
      <c r="V34" s="40"/>
      <c r="W34" s="40"/>
      <c r="X34" s="40"/>
      <c r="Y34" s="40"/>
      <c r="Z34" s="40"/>
      <c r="AA34" s="40"/>
      <c r="AB34" s="40"/>
      <c r="AC34" s="40"/>
      <c r="AD34" s="40"/>
      <c r="AE34" s="40"/>
    </row>
    <row r="35" spans="1:31" s="2" customFormat="1" ht="6.95" customHeight="1">
      <c r="A35" s="40"/>
      <c r="B35" s="46"/>
      <c r="C35" s="40"/>
      <c r="D35" s="159"/>
      <c r="E35" s="159"/>
      <c r="F35" s="159"/>
      <c r="G35" s="159"/>
      <c r="H35" s="159"/>
      <c r="I35" s="160"/>
      <c r="J35" s="159"/>
      <c r="K35" s="159"/>
      <c r="L35" s="150"/>
      <c r="S35" s="40"/>
      <c r="T35" s="40"/>
      <c r="U35" s="40"/>
      <c r="V35" s="40"/>
      <c r="W35" s="40"/>
      <c r="X35" s="40"/>
      <c r="Y35" s="40"/>
      <c r="Z35" s="40"/>
      <c r="AA35" s="40"/>
      <c r="AB35" s="40"/>
      <c r="AC35" s="40"/>
      <c r="AD35" s="40"/>
      <c r="AE35" s="40"/>
    </row>
    <row r="36" spans="1:31" s="2" customFormat="1" ht="14.4" customHeight="1">
      <c r="A36" s="40"/>
      <c r="B36" s="46"/>
      <c r="C36" s="40"/>
      <c r="D36" s="40"/>
      <c r="E36" s="40"/>
      <c r="F36" s="163" t="s">
        <v>44</v>
      </c>
      <c r="G36" s="40"/>
      <c r="H36" s="40"/>
      <c r="I36" s="164" t="s">
        <v>43</v>
      </c>
      <c r="J36" s="163" t="s">
        <v>45</v>
      </c>
      <c r="K36" s="40"/>
      <c r="L36" s="150"/>
      <c r="S36" s="40"/>
      <c r="T36" s="40"/>
      <c r="U36" s="40"/>
      <c r="V36" s="40"/>
      <c r="W36" s="40"/>
      <c r="X36" s="40"/>
      <c r="Y36" s="40"/>
      <c r="Z36" s="40"/>
      <c r="AA36" s="40"/>
      <c r="AB36" s="40"/>
      <c r="AC36" s="40"/>
      <c r="AD36" s="40"/>
      <c r="AE36" s="40"/>
    </row>
    <row r="37" spans="1:31" s="2" customFormat="1" ht="14.4" customHeight="1">
      <c r="A37" s="40"/>
      <c r="B37" s="46"/>
      <c r="C37" s="40"/>
      <c r="D37" s="165" t="s">
        <v>46</v>
      </c>
      <c r="E37" s="147" t="s">
        <v>47</v>
      </c>
      <c r="F37" s="166">
        <f>ROUND((SUM(BE100:BE243)),2)</f>
        <v>0</v>
      </c>
      <c r="G37" s="40"/>
      <c r="H37" s="40"/>
      <c r="I37" s="167">
        <v>0.21</v>
      </c>
      <c r="J37" s="166">
        <f>ROUND(((SUM(BE100:BE243))*I37),2)</f>
        <v>0</v>
      </c>
      <c r="K37" s="40"/>
      <c r="L37" s="150"/>
      <c r="S37" s="40"/>
      <c r="T37" s="40"/>
      <c r="U37" s="40"/>
      <c r="V37" s="40"/>
      <c r="W37" s="40"/>
      <c r="X37" s="40"/>
      <c r="Y37" s="40"/>
      <c r="Z37" s="40"/>
      <c r="AA37" s="40"/>
      <c r="AB37" s="40"/>
      <c r="AC37" s="40"/>
      <c r="AD37" s="40"/>
      <c r="AE37" s="40"/>
    </row>
    <row r="38" spans="1:31" s="2" customFormat="1" ht="14.4" customHeight="1">
      <c r="A38" s="40"/>
      <c r="B38" s="46"/>
      <c r="C38" s="40"/>
      <c r="D38" s="40"/>
      <c r="E38" s="147" t="s">
        <v>48</v>
      </c>
      <c r="F38" s="166">
        <f>ROUND((SUM(BF100:BF243)),2)</f>
        <v>0</v>
      </c>
      <c r="G38" s="40"/>
      <c r="H38" s="40"/>
      <c r="I38" s="167">
        <v>0.15</v>
      </c>
      <c r="J38" s="166">
        <f>ROUND(((SUM(BF100:BF243))*I38),2)</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49</v>
      </c>
      <c r="F39" s="166">
        <f>ROUND((SUM(BG100:BG243)),2)</f>
        <v>0</v>
      </c>
      <c r="G39" s="40"/>
      <c r="H39" s="40"/>
      <c r="I39" s="167">
        <v>0.21</v>
      </c>
      <c r="J39" s="166">
        <f>0</f>
        <v>0</v>
      </c>
      <c r="K39" s="40"/>
      <c r="L39" s="150"/>
      <c r="S39" s="40"/>
      <c r="T39" s="40"/>
      <c r="U39" s="40"/>
      <c r="V39" s="40"/>
      <c r="W39" s="40"/>
      <c r="X39" s="40"/>
      <c r="Y39" s="40"/>
      <c r="Z39" s="40"/>
      <c r="AA39" s="40"/>
      <c r="AB39" s="40"/>
      <c r="AC39" s="40"/>
      <c r="AD39" s="40"/>
      <c r="AE39" s="40"/>
    </row>
    <row r="40" spans="1:31" s="2" customFormat="1" ht="14.4" customHeight="1" hidden="1">
      <c r="A40" s="40"/>
      <c r="B40" s="46"/>
      <c r="C40" s="40"/>
      <c r="D40" s="40"/>
      <c r="E40" s="147" t="s">
        <v>50</v>
      </c>
      <c r="F40" s="166">
        <f>ROUND((SUM(BH100:BH243)),2)</f>
        <v>0</v>
      </c>
      <c r="G40" s="40"/>
      <c r="H40" s="40"/>
      <c r="I40" s="167">
        <v>0.15</v>
      </c>
      <c r="J40" s="166">
        <f>0</f>
        <v>0</v>
      </c>
      <c r="K40" s="40"/>
      <c r="L40" s="150"/>
      <c r="S40" s="40"/>
      <c r="T40" s="40"/>
      <c r="U40" s="40"/>
      <c r="V40" s="40"/>
      <c r="W40" s="40"/>
      <c r="X40" s="40"/>
      <c r="Y40" s="40"/>
      <c r="Z40" s="40"/>
      <c r="AA40" s="40"/>
      <c r="AB40" s="40"/>
      <c r="AC40" s="40"/>
      <c r="AD40" s="40"/>
      <c r="AE40" s="40"/>
    </row>
    <row r="41" spans="1:31" s="2" customFormat="1" ht="14.4" customHeight="1" hidden="1">
      <c r="A41" s="40"/>
      <c r="B41" s="46"/>
      <c r="C41" s="40"/>
      <c r="D41" s="40"/>
      <c r="E41" s="147" t="s">
        <v>51</v>
      </c>
      <c r="F41" s="166">
        <f>ROUND((SUM(BI100:BI243)),2)</f>
        <v>0</v>
      </c>
      <c r="G41" s="40"/>
      <c r="H41" s="40"/>
      <c r="I41" s="167">
        <v>0</v>
      </c>
      <c r="J41" s="166">
        <f>0</f>
        <v>0</v>
      </c>
      <c r="K41" s="40"/>
      <c r="L41" s="150"/>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49"/>
      <c r="J42" s="40"/>
      <c r="K42" s="40"/>
      <c r="L42" s="150"/>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3"/>
      <c r="J43" s="174">
        <f>SUM(J34:J41)</f>
        <v>0</v>
      </c>
      <c r="K43" s="175"/>
      <c r="L43" s="150"/>
      <c r="S43" s="40"/>
      <c r="T43" s="40"/>
      <c r="U43" s="40"/>
      <c r="V43" s="40"/>
      <c r="W43" s="40"/>
      <c r="X43" s="40"/>
      <c r="Y43" s="40"/>
      <c r="Z43" s="40"/>
      <c r="AA43" s="40"/>
      <c r="AB43" s="40"/>
      <c r="AC43" s="40"/>
      <c r="AD43" s="40"/>
      <c r="AE43" s="40"/>
    </row>
    <row r="44" spans="1:31" s="2" customFormat="1" ht="14.4" customHeight="1">
      <c r="A44" s="40"/>
      <c r="B44" s="176"/>
      <c r="C44" s="177"/>
      <c r="D44" s="177"/>
      <c r="E44" s="177"/>
      <c r="F44" s="177"/>
      <c r="G44" s="177"/>
      <c r="H44" s="177"/>
      <c r="I44" s="178"/>
      <c r="J44" s="177"/>
      <c r="K44" s="177"/>
      <c r="L44" s="150"/>
      <c r="S44" s="40"/>
      <c r="T44" s="40"/>
      <c r="U44" s="40"/>
      <c r="V44" s="40"/>
      <c r="W44" s="40"/>
      <c r="X44" s="40"/>
      <c r="Y44" s="40"/>
      <c r="Z44" s="40"/>
      <c r="AA44" s="40"/>
      <c r="AB44" s="40"/>
      <c r="AC44" s="40"/>
      <c r="AD44" s="40"/>
      <c r="AE44" s="40"/>
    </row>
    <row r="48" spans="1:31" s="2" customFormat="1" ht="6.95" customHeight="1">
      <c r="A48" s="40"/>
      <c r="B48" s="179"/>
      <c r="C48" s="180"/>
      <c r="D48" s="180"/>
      <c r="E48" s="180"/>
      <c r="F48" s="180"/>
      <c r="G48" s="180"/>
      <c r="H48" s="180"/>
      <c r="I48" s="181"/>
      <c r="J48" s="180"/>
      <c r="K48" s="180"/>
      <c r="L48" s="150"/>
      <c r="S48" s="40"/>
      <c r="T48" s="40"/>
      <c r="U48" s="40"/>
      <c r="V48" s="40"/>
      <c r="W48" s="40"/>
      <c r="X48" s="40"/>
      <c r="Y48" s="40"/>
      <c r="Z48" s="40"/>
      <c r="AA48" s="40"/>
      <c r="AB48" s="40"/>
      <c r="AC48" s="40"/>
      <c r="AD48" s="40"/>
      <c r="AE48" s="40"/>
    </row>
    <row r="49" spans="1:31" s="2" customFormat="1" ht="24.95" customHeight="1">
      <c r="A49" s="40"/>
      <c r="B49" s="41"/>
      <c r="C49" s="25" t="s">
        <v>168</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149"/>
      <c r="J50" s="42"/>
      <c r="K50" s="42"/>
      <c r="L50" s="150"/>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6.5" customHeight="1">
      <c r="A52" s="40"/>
      <c r="B52" s="41"/>
      <c r="C52" s="42"/>
      <c r="D52" s="42"/>
      <c r="E52" s="182" t="str">
        <f>E7</f>
        <v>Rekonstrukce hasičské zbrojnice a přístavba garáží, Kynšperk nad Ohří</v>
      </c>
      <c r="F52" s="34"/>
      <c r="G52" s="34"/>
      <c r="H52" s="34"/>
      <c r="I52" s="149"/>
      <c r="J52" s="42"/>
      <c r="K52" s="42"/>
      <c r="L52" s="150"/>
      <c r="S52" s="40"/>
      <c r="T52" s="40"/>
      <c r="U52" s="40"/>
      <c r="V52" s="40"/>
      <c r="W52" s="40"/>
      <c r="X52" s="40"/>
      <c r="Y52" s="40"/>
      <c r="Z52" s="40"/>
      <c r="AA52" s="40"/>
      <c r="AB52" s="40"/>
      <c r="AC52" s="40"/>
      <c r="AD52" s="40"/>
      <c r="AE52" s="40"/>
    </row>
    <row r="53" spans="2:12" s="1" customFormat="1" ht="12" customHeight="1">
      <c r="B53" s="23"/>
      <c r="C53" s="34" t="s">
        <v>166</v>
      </c>
      <c r="D53" s="24"/>
      <c r="E53" s="24"/>
      <c r="F53" s="24"/>
      <c r="G53" s="24"/>
      <c r="H53" s="24"/>
      <c r="I53" s="141"/>
      <c r="J53" s="24"/>
      <c r="K53" s="24"/>
      <c r="L53" s="22"/>
    </row>
    <row r="54" spans="2:12" s="1" customFormat="1" ht="16.5" customHeight="1">
      <c r="B54" s="23"/>
      <c r="C54" s="24"/>
      <c r="D54" s="24"/>
      <c r="E54" s="182" t="s">
        <v>1243</v>
      </c>
      <c r="F54" s="24"/>
      <c r="G54" s="24"/>
      <c r="H54" s="24"/>
      <c r="I54" s="141"/>
      <c r="J54" s="24"/>
      <c r="K54" s="24"/>
      <c r="L54" s="22"/>
    </row>
    <row r="55" spans="2:12" s="1" customFormat="1" ht="12" customHeight="1">
      <c r="B55" s="23"/>
      <c r="C55" s="34" t="s">
        <v>1244</v>
      </c>
      <c r="D55" s="24"/>
      <c r="E55" s="24"/>
      <c r="F55" s="24"/>
      <c r="G55" s="24"/>
      <c r="H55" s="24"/>
      <c r="I55" s="141"/>
      <c r="J55" s="24"/>
      <c r="K55" s="24"/>
      <c r="L55" s="22"/>
    </row>
    <row r="56" spans="1:31" s="2" customFormat="1" ht="16.5" customHeight="1">
      <c r="A56" s="40"/>
      <c r="B56" s="41"/>
      <c r="C56" s="42"/>
      <c r="D56" s="42"/>
      <c r="E56" s="307" t="s">
        <v>1696</v>
      </c>
      <c r="F56" s="42"/>
      <c r="G56" s="42"/>
      <c r="H56" s="42"/>
      <c r="I56" s="149"/>
      <c r="J56" s="42"/>
      <c r="K56" s="42"/>
      <c r="L56" s="150"/>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6.5" customHeight="1">
      <c r="A58" s="40"/>
      <c r="B58" s="41"/>
      <c r="C58" s="42"/>
      <c r="D58" s="42"/>
      <c r="E58" s="71" t="str">
        <f>E13</f>
        <v>SO 03.3.2 - Oprava sociálního zařízení</v>
      </c>
      <c r="F58" s="42"/>
      <c r="G58" s="42"/>
      <c r="H58" s="42"/>
      <c r="I58" s="149"/>
      <c r="J58" s="42"/>
      <c r="K58" s="42"/>
      <c r="L58" s="150"/>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149"/>
      <c r="J59" s="42"/>
      <c r="K59" s="42"/>
      <c r="L59" s="150"/>
      <c r="S59" s="40"/>
      <c r="T59" s="40"/>
      <c r="U59" s="40"/>
      <c r="V59" s="40"/>
      <c r="W59" s="40"/>
      <c r="X59" s="40"/>
      <c r="Y59" s="40"/>
      <c r="Z59" s="40"/>
      <c r="AA59" s="40"/>
      <c r="AB59" s="40"/>
      <c r="AC59" s="40"/>
      <c r="AD59" s="40"/>
      <c r="AE59" s="40"/>
    </row>
    <row r="60" spans="1:31" s="2" customFormat="1" ht="12" customHeight="1">
      <c r="A60" s="40"/>
      <c r="B60" s="41"/>
      <c r="C60" s="34" t="s">
        <v>22</v>
      </c>
      <c r="D60" s="42"/>
      <c r="E60" s="42"/>
      <c r="F60" s="29" t="str">
        <f>F16</f>
        <v>Kynšperk nad Ohří</v>
      </c>
      <c r="G60" s="42"/>
      <c r="H60" s="42"/>
      <c r="I60" s="152" t="s">
        <v>24</v>
      </c>
      <c r="J60" s="74" t="str">
        <f>IF(J16="","",J16)</f>
        <v>23. 1. 2020</v>
      </c>
      <c r="K60" s="42"/>
      <c r="L60" s="150"/>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149"/>
      <c r="J61" s="42"/>
      <c r="K61" s="42"/>
      <c r="L61" s="150"/>
      <c r="S61" s="40"/>
      <c r="T61" s="40"/>
      <c r="U61" s="40"/>
      <c r="V61" s="40"/>
      <c r="W61" s="40"/>
      <c r="X61" s="40"/>
      <c r="Y61" s="40"/>
      <c r="Z61" s="40"/>
      <c r="AA61" s="40"/>
      <c r="AB61" s="40"/>
      <c r="AC61" s="40"/>
      <c r="AD61" s="40"/>
      <c r="AE61" s="40"/>
    </row>
    <row r="62" spans="1:31" s="2" customFormat="1" ht="15.15" customHeight="1">
      <c r="A62" s="40"/>
      <c r="B62" s="41"/>
      <c r="C62" s="34" t="s">
        <v>26</v>
      </c>
      <c r="D62" s="42"/>
      <c r="E62" s="42"/>
      <c r="F62" s="29" t="str">
        <f>E19</f>
        <v>Město Kynšperk nad Ohří</v>
      </c>
      <c r="G62" s="42"/>
      <c r="H62" s="42"/>
      <c r="I62" s="152" t="s">
        <v>34</v>
      </c>
      <c r="J62" s="38" t="str">
        <f>E25</f>
        <v>BEPRO, Jiří Bednář</v>
      </c>
      <c r="K62" s="42"/>
      <c r="L62" s="150"/>
      <c r="S62" s="40"/>
      <c r="T62" s="40"/>
      <c r="U62" s="40"/>
      <c r="V62" s="40"/>
      <c r="W62" s="40"/>
      <c r="X62" s="40"/>
      <c r="Y62" s="40"/>
      <c r="Z62" s="40"/>
      <c r="AA62" s="40"/>
      <c r="AB62" s="40"/>
      <c r="AC62" s="40"/>
      <c r="AD62" s="40"/>
      <c r="AE62" s="40"/>
    </row>
    <row r="63" spans="1:31" s="2" customFormat="1" ht="15.15" customHeight="1">
      <c r="A63" s="40"/>
      <c r="B63" s="41"/>
      <c r="C63" s="34" t="s">
        <v>32</v>
      </c>
      <c r="D63" s="42"/>
      <c r="E63" s="42"/>
      <c r="F63" s="29" t="str">
        <f>IF(E22="","",E22)</f>
        <v>Vyplň údaj</v>
      </c>
      <c r="G63" s="42"/>
      <c r="H63" s="42"/>
      <c r="I63" s="152" t="s">
        <v>39</v>
      </c>
      <c r="J63" s="38" t="str">
        <f>E28</f>
        <v>BEPRO, Jiří Bednář</v>
      </c>
      <c r="K63" s="42"/>
      <c r="L63" s="150"/>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29.25" customHeight="1">
      <c r="A65" s="40"/>
      <c r="B65" s="41"/>
      <c r="C65" s="183" t="s">
        <v>169</v>
      </c>
      <c r="D65" s="184"/>
      <c r="E65" s="184"/>
      <c r="F65" s="184"/>
      <c r="G65" s="184"/>
      <c r="H65" s="184"/>
      <c r="I65" s="185"/>
      <c r="J65" s="186" t="s">
        <v>170</v>
      </c>
      <c r="K65" s="184"/>
      <c r="L65" s="150"/>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47" s="2" customFormat="1" ht="22.8" customHeight="1">
      <c r="A67" s="40"/>
      <c r="B67" s="41"/>
      <c r="C67" s="187" t="s">
        <v>74</v>
      </c>
      <c r="D67" s="42"/>
      <c r="E67" s="42"/>
      <c r="F67" s="42"/>
      <c r="G67" s="42"/>
      <c r="H67" s="42"/>
      <c r="I67" s="149"/>
      <c r="J67" s="104">
        <f>J100</f>
        <v>0</v>
      </c>
      <c r="K67" s="42"/>
      <c r="L67" s="150"/>
      <c r="S67" s="40"/>
      <c r="T67" s="40"/>
      <c r="U67" s="40"/>
      <c r="V67" s="40"/>
      <c r="W67" s="40"/>
      <c r="X67" s="40"/>
      <c r="Y67" s="40"/>
      <c r="Z67" s="40"/>
      <c r="AA67" s="40"/>
      <c r="AB67" s="40"/>
      <c r="AC67" s="40"/>
      <c r="AD67" s="40"/>
      <c r="AE67" s="40"/>
      <c r="AU67" s="19" t="s">
        <v>171</v>
      </c>
    </row>
    <row r="68" spans="1:31" s="9" customFormat="1" ht="24.95" customHeight="1">
      <c r="A68" s="9"/>
      <c r="B68" s="188"/>
      <c r="C68" s="189"/>
      <c r="D68" s="190" t="s">
        <v>172</v>
      </c>
      <c r="E68" s="191"/>
      <c r="F68" s="191"/>
      <c r="G68" s="191"/>
      <c r="H68" s="191"/>
      <c r="I68" s="192"/>
      <c r="J68" s="193">
        <f>J101</f>
        <v>0</v>
      </c>
      <c r="K68" s="189"/>
      <c r="L68" s="194"/>
      <c r="S68" s="9"/>
      <c r="T68" s="9"/>
      <c r="U68" s="9"/>
      <c r="V68" s="9"/>
      <c r="W68" s="9"/>
      <c r="X68" s="9"/>
      <c r="Y68" s="9"/>
      <c r="Z68" s="9"/>
      <c r="AA68" s="9"/>
      <c r="AB68" s="9"/>
      <c r="AC68" s="9"/>
      <c r="AD68" s="9"/>
      <c r="AE68" s="9"/>
    </row>
    <row r="69" spans="1:31" s="10" customFormat="1" ht="19.9" customHeight="1">
      <c r="A69" s="10"/>
      <c r="B69" s="195"/>
      <c r="C69" s="127"/>
      <c r="D69" s="196" t="s">
        <v>294</v>
      </c>
      <c r="E69" s="197"/>
      <c r="F69" s="197"/>
      <c r="G69" s="197"/>
      <c r="H69" s="197"/>
      <c r="I69" s="198"/>
      <c r="J69" s="199">
        <f>J102</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173</v>
      </c>
      <c r="E70" s="197"/>
      <c r="F70" s="197"/>
      <c r="G70" s="197"/>
      <c r="H70" s="197"/>
      <c r="I70" s="198"/>
      <c r="J70" s="199">
        <f>J113</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174</v>
      </c>
      <c r="E71" s="197"/>
      <c r="F71" s="197"/>
      <c r="G71" s="197"/>
      <c r="H71" s="197"/>
      <c r="I71" s="198"/>
      <c r="J71" s="199">
        <f>J124</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295</v>
      </c>
      <c r="E72" s="197"/>
      <c r="F72" s="197"/>
      <c r="G72" s="197"/>
      <c r="H72" s="197"/>
      <c r="I72" s="198"/>
      <c r="J72" s="199">
        <f>J142</f>
        <v>0</v>
      </c>
      <c r="K72" s="127"/>
      <c r="L72" s="200"/>
      <c r="S72" s="10"/>
      <c r="T72" s="10"/>
      <c r="U72" s="10"/>
      <c r="V72" s="10"/>
      <c r="W72" s="10"/>
      <c r="X72" s="10"/>
      <c r="Y72" s="10"/>
      <c r="Z72" s="10"/>
      <c r="AA72" s="10"/>
      <c r="AB72" s="10"/>
      <c r="AC72" s="10"/>
      <c r="AD72" s="10"/>
      <c r="AE72" s="10"/>
    </row>
    <row r="73" spans="1:31" s="9" customFormat="1" ht="24.95" customHeight="1">
      <c r="A73" s="9"/>
      <c r="B73" s="188"/>
      <c r="C73" s="189"/>
      <c r="D73" s="190" t="s">
        <v>175</v>
      </c>
      <c r="E73" s="191"/>
      <c r="F73" s="191"/>
      <c r="G73" s="191"/>
      <c r="H73" s="191"/>
      <c r="I73" s="192"/>
      <c r="J73" s="193">
        <f>J146</f>
        <v>0</v>
      </c>
      <c r="K73" s="189"/>
      <c r="L73" s="194"/>
      <c r="S73" s="9"/>
      <c r="T73" s="9"/>
      <c r="U73" s="9"/>
      <c r="V73" s="9"/>
      <c r="W73" s="9"/>
      <c r="X73" s="9"/>
      <c r="Y73" s="9"/>
      <c r="Z73" s="9"/>
      <c r="AA73" s="9"/>
      <c r="AB73" s="9"/>
      <c r="AC73" s="9"/>
      <c r="AD73" s="9"/>
      <c r="AE73" s="9"/>
    </row>
    <row r="74" spans="1:31" s="10" customFormat="1" ht="19.9" customHeight="1">
      <c r="A74" s="10"/>
      <c r="B74" s="195"/>
      <c r="C74" s="127"/>
      <c r="D74" s="196" t="s">
        <v>176</v>
      </c>
      <c r="E74" s="197"/>
      <c r="F74" s="197"/>
      <c r="G74" s="197"/>
      <c r="H74" s="197"/>
      <c r="I74" s="198"/>
      <c r="J74" s="199">
        <f>J147</f>
        <v>0</v>
      </c>
      <c r="K74" s="127"/>
      <c r="L74" s="200"/>
      <c r="S74" s="10"/>
      <c r="T74" s="10"/>
      <c r="U74" s="10"/>
      <c r="V74" s="10"/>
      <c r="W74" s="10"/>
      <c r="X74" s="10"/>
      <c r="Y74" s="10"/>
      <c r="Z74" s="10"/>
      <c r="AA74" s="10"/>
      <c r="AB74" s="10"/>
      <c r="AC74" s="10"/>
      <c r="AD74" s="10"/>
      <c r="AE74" s="10"/>
    </row>
    <row r="75" spans="1:31" s="10" customFormat="1" ht="19.9" customHeight="1">
      <c r="A75" s="10"/>
      <c r="B75" s="195"/>
      <c r="C75" s="127"/>
      <c r="D75" s="196" t="s">
        <v>304</v>
      </c>
      <c r="E75" s="197"/>
      <c r="F75" s="197"/>
      <c r="G75" s="197"/>
      <c r="H75" s="197"/>
      <c r="I75" s="198"/>
      <c r="J75" s="199">
        <f>J212</f>
        <v>0</v>
      </c>
      <c r="K75" s="127"/>
      <c r="L75" s="200"/>
      <c r="S75" s="10"/>
      <c r="T75" s="10"/>
      <c r="U75" s="10"/>
      <c r="V75" s="10"/>
      <c r="W75" s="10"/>
      <c r="X75" s="10"/>
      <c r="Y75" s="10"/>
      <c r="Z75" s="10"/>
      <c r="AA75" s="10"/>
      <c r="AB75" s="10"/>
      <c r="AC75" s="10"/>
      <c r="AD75" s="10"/>
      <c r="AE75" s="10"/>
    </row>
    <row r="76" spans="1:31" s="10" customFormat="1" ht="19.9" customHeight="1">
      <c r="A76" s="10"/>
      <c r="B76" s="195"/>
      <c r="C76" s="127"/>
      <c r="D76" s="196" t="s">
        <v>306</v>
      </c>
      <c r="E76" s="197"/>
      <c r="F76" s="197"/>
      <c r="G76" s="197"/>
      <c r="H76" s="197"/>
      <c r="I76" s="198"/>
      <c r="J76" s="199">
        <f>J224</f>
        <v>0</v>
      </c>
      <c r="K76" s="127"/>
      <c r="L76" s="200"/>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178"/>
      <c r="J78" s="62"/>
      <c r="K78" s="62"/>
      <c r="L78" s="150"/>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181"/>
      <c r="J82" s="64"/>
      <c r="K82" s="64"/>
      <c r="L82" s="150"/>
      <c r="S82" s="40"/>
      <c r="T82" s="40"/>
      <c r="U82" s="40"/>
      <c r="V82" s="40"/>
      <c r="W82" s="40"/>
      <c r="X82" s="40"/>
      <c r="Y82" s="40"/>
      <c r="Z82" s="40"/>
      <c r="AA82" s="40"/>
      <c r="AB82" s="40"/>
      <c r="AC82" s="40"/>
      <c r="AD82" s="40"/>
      <c r="AE82" s="40"/>
    </row>
    <row r="83" spans="1:31" s="2" customFormat="1" ht="24.95" customHeight="1">
      <c r="A83" s="40"/>
      <c r="B83" s="41"/>
      <c r="C83" s="25" t="s">
        <v>179</v>
      </c>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149"/>
      <c r="J85" s="42"/>
      <c r="K85" s="42"/>
      <c r="L85" s="150"/>
      <c r="S85" s="40"/>
      <c r="T85" s="40"/>
      <c r="U85" s="40"/>
      <c r="V85" s="40"/>
      <c r="W85" s="40"/>
      <c r="X85" s="40"/>
      <c r="Y85" s="40"/>
      <c r="Z85" s="40"/>
      <c r="AA85" s="40"/>
      <c r="AB85" s="40"/>
      <c r="AC85" s="40"/>
      <c r="AD85" s="40"/>
      <c r="AE85" s="40"/>
    </row>
    <row r="86" spans="1:31" s="2" customFormat="1" ht="16.5" customHeight="1">
      <c r="A86" s="40"/>
      <c r="B86" s="41"/>
      <c r="C86" s="42"/>
      <c r="D86" s="42"/>
      <c r="E86" s="182" t="str">
        <f>E7</f>
        <v>Rekonstrukce hasičské zbrojnice a přístavba garáží, Kynšperk nad Ohří</v>
      </c>
      <c r="F86" s="34"/>
      <c r="G86" s="34"/>
      <c r="H86" s="34"/>
      <c r="I86" s="149"/>
      <c r="J86" s="42"/>
      <c r="K86" s="42"/>
      <c r="L86" s="150"/>
      <c r="S86" s="40"/>
      <c r="T86" s="40"/>
      <c r="U86" s="40"/>
      <c r="V86" s="40"/>
      <c r="W86" s="40"/>
      <c r="X86" s="40"/>
      <c r="Y86" s="40"/>
      <c r="Z86" s="40"/>
      <c r="AA86" s="40"/>
      <c r="AB86" s="40"/>
      <c r="AC86" s="40"/>
      <c r="AD86" s="40"/>
      <c r="AE86" s="40"/>
    </row>
    <row r="87" spans="2:12" s="1" customFormat="1" ht="12" customHeight="1">
      <c r="B87" s="23"/>
      <c r="C87" s="34" t="s">
        <v>166</v>
      </c>
      <c r="D87" s="24"/>
      <c r="E87" s="24"/>
      <c r="F87" s="24"/>
      <c r="G87" s="24"/>
      <c r="H87" s="24"/>
      <c r="I87" s="141"/>
      <c r="J87" s="24"/>
      <c r="K87" s="24"/>
      <c r="L87" s="22"/>
    </row>
    <row r="88" spans="2:12" s="1" customFormat="1" ht="16.5" customHeight="1">
      <c r="B88" s="23"/>
      <c r="C88" s="24"/>
      <c r="D88" s="24"/>
      <c r="E88" s="182" t="s">
        <v>1243</v>
      </c>
      <c r="F88" s="24"/>
      <c r="G88" s="24"/>
      <c r="H88" s="24"/>
      <c r="I88" s="141"/>
      <c r="J88" s="24"/>
      <c r="K88" s="24"/>
      <c r="L88" s="22"/>
    </row>
    <row r="89" spans="2:12" s="1" customFormat="1" ht="12" customHeight="1">
      <c r="B89" s="23"/>
      <c r="C89" s="34" t="s">
        <v>1244</v>
      </c>
      <c r="D89" s="24"/>
      <c r="E89" s="24"/>
      <c r="F89" s="24"/>
      <c r="G89" s="24"/>
      <c r="H89" s="24"/>
      <c r="I89" s="141"/>
      <c r="J89" s="24"/>
      <c r="K89" s="24"/>
      <c r="L89" s="22"/>
    </row>
    <row r="90" spans="1:31" s="2" customFormat="1" ht="16.5" customHeight="1">
      <c r="A90" s="40"/>
      <c r="B90" s="41"/>
      <c r="C90" s="42"/>
      <c r="D90" s="42"/>
      <c r="E90" s="307" t="s">
        <v>1696</v>
      </c>
      <c r="F90" s="42"/>
      <c r="G90" s="42"/>
      <c r="H90" s="42"/>
      <c r="I90" s="149"/>
      <c r="J90" s="42"/>
      <c r="K90" s="42"/>
      <c r="L90" s="150"/>
      <c r="S90" s="40"/>
      <c r="T90" s="40"/>
      <c r="U90" s="40"/>
      <c r="V90" s="40"/>
      <c r="W90" s="40"/>
      <c r="X90" s="40"/>
      <c r="Y90" s="40"/>
      <c r="Z90" s="40"/>
      <c r="AA90" s="40"/>
      <c r="AB90" s="40"/>
      <c r="AC90" s="40"/>
      <c r="AD90" s="40"/>
      <c r="AE90" s="40"/>
    </row>
    <row r="91" spans="1:31" s="2" customFormat="1" ht="12" customHeight="1">
      <c r="A91" s="40"/>
      <c r="B91" s="41"/>
      <c r="C91" s="34" t="s">
        <v>1473</v>
      </c>
      <c r="D91" s="42"/>
      <c r="E91" s="42"/>
      <c r="F91" s="42"/>
      <c r="G91" s="42"/>
      <c r="H91" s="42"/>
      <c r="I91" s="149"/>
      <c r="J91" s="42"/>
      <c r="K91" s="42"/>
      <c r="L91" s="150"/>
      <c r="S91" s="40"/>
      <c r="T91" s="40"/>
      <c r="U91" s="40"/>
      <c r="V91" s="40"/>
      <c r="W91" s="40"/>
      <c r="X91" s="40"/>
      <c r="Y91" s="40"/>
      <c r="Z91" s="40"/>
      <c r="AA91" s="40"/>
      <c r="AB91" s="40"/>
      <c r="AC91" s="40"/>
      <c r="AD91" s="40"/>
      <c r="AE91" s="40"/>
    </row>
    <row r="92" spans="1:31" s="2" customFormat="1" ht="16.5" customHeight="1">
      <c r="A92" s="40"/>
      <c r="B92" s="41"/>
      <c r="C92" s="42"/>
      <c r="D92" s="42"/>
      <c r="E92" s="71" t="str">
        <f>E13</f>
        <v>SO 03.3.2 - Oprava sociálního zařízení</v>
      </c>
      <c r="F92" s="42"/>
      <c r="G92" s="42"/>
      <c r="H92" s="42"/>
      <c r="I92" s="149"/>
      <c r="J92" s="42"/>
      <c r="K92" s="42"/>
      <c r="L92" s="150"/>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2" customHeight="1">
      <c r="A94" s="40"/>
      <c r="B94" s="41"/>
      <c r="C94" s="34" t="s">
        <v>22</v>
      </c>
      <c r="D94" s="42"/>
      <c r="E94" s="42"/>
      <c r="F94" s="29" t="str">
        <f>F16</f>
        <v>Kynšperk nad Ohří</v>
      </c>
      <c r="G94" s="42"/>
      <c r="H94" s="42"/>
      <c r="I94" s="152" t="s">
        <v>24</v>
      </c>
      <c r="J94" s="74" t="str">
        <f>IF(J16="","",J16)</f>
        <v>23. 1. 2020</v>
      </c>
      <c r="K94" s="42"/>
      <c r="L94" s="150"/>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149"/>
      <c r="J95" s="42"/>
      <c r="K95" s="42"/>
      <c r="L95" s="150"/>
      <c r="S95" s="40"/>
      <c r="T95" s="40"/>
      <c r="U95" s="40"/>
      <c r="V95" s="40"/>
      <c r="W95" s="40"/>
      <c r="X95" s="40"/>
      <c r="Y95" s="40"/>
      <c r="Z95" s="40"/>
      <c r="AA95" s="40"/>
      <c r="AB95" s="40"/>
      <c r="AC95" s="40"/>
      <c r="AD95" s="40"/>
      <c r="AE95" s="40"/>
    </row>
    <row r="96" spans="1:31" s="2" customFormat="1" ht="15.15" customHeight="1">
      <c r="A96" s="40"/>
      <c r="B96" s="41"/>
      <c r="C96" s="34" t="s">
        <v>26</v>
      </c>
      <c r="D96" s="42"/>
      <c r="E96" s="42"/>
      <c r="F96" s="29" t="str">
        <f>E19</f>
        <v>Město Kynšperk nad Ohří</v>
      </c>
      <c r="G96" s="42"/>
      <c r="H96" s="42"/>
      <c r="I96" s="152" t="s">
        <v>34</v>
      </c>
      <c r="J96" s="38" t="str">
        <f>E25</f>
        <v>BEPRO, Jiří Bednář</v>
      </c>
      <c r="K96" s="42"/>
      <c r="L96" s="150"/>
      <c r="S96" s="40"/>
      <c r="T96" s="40"/>
      <c r="U96" s="40"/>
      <c r="V96" s="40"/>
      <c r="W96" s="40"/>
      <c r="X96" s="40"/>
      <c r="Y96" s="40"/>
      <c r="Z96" s="40"/>
      <c r="AA96" s="40"/>
      <c r="AB96" s="40"/>
      <c r="AC96" s="40"/>
      <c r="AD96" s="40"/>
      <c r="AE96" s="40"/>
    </row>
    <row r="97" spans="1:31" s="2" customFormat="1" ht="15.15" customHeight="1">
      <c r="A97" s="40"/>
      <c r="B97" s="41"/>
      <c r="C97" s="34" t="s">
        <v>32</v>
      </c>
      <c r="D97" s="42"/>
      <c r="E97" s="42"/>
      <c r="F97" s="29" t="str">
        <f>IF(E22="","",E22)</f>
        <v>Vyplň údaj</v>
      </c>
      <c r="G97" s="42"/>
      <c r="H97" s="42"/>
      <c r="I97" s="152" t="s">
        <v>39</v>
      </c>
      <c r="J97" s="38" t="str">
        <f>E28</f>
        <v>BEPRO, Jiří Bednář</v>
      </c>
      <c r="K97" s="42"/>
      <c r="L97" s="150"/>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149"/>
      <c r="J98" s="42"/>
      <c r="K98" s="42"/>
      <c r="L98" s="150"/>
      <c r="S98" s="40"/>
      <c r="T98" s="40"/>
      <c r="U98" s="40"/>
      <c r="V98" s="40"/>
      <c r="W98" s="40"/>
      <c r="X98" s="40"/>
      <c r="Y98" s="40"/>
      <c r="Z98" s="40"/>
      <c r="AA98" s="40"/>
      <c r="AB98" s="40"/>
      <c r="AC98" s="40"/>
      <c r="AD98" s="40"/>
      <c r="AE98" s="40"/>
    </row>
    <row r="99" spans="1:31" s="11" customFormat="1" ht="29.25" customHeight="1">
      <c r="A99" s="201"/>
      <c r="B99" s="202"/>
      <c r="C99" s="203" t="s">
        <v>180</v>
      </c>
      <c r="D99" s="204" t="s">
        <v>61</v>
      </c>
      <c r="E99" s="204" t="s">
        <v>57</v>
      </c>
      <c r="F99" s="204" t="s">
        <v>58</v>
      </c>
      <c r="G99" s="204" t="s">
        <v>181</v>
      </c>
      <c r="H99" s="204" t="s">
        <v>182</v>
      </c>
      <c r="I99" s="205" t="s">
        <v>183</v>
      </c>
      <c r="J99" s="204" t="s">
        <v>170</v>
      </c>
      <c r="K99" s="206" t="s">
        <v>184</v>
      </c>
      <c r="L99" s="207"/>
      <c r="M99" s="94" t="s">
        <v>21</v>
      </c>
      <c r="N99" s="95" t="s">
        <v>46</v>
      </c>
      <c r="O99" s="95" t="s">
        <v>185</v>
      </c>
      <c r="P99" s="95" t="s">
        <v>186</v>
      </c>
      <c r="Q99" s="95" t="s">
        <v>187</v>
      </c>
      <c r="R99" s="95" t="s">
        <v>188</v>
      </c>
      <c r="S99" s="95" t="s">
        <v>189</v>
      </c>
      <c r="T99" s="96" t="s">
        <v>190</v>
      </c>
      <c r="U99" s="201"/>
      <c r="V99" s="201"/>
      <c r="W99" s="201"/>
      <c r="X99" s="201"/>
      <c r="Y99" s="201"/>
      <c r="Z99" s="201"/>
      <c r="AA99" s="201"/>
      <c r="AB99" s="201"/>
      <c r="AC99" s="201"/>
      <c r="AD99" s="201"/>
      <c r="AE99" s="201"/>
    </row>
    <row r="100" spans="1:63" s="2" customFormat="1" ht="22.8" customHeight="1">
      <c r="A100" s="40"/>
      <c r="B100" s="41"/>
      <c r="C100" s="101" t="s">
        <v>191</v>
      </c>
      <c r="D100" s="42"/>
      <c r="E100" s="42"/>
      <c r="F100" s="42"/>
      <c r="G100" s="42"/>
      <c r="H100" s="42"/>
      <c r="I100" s="149"/>
      <c r="J100" s="208">
        <f>BK100</f>
        <v>0</v>
      </c>
      <c r="K100" s="42"/>
      <c r="L100" s="46"/>
      <c r="M100" s="97"/>
      <c r="N100" s="209"/>
      <c r="O100" s="98"/>
      <c r="P100" s="210">
        <f>P101+P146</f>
        <v>0</v>
      </c>
      <c r="Q100" s="98"/>
      <c r="R100" s="210">
        <f>R101+R146</f>
        <v>1.2005972</v>
      </c>
      <c r="S100" s="98"/>
      <c r="T100" s="211">
        <f>T101+T146</f>
        <v>1.7249171</v>
      </c>
      <c r="U100" s="40"/>
      <c r="V100" s="40"/>
      <c r="W100" s="40"/>
      <c r="X100" s="40"/>
      <c r="Y100" s="40"/>
      <c r="Z100" s="40"/>
      <c r="AA100" s="40"/>
      <c r="AB100" s="40"/>
      <c r="AC100" s="40"/>
      <c r="AD100" s="40"/>
      <c r="AE100" s="40"/>
      <c r="AT100" s="19" t="s">
        <v>75</v>
      </c>
      <c r="AU100" s="19" t="s">
        <v>171</v>
      </c>
      <c r="BK100" s="212">
        <f>BK101+BK146</f>
        <v>0</v>
      </c>
    </row>
    <row r="101" spans="1:63" s="12" customFormat="1" ht="25.9" customHeight="1">
      <c r="A101" s="12"/>
      <c r="B101" s="213"/>
      <c r="C101" s="214"/>
      <c r="D101" s="215" t="s">
        <v>75</v>
      </c>
      <c r="E101" s="216" t="s">
        <v>192</v>
      </c>
      <c r="F101" s="216" t="s">
        <v>193</v>
      </c>
      <c r="G101" s="214"/>
      <c r="H101" s="214"/>
      <c r="I101" s="217"/>
      <c r="J101" s="218">
        <f>BK101</f>
        <v>0</v>
      </c>
      <c r="K101" s="214"/>
      <c r="L101" s="219"/>
      <c r="M101" s="220"/>
      <c r="N101" s="221"/>
      <c r="O101" s="221"/>
      <c r="P101" s="222">
        <f>P102+P113+P124+P142</f>
        <v>0</v>
      </c>
      <c r="Q101" s="221"/>
      <c r="R101" s="222">
        <f>R102+R113+R124+R142</f>
        <v>0.479505</v>
      </c>
      <c r="S101" s="221"/>
      <c r="T101" s="223">
        <f>T102+T113+T124+T142</f>
        <v>1.6672500000000001</v>
      </c>
      <c r="U101" s="12"/>
      <c r="V101" s="12"/>
      <c r="W101" s="12"/>
      <c r="X101" s="12"/>
      <c r="Y101" s="12"/>
      <c r="Z101" s="12"/>
      <c r="AA101" s="12"/>
      <c r="AB101" s="12"/>
      <c r="AC101" s="12"/>
      <c r="AD101" s="12"/>
      <c r="AE101" s="12"/>
      <c r="AR101" s="224" t="s">
        <v>84</v>
      </c>
      <c r="AT101" s="225" t="s">
        <v>75</v>
      </c>
      <c r="AU101" s="225" t="s">
        <v>76</v>
      </c>
      <c r="AY101" s="224" t="s">
        <v>194</v>
      </c>
      <c r="BK101" s="226">
        <f>BK102+BK113+BK124+BK142</f>
        <v>0</v>
      </c>
    </row>
    <row r="102" spans="1:63" s="12" customFormat="1" ht="22.8" customHeight="1">
      <c r="A102" s="12"/>
      <c r="B102" s="213"/>
      <c r="C102" s="214"/>
      <c r="D102" s="215" t="s">
        <v>75</v>
      </c>
      <c r="E102" s="227" t="s">
        <v>241</v>
      </c>
      <c r="F102" s="227" t="s">
        <v>581</v>
      </c>
      <c r="G102" s="214"/>
      <c r="H102" s="214"/>
      <c r="I102" s="217"/>
      <c r="J102" s="228">
        <f>BK102</f>
        <v>0</v>
      </c>
      <c r="K102" s="214"/>
      <c r="L102" s="219"/>
      <c r="M102" s="220"/>
      <c r="N102" s="221"/>
      <c r="O102" s="221"/>
      <c r="P102" s="222">
        <f>SUM(P103:P112)</f>
        <v>0</v>
      </c>
      <c r="Q102" s="221"/>
      <c r="R102" s="222">
        <f>SUM(R103:R112)</f>
        <v>0.479505</v>
      </c>
      <c r="S102" s="221"/>
      <c r="T102" s="223">
        <f>SUM(T103:T112)</f>
        <v>0</v>
      </c>
      <c r="U102" s="12"/>
      <c r="V102" s="12"/>
      <c r="W102" s="12"/>
      <c r="X102" s="12"/>
      <c r="Y102" s="12"/>
      <c r="Z102" s="12"/>
      <c r="AA102" s="12"/>
      <c r="AB102" s="12"/>
      <c r="AC102" s="12"/>
      <c r="AD102" s="12"/>
      <c r="AE102" s="12"/>
      <c r="AR102" s="224" t="s">
        <v>84</v>
      </c>
      <c r="AT102" s="225" t="s">
        <v>75</v>
      </c>
      <c r="AU102" s="225" t="s">
        <v>84</v>
      </c>
      <c r="AY102" s="224" t="s">
        <v>194</v>
      </c>
      <c r="BK102" s="226">
        <f>SUM(BK103:BK112)</f>
        <v>0</v>
      </c>
    </row>
    <row r="103" spans="1:65" s="2" customFormat="1" ht="16.5" customHeight="1">
      <c r="A103" s="40"/>
      <c r="B103" s="41"/>
      <c r="C103" s="229" t="s">
        <v>84</v>
      </c>
      <c r="D103" s="229" t="s">
        <v>197</v>
      </c>
      <c r="E103" s="230" t="s">
        <v>583</v>
      </c>
      <c r="F103" s="231" t="s">
        <v>584</v>
      </c>
      <c r="G103" s="232" t="s">
        <v>354</v>
      </c>
      <c r="H103" s="233">
        <v>19.5</v>
      </c>
      <c r="I103" s="234"/>
      <c r="J103" s="235">
        <f>ROUND(I103*H103,2)</f>
        <v>0</v>
      </c>
      <c r="K103" s="231" t="s">
        <v>201</v>
      </c>
      <c r="L103" s="46"/>
      <c r="M103" s="236" t="s">
        <v>21</v>
      </c>
      <c r="N103" s="237" t="s">
        <v>47</v>
      </c>
      <c r="O103" s="86"/>
      <c r="P103" s="238">
        <f>O103*H103</f>
        <v>0</v>
      </c>
      <c r="Q103" s="238">
        <v>0.0154</v>
      </c>
      <c r="R103" s="238">
        <f>Q103*H103</f>
        <v>0.3003</v>
      </c>
      <c r="S103" s="238">
        <v>0</v>
      </c>
      <c r="T103" s="239">
        <f>S103*H103</f>
        <v>0</v>
      </c>
      <c r="U103" s="40"/>
      <c r="V103" s="40"/>
      <c r="W103" s="40"/>
      <c r="X103" s="40"/>
      <c r="Y103" s="40"/>
      <c r="Z103" s="40"/>
      <c r="AA103" s="40"/>
      <c r="AB103" s="40"/>
      <c r="AC103" s="40"/>
      <c r="AD103" s="40"/>
      <c r="AE103" s="40"/>
      <c r="AR103" s="240" t="s">
        <v>202</v>
      </c>
      <c r="AT103" s="240" t="s">
        <v>197</v>
      </c>
      <c r="AU103" s="240" t="s">
        <v>86</v>
      </c>
      <c r="AY103" s="19" t="s">
        <v>194</v>
      </c>
      <c r="BE103" s="241">
        <f>IF(N103="základní",J103,0)</f>
        <v>0</v>
      </c>
      <c r="BF103" s="241">
        <f>IF(N103="snížená",J103,0)</f>
        <v>0</v>
      </c>
      <c r="BG103" s="241">
        <f>IF(N103="zákl. přenesená",J103,0)</f>
        <v>0</v>
      </c>
      <c r="BH103" s="241">
        <f>IF(N103="sníž. přenesená",J103,0)</f>
        <v>0</v>
      </c>
      <c r="BI103" s="241">
        <f>IF(N103="nulová",J103,0)</f>
        <v>0</v>
      </c>
      <c r="BJ103" s="19" t="s">
        <v>84</v>
      </c>
      <c r="BK103" s="241">
        <f>ROUND(I103*H103,2)</f>
        <v>0</v>
      </c>
      <c r="BL103" s="19" t="s">
        <v>202</v>
      </c>
      <c r="BM103" s="240" t="s">
        <v>1786</v>
      </c>
    </row>
    <row r="104" spans="1:47" s="2" customFormat="1" ht="12">
      <c r="A104" s="40"/>
      <c r="B104" s="41"/>
      <c r="C104" s="42"/>
      <c r="D104" s="242" t="s">
        <v>204</v>
      </c>
      <c r="E104" s="42"/>
      <c r="F104" s="243" t="s">
        <v>586</v>
      </c>
      <c r="G104" s="42"/>
      <c r="H104" s="42"/>
      <c r="I104" s="149"/>
      <c r="J104" s="42"/>
      <c r="K104" s="42"/>
      <c r="L104" s="46"/>
      <c r="M104" s="244"/>
      <c r="N104" s="245"/>
      <c r="O104" s="86"/>
      <c r="P104" s="86"/>
      <c r="Q104" s="86"/>
      <c r="R104" s="86"/>
      <c r="S104" s="86"/>
      <c r="T104" s="87"/>
      <c r="U104" s="40"/>
      <c r="V104" s="40"/>
      <c r="W104" s="40"/>
      <c r="X104" s="40"/>
      <c r="Y104" s="40"/>
      <c r="Z104" s="40"/>
      <c r="AA104" s="40"/>
      <c r="AB104" s="40"/>
      <c r="AC104" s="40"/>
      <c r="AD104" s="40"/>
      <c r="AE104" s="40"/>
      <c r="AT104" s="19" t="s">
        <v>204</v>
      </c>
      <c r="AU104" s="19" t="s">
        <v>86</v>
      </c>
    </row>
    <row r="105" spans="1:47" s="2" customFormat="1" ht="12">
      <c r="A105" s="40"/>
      <c r="B105" s="41"/>
      <c r="C105" s="42"/>
      <c r="D105" s="242" t="s">
        <v>206</v>
      </c>
      <c r="E105" s="42"/>
      <c r="F105" s="246" t="s">
        <v>587</v>
      </c>
      <c r="G105" s="42"/>
      <c r="H105" s="42"/>
      <c r="I105" s="149"/>
      <c r="J105" s="42"/>
      <c r="K105" s="42"/>
      <c r="L105" s="46"/>
      <c r="M105" s="244"/>
      <c r="N105" s="245"/>
      <c r="O105" s="86"/>
      <c r="P105" s="86"/>
      <c r="Q105" s="86"/>
      <c r="R105" s="86"/>
      <c r="S105" s="86"/>
      <c r="T105" s="87"/>
      <c r="U105" s="40"/>
      <c r="V105" s="40"/>
      <c r="W105" s="40"/>
      <c r="X105" s="40"/>
      <c r="Y105" s="40"/>
      <c r="Z105" s="40"/>
      <c r="AA105" s="40"/>
      <c r="AB105" s="40"/>
      <c r="AC105" s="40"/>
      <c r="AD105" s="40"/>
      <c r="AE105" s="40"/>
      <c r="AT105" s="19" t="s">
        <v>206</v>
      </c>
      <c r="AU105" s="19" t="s">
        <v>86</v>
      </c>
    </row>
    <row r="106" spans="1:51" s="13" customFormat="1" ht="12">
      <c r="A106" s="13"/>
      <c r="B106" s="247"/>
      <c r="C106" s="248"/>
      <c r="D106" s="242" t="s">
        <v>208</v>
      </c>
      <c r="E106" s="249" t="s">
        <v>21</v>
      </c>
      <c r="F106" s="250" t="s">
        <v>1787</v>
      </c>
      <c r="G106" s="248"/>
      <c r="H106" s="251">
        <v>19.5</v>
      </c>
      <c r="I106" s="252"/>
      <c r="J106" s="248"/>
      <c r="K106" s="248"/>
      <c r="L106" s="253"/>
      <c r="M106" s="254"/>
      <c r="N106" s="255"/>
      <c r="O106" s="255"/>
      <c r="P106" s="255"/>
      <c r="Q106" s="255"/>
      <c r="R106" s="255"/>
      <c r="S106" s="255"/>
      <c r="T106" s="256"/>
      <c r="U106" s="13"/>
      <c r="V106" s="13"/>
      <c r="W106" s="13"/>
      <c r="X106" s="13"/>
      <c r="Y106" s="13"/>
      <c r="Z106" s="13"/>
      <c r="AA106" s="13"/>
      <c r="AB106" s="13"/>
      <c r="AC106" s="13"/>
      <c r="AD106" s="13"/>
      <c r="AE106" s="13"/>
      <c r="AT106" s="257" t="s">
        <v>208</v>
      </c>
      <c r="AU106" s="257" t="s">
        <v>86</v>
      </c>
      <c r="AV106" s="13" t="s">
        <v>86</v>
      </c>
      <c r="AW106" s="13" t="s">
        <v>38</v>
      </c>
      <c r="AX106" s="13" t="s">
        <v>76</v>
      </c>
      <c r="AY106" s="257" t="s">
        <v>194</v>
      </c>
    </row>
    <row r="107" spans="1:51" s="14" customFormat="1" ht="12">
      <c r="A107" s="14"/>
      <c r="B107" s="258"/>
      <c r="C107" s="259"/>
      <c r="D107" s="242" t="s">
        <v>208</v>
      </c>
      <c r="E107" s="260" t="s">
        <v>21</v>
      </c>
      <c r="F107" s="261" t="s">
        <v>210</v>
      </c>
      <c r="G107" s="259"/>
      <c r="H107" s="262">
        <v>19.5</v>
      </c>
      <c r="I107" s="263"/>
      <c r="J107" s="259"/>
      <c r="K107" s="259"/>
      <c r="L107" s="264"/>
      <c r="M107" s="265"/>
      <c r="N107" s="266"/>
      <c r="O107" s="266"/>
      <c r="P107" s="266"/>
      <c r="Q107" s="266"/>
      <c r="R107" s="266"/>
      <c r="S107" s="266"/>
      <c r="T107" s="267"/>
      <c r="U107" s="14"/>
      <c r="V107" s="14"/>
      <c r="W107" s="14"/>
      <c r="X107" s="14"/>
      <c r="Y107" s="14"/>
      <c r="Z107" s="14"/>
      <c r="AA107" s="14"/>
      <c r="AB107" s="14"/>
      <c r="AC107" s="14"/>
      <c r="AD107" s="14"/>
      <c r="AE107" s="14"/>
      <c r="AT107" s="268" t="s">
        <v>208</v>
      </c>
      <c r="AU107" s="268" t="s">
        <v>86</v>
      </c>
      <c r="AV107" s="14" t="s">
        <v>202</v>
      </c>
      <c r="AW107" s="14" t="s">
        <v>38</v>
      </c>
      <c r="AX107" s="14" t="s">
        <v>84</v>
      </c>
      <c r="AY107" s="268" t="s">
        <v>194</v>
      </c>
    </row>
    <row r="108" spans="1:65" s="2" customFormat="1" ht="16.5" customHeight="1">
      <c r="A108" s="40"/>
      <c r="B108" s="41"/>
      <c r="C108" s="229" t="s">
        <v>86</v>
      </c>
      <c r="D108" s="229" t="s">
        <v>197</v>
      </c>
      <c r="E108" s="230" t="s">
        <v>595</v>
      </c>
      <c r="F108" s="231" t="s">
        <v>596</v>
      </c>
      <c r="G108" s="232" t="s">
        <v>354</v>
      </c>
      <c r="H108" s="233">
        <v>9.75</v>
      </c>
      <c r="I108" s="234"/>
      <c r="J108" s="235">
        <f>ROUND(I108*H108,2)</f>
        <v>0</v>
      </c>
      <c r="K108" s="231" t="s">
        <v>201</v>
      </c>
      <c r="L108" s="46"/>
      <c r="M108" s="236" t="s">
        <v>21</v>
      </c>
      <c r="N108" s="237" t="s">
        <v>47</v>
      </c>
      <c r="O108" s="86"/>
      <c r="P108" s="238">
        <f>O108*H108</f>
        <v>0</v>
      </c>
      <c r="Q108" s="238">
        <v>0.01838</v>
      </c>
      <c r="R108" s="238">
        <f>Q108*H108</f>
        <v>0.179205</v>
      </c>
      <c r="S108" s="238">
        <v>0</v>
      </c>
      <c r="T108" s="239">
        <f>S108*H108</f>
        <v>0</v>
      </c>
      <c r="U108" s="40"/>
      <c r="V108" s="40"/>
      <c r="W108" s="40"/>
      <c r="X108" s="40"/>
      <c r="Y108" s="40"/>
      <c r="Z108" s="40"/>
      <c r="AA108" s="40"/>
      <c r="AB108" s="40"/>
      <c r="AC108" s="40"/>
      <c r="AD108" s="40"/>
      <c r="AE108" s="40"/>
      <c r="AR108" s="240" t="s">
        <v>202</v>
      </c>
      <c r="AT108" s="240" t="s">
        <v>197</v>
      </c>
      <c r="AU108" s="240" t="s">
        <v>86</v>
      </c>
      <c r="AY108" s="19" t="s">
        <v>194</v>
      </c>
      <c r="BE108" s="241">
        <f>IF(N108="základní",J108,0)</f>
        <v>0</v>
      </c>
      <c r="BF108" s="241">
        <f>IF(N108="snížená",J108,0)</f>
        <v>0</v>
      </c>
      <c r="BG108" s="241">
        <f>IF(N108="zákl. přenesená",J108,0)</f>
        <v>0</v>
      </c>
      <c r="BH108" s="241">
        <f>IF(N108="sníž. přenesená",J108,0)</f>
        <v>0</v>
      </c>
      <c r="BI108" s="241">
        <f>IF(N108="nulová",J108,0)</f>
        <v>0</v>
      </c>
      <c r="BJ108" s="19" t="s">
        <v>84</v>
      </c>
      <c r="BK108" s="241">
        <f>ROUND(I108*H108,2)</f>
        <v>0</v>
      </c>
      <c r="BL108" s="19" t="s">
        <v>202</v>
      </c>
      <c r="BM108" s="240" t="s">
        <v>1788</v>
      </c>
    </row>
    <row r="109" spans="1:47" s="2" customFormat="1" ht="12">
      <c r="A109" s="40"/>
      <c r="B109" s="41"/>
      <c r="C109" s="42"/>
      <c r="D109" s="242" t="s">
        <v>204</v>
      </c>
      <c r="E109" s="42"/>
      <c r="F109" s="243" t="s">
        <v>598</v>
      </c>
      <c r="G109" s="42"/>
      <c r="H109" s="42"/>
      <c r="I109" s="149"/>
      <c r="J109" s="42"/>
      <c r="K109" s="42"/>
      <c r="L109" s="46"/>
      <c r="M109" s="244"/>
      <c r="N109" s="245"/>
      <c r="O109" s="86"/>
      <c r="P109" s="86"/>
      <c r="Q109" s="86"/>
      <c r="R109" s="86"/>
      <c r="S109" s="86"/>
      <c r="T109" s="87"/>
      <c r="U109" s="40"/>
      <c r="V109" s="40"/>
      <c r="W109" s="40"/>
      <c r="X109" s="40"/>
      <c r="Y109" s="40"/>
      <c r="Z109" s="40"/>
      <c r="AA109" s="40"/>
      <c r="AB109" s="40"/>
      <c r="AC109" s="40"/>
      <c r="AD109" s="40"/>
      <c r="AE109" s="40"/>
      <c r="AT109" s="19" t="s">
        <v>204</v>
      </c>
      <c r="AU109" s="19" t="s">
        <v>86</v>
      </c>
    </row>
    <row r="110" spans="1:47" s="2" customFormat="1" ht="12">
      <c r="A110" s="40"/>
      <c r="B110" s="41"/>
      <c r="C110" s="42"/>
      <c r="D110" s="242" t="s">
        <v>206</v>
      </c>
      <c r="E110" s="42"/>
      <c r="F110" s="246" t="s">
        <v>587</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206</v>
      </c>
      <c r="AU110" s="19" t="s">
        <v>86</v>
      </c>
    </row>
    <row r="111" spans="1:51" s="13" customFormat="1" ht="12">
      <c r="A111" s="13"/>
      <c r="B111" s="247"/>
      <c r="C111" s="248"/>
      <c r="D111" s="242" t="s">
        <v>208</v>
      </c>
      <c r="E111" s="249" t="s">
        <v>21</v>
      </c>
      <c r="F111" s="250" t="s">
        <v>1789</v>
      </c>
      <c r="G111" s="248"/>
      <c r="H111" s="251">
        <v>9.75</v>
      </c>
      <c r="I111" s="252"/>
      <c r="J111" s="248"/>
      <c r="K111" s="248"/>
      <c r="L111" s="253"/>
      <c r="M111" s="254"/>
      <c r="N111" s="255"/>
      <c r="O111" s="255"/>
      <c r="P111" s="255"/>
      <c r="Q111" s="255"/>
      <c r="R111" s="255"/>
      <c r="S111" s="255"/>
      <c r="T111" s="256"/>
      <c r="U111" s="13"/>
      <c r="V111" s="13"/>
      <c r="W111" s="13"/>
      <c r="X111" s="13"/>
      <c r="Y111" s="13"/>
      <c r="Z111" s="13"/>
      <c r="AA111" s="13"/>
      <c r="AB111" s="13"/>
      <c r="AC111" s="13"/>
      <c r="AD111" s="13"/>
      <c r="AE111" s="13"/>
      <c r="AT111" s="257" t="s">
        <v>208</v>
      </c>
      <c r="AU111" s="257" t="s">
        <v>86</v>
      </c>
      <c r="AV111" s="13" t="s">
        <v>86</v>
      </c>
      <c r="AW111" s="13" t="s">
        <v>38</v>
      </c>
      <c r="AX111" s="13" t="s">
        <v>76</v>
      </c>
      <c r="AY111" s="257" t="s">
        <v>194</v>
      </c>
    </row>
    <row r="112" spans="1:51" s="14" customFormat="1" ht="12">
      <c r="A112" s="14"/>
      <c r="B112" s="258"/>
      <c r="C112" s="259"/>
      <c r="D112" s="242" t="s">
        <v>208</v>
      </c>
      <c r="E112" s="260" t="s">
        <v>21</v>
      </c>
      <c r="F112" s="261" t="s">
        <v>210</v>
      </c>
      <c r="G112" s="259"/>
      <c r="H112" s="262">
        <v>9.75</v>
      </c>
      <c r="I112" s="263"/>
      <c r="J112" s="259"/>
      <c r="K112" s="259"/>
      <c r="L112" s="264"/>
      <c r="M112" s="265"/>
      <c r="N112" s="266"/>
      <c r="O112" s="266"/>
      <c r="P112" s="266"/>
      <c r="Q112" s="266"/>
      <c r="R112" s="266"/>
      <c r="S112" s="266"/>
      <c r="T112" s="267"/>
      <c r="U112" s="14"/>
      <c r="V112" s="14"/>
      <c r="W112" s="14"/>
      <c r="X112" s="14"/>
      <c r="Y112" s="14"/>
      <c r="Z112" s="14"/>
      <c r="AA112" s="14"/>
      <c r="AB112" s="14"/>
      <c r="AC112" s="14"/>
      <c r="AD112" s="14"/>
      <c r="AE112" s="14"/>
      <c r="AT112" s="268" t="s">
        <v>208</v>
      </c>
      <c r="AU112" s="268" t="s">
        <v>86</v>
      </c>
      <c r="AV112" s="14" t="s">
        <v>202</v>
      </c>
      <c r="AW112" s="14" t="s">
        <v>38</v>
      </c>
      <c r="AX112" s="14" t="s">
        <v>84</v>
      </c>
      <c r="AY112" s="268" t="s">
        <v>194</v>
      </c>
    </row>
    <row r="113" spans="1:63" s="12" customFormat="1" ht="22.8" customHeight="1">
      <c r="A113" s="12"/>
      <c r="B113" s="213"/>
      <c r="C113" s="214"/>
      <c r="D113" s="215" t="s">
        <v>75</v>
      </c>
      <c r="E113" s="227" t="s">
        <v>195</v>
      </c>
      <c r="F113" s="227" t="s">
        <v>196</v>
      </c>
      <c r="G113" s="214"/>
      <c r="H113" s="214"/>
      <c r="I113" s="217"/>
      <c r="J113" s="228">
        <f>BK113</f>
        <v>0</v>
      </c>
      <c r="K113" s="214"/>
      <c r="L113" s="219"/>
      <c r="M113" s="220"/>
      <c r="N113" s="221"/>
      <c r="O113" s="221"/>
      <c r="P113" s="222">
        <f>SUM(P114:P123)</f>
        <v>0</v>
      </c>
      <c r="Q113" s="221"/>
      <c r="R113" s="222">
        <f>SUM(R114:R123)</f>
        <v>0</v>
      </c>
      <c r="S113" s="221"/>
      <c r="T113" s="223">
        <f>SUM(T114:T123)</f>
        <v>1.6672500000000001</v>
      </c>
      <c r="U113" s="12"/>
      <c r="V113" s="12"/>
      <c r="W113" s="12"/>
      <c r="X113" s="12"/>
      <c r="Y113" s="12"/>
      <c r="Z113" s="12"/>
      <c r="AA113" s="12"/>
      <c r="AB113" s="12"/>
      <c r="AC113" s="12"/>
      <c r="AD113" s="12"/>
      <c r="AE113" s="12"/>
      <c r="AR113" s="224" t="s">
        <v>84</v>
      </c>
      <c r="AT113" s="225" t="s">
        <v>75</v>
      </c>
      <c r="AU113" s="225" t="s">
        <v>84</v>
      </c>
      <c r="AY113" s="224" t="s">
        <v>194</v>
      </c>
      <c r="BK113" s="226">
        <f>SUM(BK114:BK123)</f>
        <v>0</v>
      </c>
    </row>
    <row r="114" spans="1:65" s="2" customFormat="1" ht="16.5" customHeight="1">
      <c r="A114" s="40"/>
      <c r="B114" s="41"/>
      <c r="C114" s="229" t="s">
        <v>97</v>
      </c>
      <c r="D114" s="229" t="s">
        <v>197</v>
      </c>
      <c r="E114" s="230" t="s">
        <v>1790</v>
      </c>
      <c r="F114" s="231" t="s">
        <v>1791</v>
      </c>
      <c r="G114" s="232" t="s">
        <v>354</v>
      </c>
      <c r="H114" s="233">
        <v>14.625</v>
      </c>
      <c r="I114" s="234"/>
      <c r="J114" s="235">
        <f>ROUND(I114*H114,2)</f>
        <v>0</v>
      </c>
      <c r="K114" s="231" t="s">
        <v>201</v>
      </c>
      <c r="L114" s="46"/>
      <c r="M114" s="236" t="s">
        <v>21</v>
      </c>
      <c r="N114" s="237" t="s">
        <v>47</v>
      </c>
      <c r="O114" s="86"/>
      <c r="P114" s="238">
        <f>O114*H114</f>
        <v>0</v>
      </c>
      <c r="Q114" s="238">
        <v>0</v>
      </c>
      <c r="R114" s="238">
        <f>Q114*H114</f>
        <v>0</v>
      </c>
      <c r="S114" s="238">
        <v>0.046</v>
      </c>
      <c r="T114" s="239">
        <f>S114*H114</f>
        <v>0.67275</v>
      </c>
      <c r="U114" s="40"/>
      <c r="V114" s="40"/>
      <c r="W114" s="40"/>
      <c r="X114" s="40"/>
      <c r="Y114" s="40"/>
      <c r="Z114" s="40"/>
      <c r="AA114" s="40"/>
      <c r="AB114" s="40"/>
      <c r="AC114" s="40"/>
      <c r="AD114" s="40"/>
      <c r="AE114" s="40"/>
      <c r="AR114" s="240" t="s">
        <v>202</v>
      </c>
      <c r="AT114" s="240" t="s">
        <v>197</v>
      </c>
      <c r="AU114" s="240" t="s">
        <v>86</v>
      </c>
      <c r="AY114" s="19" t="s">
        <v>194</v>
      </c>
      <c r="BE114" s="241">
        <f>IF(N114="základní",J114,0)</f>
        <v>0</v>
      </c>
      <c r="BF114" s="241">
        <f>IF(N114="snížená",J114,0)</f>
        <v>0</v>
      </c>
      <c r="BG114" s="241">
        <f>IF(N114="zákl. přenesená",J114,0)</f>
        <v>0</v>
      </c>
      <c r="BH114" s="241">
        <f>IF(N114="sníž. přenesená",J114,0)</f>
        <v>0</v>
      </c>
      <c r="BI114" s="241">
        <f>IF(N114="nulová",J114,0)</f>
        <v>0</v>
      </c>
      <c r="BJ114" s="19" t="s">
        <v>84</v>
      </c>
      <c r="BK114" s="241">
        <f>ROUND(I114*H114,2)</f>
        <v>0</v>
      </c>
      <c r="BL114" s="19" t="s">
        <v>202</v>
      </c>
      <c r="BM114" s="240" t="s">
        <v>1792</v>
      </c>
    </row>
    <row r="115" spans="1:47" s="2" customFormat="1" ht="12">
      <c r="A115" s="40"/>
      <c r="B115" s="41"/>
      <c r="C115" s="42"/>
      <c r="D115" s="242" t="s">
        <v>204</v>
      </c>
      <c r="E115" s="42"/>
      <c r="F115" s="243" t="s">
        <v>1793</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204</v>
      </c>
      <c r="AU115" s="19" t="s">
        <v>86</v>
      </c>
    </row>
    <row r="116" spans="1:47" s="2" customFormat="1" ht="12">
      <c r="A116" s="40"/>
      <c r="B116" s="41"/>
      <c r="C116" s="42"/>
      <c r="D116" s="242" t="s">
        <v>206</v>
      </c>
      <c r="E116" s="42"/>
      <c r="F116" s="246" t="s">
        <v>1794</v>
      </c>
      <c r="G116" s="42"/>
      <c r="H116" s="42"/>
      <c r="I116" s="149"/>
      <c r="J116" s="42"/>
      <c r="K116" s="42"/>
      <c r="L116" s="46"/>
      <c r="M116" s="244"/>
      <c r="N116" s="245"/>
      <c r="O116" s="86"/>
      <c r="P116" s="86"/>
      <c r="Q116" s="86"/>
      <c r="R116" s="86"/>
      <c r="S116" s="86"/>
      <c r="T116" s="87"/>
      <c r="U116" s="40"/>
      <c r="V116" s="40"/>
      <c r="W116" s="40"/>
      <c r="X116" s="40"/>
      <c r="Y116" s="40"/>
      <c r="Z116" s="40"/>
      <c r="AA116" s="40"/>
      <c r="AB116" s="40"/>
      <c r="AC116" s="40"/>
      <c r="AD116" s="40"/>
      <c r="AE116" s="40"/>
      <c r="AT116" s="19" t="s">
        <v>206</v>
      </c>
      <c r="AU116" s="19" t="s">
        <v>86</v>
      </c>
    </row>
    <row r="117" spans="1:51" s="13" customFormat="1" ht="12">
      <c r="A117" s="13"/>
      <c r="B117" s="247"/>
      <c r="C117" s="248"/>
      <c r="D117" s="242" t="s">
        <v>208</v>
      </c>
      <c r="E117" s="249" t="s">
        <v>21</v>
      </c>
      <c r="F117" s="250" t="s">
        <v>1795</v>
      </c>
      <c r="G117" s="248"/>
      <c r="H117" s="251">
        <v>14.625</v>
      </c>
      <c r="I117" s="252"/>
      <c r="J117" s="248"/>
      <c r="K117" s="248"/>
      <c r="L117" s="253"/>
      <c r="M117" s="254"/>
      <c r="N117" s="255"/>
      <c r="O117" s="255"/>
      <c r="P117" s="255"/>
      <c r="Q117" s="255"/>
      <c r="R117" s="255"/>
      <c r="S117" s="255"/>
      <c r="T117" s="256"/>
      <c r="U117" s="13"/>
      <c r="V117" s="13"/>
      <c r="W117" s="13"/>
      <c r="X117" s="13"/>
      <c r="Y117" s="13"/>
      <c r="Z117" s="13"/>
      <c r="AA117" s="13"/>
      <c r="AB117" s="13"/>
      <c r="AC117" s="13"/>
      <c r="AD117" s="13"/>
      <c r="AE117" s="13"/>
      <c r="AT117" s="257" t="s">
        <v>208</v>
      </c>
      <c r="AU117" s="257" t="s">
        <v>86</v>
      </c>
      <c r="AV117" s="13" t="s">
        <v>86</v>
      </c>
      <c r="AW117" s="13" t="s">
        <v>38</v>
      </c>
      <c r="AX117" s="13" t="s">
        <v>76</v>
      </c>
      <c r="AY117" s="257" t="s">
        <v>194</v>
      </c>
    </row>
    <row r="118" spans="1:51" s="14" customFormat="1" ht="12">
      <c r="A118" s="14"/>
      <c r="B118" s="258"/>
      <c r="C118" s="259"/>
      <c r="D118" s="242" t="s">
        <v>208</v>
      </c>
      <c r="E118" s="260" t="s">
        <v>21</v>
      </c>
      <c r="F118" s="261" t="s">
        <v>210</v>
      </c>
      <c r="G118" s="259"/>
      <c r="H118" s="262">
        <v>14.625</v>
      </c>
      <c r="I118" s="263"/>
      <c r="J118" s="259"/>
      <c r="K118" s="259"/>
      <c r="L118" s="264"/>
      <c r="M118" s="265"/>
      <c r="N118" s="266"/>
      <c r="O118" s="266"/>
      <c r="P118" s="266"/>
      <c r="Q118" s="266"/>
      <c r="R118" s="266"/>
      <c r="S118" s="266"/>
      <c r="T118" s="267"/>
      <c r="U118" s="14"/>
      <c r="V118" s="14"/>
      <c r="W118" s="14"/>
      <c r="X118" s="14"/>
      <c r="Y118" s="14"/>
      <c r="Z118" s="14"/>
      <c r="AA118" s="14"/>
      <c r="AB118" s="14"/>
      <c r="AC118" s="14"/>
      <c r="AD118" s="14"/>
      <c r="AE118" s="14"/>
      <c r="AT118" s="268" t="s">
        <v>208</v>
      </c>
      <c r="AU118" s="268" t="s">
        <v>86</v>
      </c>
      <c r="AV118" s="14" t="s">
        <v>202</v>
      </c>
      <c r="AW118" s="14" t="s">
        <v>38</v>
      </c>
      <c r="AX118" s="14" t="s">
        <v>84</v>
      </c>
      <c r="AY118" s="268" t="s">
        <v>194</v>
      </c>
    </row>
    <row r="119" spans="1:65" s="2" customFormat="1" ht="16.5" customHeight="1">
      <c r="A119" s="40"/>
      <c r="B119" s="41"/>
      <c r="C119" s="229" t="s">
        <v>202</v>
      </c>
      <c r="D119" s="229" t="s">
        <v>197</v>
      </c>
      <c r="E119" s="230" t="s">
        <v>1796</v>
      </c>
      <c r="F119" s="231" t="s">
        <v>1797</v>
      </c>
      <c r="G119" s="232" t="s">
        <v>354</v>
      </c>
      <c r="H119" s="233">
        <v>14.625</v>
      </c>
      <c r="I119" s="234"/>
      <c r="J119" s="235">
        <f>ROUND(I119*H119,2)</f>
        <v>0</v>
      </c>
      <c r="K119" s="231" t="s">
        <v>201</v>
      </c>
      <c r="L119" s="46"/>
      <c r="M119" s="236" t="s">
        <v>21</v>
      </c>
      <c r="N119" s="237" t="s">
        <v>47</v>
      </c>
      <c r="O119" s="86"/>
      <c r="P119" s="238">
        <f>O119*H119</f>
        <v>0</v>
      </c>
      <c r="Q119" s="238">
        <v>0</v>
      </c>
      <c r="R119" s="238">
        <f>Q119*H119</f>
        <v>0</v>
      </c>
      <c r="S119" s="238">
        <v>0.068</v>
      </c>
      <c r="T119" s="239">
        <f>S119*H119</f>
        <v>0.9945</v>
      </c>
      <c r="U119" s="40"/>
      <c r="V119" s="40"/>
      <c r="W119" s="40"/>
      <c r="X119" s="40"/>
      <c r="Y119" s="40"/>
      <c r="Z119" s="40"/>
      <c r="AA119" s="40"/>
      <c r="AB119" s="40"/>
      <c r="AC119" s="40"/>
      <c r="AD119" s="40"/>
      <c r="AE119" s="40"/>
      <c r="AR119" s="240" t="s">
        <v>202</v>
      </c>
      <c r="AT119" s="240" t="s">
        <v>197</v>
      </c>
      <c r="AU119" s="240" t="s">
        <v>86</v>
      </c>
      <c r="AY119" s="19" t="s">
        <v>194</v>
      </c>
      <c r="BE119" s="241">
        <f>IF(N119="základní",J119,0)</f>
        <v>0</v>
      </c>
      <c r="BF119" s="241">
        <f>IF(N119="snížená",J119,0)</f>
        <v>0</v>
      </c>
      <c r="BG119" s="241">
        <f>IF(N119="zákl. přenesená",J119,0)</f>
        <v>0</v>
      </c>
      <c r="BH119" s="241">
        <f>IF(N119="sníž. přenesená",J119,0)</f>
        <v>0</v>
      </c>
      <c r="BI119" s="241">
        <f>IF(N119="nulová",J119,0)</f>
        <v>0</v>
      </c>
      <c r="BJ119" s="19" t="s">
        <v>84</v>
      </c>
      <c r="BK119" s="241">
        <f>ROUND(I119*H119,2)</f>
        <v>0</v>
      </c>
      <c r="BL119" s="19" t="s">
        <v>202</v>
      </c>
      <c r="BM119" s="240" t="s">
        <v>1798</v>
      </c>
    </row>
    <row r="120" spans="1:47" s="2" customFormat="1" ht="12">
      <c r="A120" s="40"/>
      <c r="B120" s="41"/>
      <c r="C120" s="42"/>
      <c r="D120" s="242" t="s">
        <v>204</v>
      </c>
      <c r="E120" s="42"/>
      <c r="F120" s="243" t="s">
        <v>1799</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204</v>
      </c>
      <c r="AU120" s="19" t="s">
        <v>86</v>
      </c>
    </row>
    <row r="121" spans="1:47" s="2" customFormat="1" ht="12">
      <c r="A121" s="40"/>
      <c r="B121" s="41"/>
      <c r="C121" s="42"/>
      <c r="D121" s="242" t="s">
        <v>206</v>
      </c>
      <c r="E121" s="42"/>
      <c r="F121" s="246" t="s">
        <v>1734</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206</v>
      </c>
      <c r="AU121" s="19" t="s">
        <v>86</v>
      </c>
    </row>
    <row r="122" spans="1:51" s="13" customFormat="1" ht="12">
      <c r="A122" s="13"/>
      <c r="B122" s="247"/>
      <c r="C122" s="248"/>
      <c r="D122" s="242" t="s">
        <v>208</v>
      </c>
      <c r="E122" s="249" t="s">
        <v>21</v>
      </c>
      <c r="F122" s="250" t="s">
        <v>1800</v>
      </c>
      <c r="G122" s="248"/>
      <c r="H122" s="251">
        <v>14.625</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4" customFormat="1" ht="12">
      <c r="A123" s="14"/>
      <c r="B123" s="258"/>
      <c r="C123" s="259"/>
      <c r="D123" s="242" t="s">
        <v>208</v>
      </c>
      <c r="E123" s="260" t="s">
        <v>21</v>
      </c>
      <c r="F123" s="261" t="s">
        <v>210</v>
      </c>
      <c r="G123" s="259"/>
      <c r="H123" s="262">
        <v>14.625</v>
      </c>
      <c r="I123" s="263"/>
      <c r="J123" s="259"/>
      <c r="K123" s="259"/>
      <c r="L123" s="264"/>
      <c r="M123" s="265"/>
      <c r="N123" s="266"/>
      <c r="O123" s="266"/>
      <c r="P123" s="266"/>
      <c r="Q123" s="266"/>
      <c r="R123" s="266"/>
      <c r="S123" s="266"/>
      <c r="T123" s="267"/>
      <c r="U123" s="14"/>
      <c r="V123" s="14"/>
      <c r="W123" s="14"/>
      <c r="X123" s="14"/>
      <c r="Y123" s="14"/>
      <c r="Z123" s="14"/>
      <c r="AA123" s="14"/>
      <c r="AB123" s="14"/>
      <c r="AC123" s="14"/>
      <c r="AD123" s="14"/>
      <c r="AE123" s="14"/>
      <c r="AT123" s="268" t="s">
        <v>208</v>
      </c>
      <c r="AU123" s="268" t="s">
        <v>86</v>
      </c>
      <c r="AV123" s="14" t="s">
        <v>202</v>
      </c>
      <c r="AW123" s="14" t="s">
        <v>38</v>
      </c>
      <c r="AX123" s="14" t="s">
        <v>84</v>
      </c>
      <c r="AY123" s="268" t="s">
        <v>194</v>
      </c>
    </row>
    <row r="124" spans="1:63" s="12" customFormat="1" ht="22.8" customHeight="1">
      <c r="A124" s="12"/>
      <c r="B124" s="213"/>
      <c r="C124" s="214"/>
      <c r="D124" s="215" t="s">
        <v>75</v>
      </c>
      <c r="E124" s="227" t="s">
        <v>211</v>
      </c>
      <c r="F124" s="227" t="s">
        <v>212</v>
      </c>
      <c r="G124" s="214"/>
      <c r="H124" s="214"/>
      <c r="I124" s="217"/>
      <c r="J124" s="228">
        <f>BK124</f>
        <v>0</v>
      </c>
      <c r="K124" s="214"/>
      <c r="L124" s="219"/>
      <c r="M124" s="220"/>
      <c r="N124" s="221"/>
      <c r="O124" s="221"/>
      <c r="P124" s="222">
        <f>SUM(P125:P141)</f>
        <v>0</v>
      </c>
      <c r="Q124" s="221"/>
      <c r="R124" s="222">
        <f>SUM(R125:R141)</f>
        <v>0</v>
      </c>
      <c r="S124" s="221"/>
      <c r="T124" s="223">
        <f>SUM(T125:T141)</f>
        <v>0</v>
      </c>
      <c r="U124" s="12"/>
      <c r="V124" s="12"/>
      <c r="W124" s="12"/>
      <c r="X124" s="12"/>
      <c r="Y124" s="12"/>
      <c r="Z124" s="12"/>
      <c r="AA124" s="12"/>
      <c r="AB124" s="12"/>
      <c r="AC124" s="12"/>
      <c r="AD124" s="12"/>
      <c r="AE124" s="12"/>
      <c r="AR124" s="224" t="s">
        <v>84</v>
      </c>
      <c r="AT124" s="225" t="s">
        <v>75</v>
      </c>
      <c r="AU124" s="225" t="s">
        <v>84</v>
      </c>
      <c r="AY124" s="224" t="s">
        <v>194</v>
      </c>
      <c r="BK124" s="226">
        <f>SUM(BK125:BK141)</f>
        <v>0</v>
      </c>
    </row>
    <row r="125" spans="1:65" s="2" customFormat="1" ht="16.5" customHeight="1">
      <c r="A125" s="40"/>
      <c r="B125" s="41"/>
      <c r="C125" s="229" t="s">
        <v>231</v>
      </c>
      <c r="D125" s="229" t="s">
        <v>197</v>
      </c>
      <c r="E125" s="230" t="s">
        <v>213</v>
      </c>
      <c r="F125" s="231" t="s">
        <v>214</v>
      </c>
      <c r="G125" s="232" t="s">
        <v>215</v>
      </c>
      <c r="H125" s="233">
        <v>1.725</v>
      </c>
      <c r="I125" s="234"/>
      <c r="J125" s="235">
        <f>ROUND(I125*H125,2)</f>
        <v>0</v>
      </c>
      <c r="K125" s="231" t="s">
        <v>201</v>
      </c>
      <c r="L125" s="46"/>
      <c r="M125" s="236" t="s">
        <v>21</v>
      </c>
      <c r="N125" s="237" t="s">
        <v>47</v>
      </c>
      <c r="O125" s="86"/>
      <c r="P125" s="238">
        <f>O125*H125</f>
        <v>0</v>
      </c>
      <c r="Q125" s="238">
        <v>0</v>
      </c>
      <c r="R125" s="238">
        <f>Q125*H125</f>
        <v>0</v>
      </c>
      <c r="S125" s="238">
        <v>0</v>
      </c>
      <c r="T125" s="239">
        <f>S125*H125</f>
        <v>0</v>
      </c>
      <c r="U125" s="40"/>
      <c r="V125" s="40"/>
      <c r="W125" s="40"/>
      <c r="X125" s="40"/>
      <c r="Y125" s="40"/>
      <c r="Z125" s="40"/>
      <c r="AA125" s="40"/>
      <c r="AB125" s="40"/>
      <c r="AC125" s="40"/>
      <c r="AD125" s="40"/>
      <c r="AE125" s="40"/>
      <c r="AR125" s="240" t="s">
        <v>202</v>
      </c>
      <c r="AT125" s="240" t="s">
        <v>197</v>
      </c>
      <c r="AU125" s="240" t="s">
        <v>86</v>
      </c>
      <c r="AY125" s="19" t="s">
        <v>194</v>
      </c>
      <c r="BE125" s="241">
        <f>IF(N125="základní",J125,0)</f>
        <v>0</v>
      </c>
      <c r="BF125" s="241">
        <f>IF(N125="snížená",J125,0)</f>
        <v>0</v>
      </c>
      <c r="BG125" s="241">
        <f>IF(N125="zákl. přenesená",J125,0)</f>
        <v>0</v>
      </c>
      <c r="BH125" s="241">
        <f>IF(N125="sníž. přenesená",J125,0)</f>
        <v>0</v>
      </c>
      <c r="BI125" s="241">
        <f>IF(N125="nulová",J125,0)</f>
        <v>0</v>
      </c>
      <c r="BJ125" s="19" t="s">
        <v>84</v>
      </c>
      <c r="BK125" s="241">
        <f>ROUND(I125*H125,2)</f>
        <v>0</v>
      </c>
      <c r="BL125" s="19" t="s">
        <v>202</v>
      </c>
      <c r="BM125" s="240" t="s">
        <v>1801</v>
      </c>
    </row>
    <row r="126" spans="1:47" s="2" customFormat="1" ht="12">
      <c r="A126" s="40"/>
      <c r="B126" s="41"/>
      <c r="C126" s="42"/>
      <c r="D126" s="242" t="s">
        <v>204</v>
      </c>
      <c r="E126" s="42"/>
      <c r="F126" s="243" t="s">
        <v>217</v>
      </c>
      <c r="G126" s="42"/>
      <c r="H126" s="42"/>
      <c r="I126" s="149"/>
      <c r="J126" s="42"/>
      <c r="K126" s="42"/>
      <c r="L126" s="46"/>
      <c r="M126" s="244"/>
      <c r="N126" s="245"/>
      <c r="O126" s="86"/>
      <c r="P126" s="86"/>
      <c r="Q126" s="86"/>
      <c r="R126" s="86"/>
      <c r="S126" s="86"/>
      <c r="T126" s="87"/>
      <c r="U126" s="40"/>
      <c r="V126" s="40"/>
      <c r="W126" s="40"/>
      <c r="X126" s="40"/>
      <c r="Y126" s="40"/>
      <c r="Z126" s="40"/>
      <c r="AA126" s="40"/>
      <c r="AB126" s="40"/>
      <c r="AC126" s="40"/>
      <c r="AD126" s="40"/>
      <c r="AE126" s="40"/>
      <c r="AT126" s="19" t="s">
        <v>204</v>
      </c>
      <c r="AU126" s="19" t="s">
        <v>86</v>
      </c>
    </row>
    <row r="127" spans="1:47" s="2" customFormat="1" ht="12">
      <c r="A127" s="40"/>
      <c r="B127" s="41"/>
      <c r="C127" s="42"/>
      <c r="D127" s="242" t="s">
        <v>206</v>
      </c>
      <c r="E127" s="42"/>
      <c r="F127" s="246" t="s">
        <v>218</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206</v>
      </c>
      <c r="AU127" s="19" t="s">
        <v>86</v>
      </c>
    </row>
    <row r="128" spans="1:65" s="2" customFormat="1" ht="16.5" customHeight="1">
      <c r="A128" s="40"/>
      <c r="B128" s="41"/>
      <c r="C128" s="229" t="s">
        <v>241</v>
      </c>
      <c r="D128" s="229" t="s">
        <v>197</v>
      </c>
      <c r="E128" s="230" t="s">
        <v>1746</v>
      </c>
      <c r="F128" s="231" t="s">
        <v>1747</v>
      </c>
      <c r="G128" s="232" t="s">
        <v>215</v>
      </c>
      <c r="H128" s="233">
        <v>1.725</v>
      </c>
      <c r="I128" s="234"/>
      <c r="J128" s="235">
        <f>ROUND(I128*H128,2)</f>
        <v>0</v>
      </c>
      <c r="K128" s="231" t="s">
        <v>201</v>
      </c>
      <c r="L128" s="46"/>
      <c r="M128" s="236" t="s">
        <v>21</v>
      </c>
      <c r="N128" s="237" t="s">
        <v>47</v>
      </c>
      <c r="O128" s="86"/>
      <c r="P128" s="238">
        <f>O128*H128</f>
        <v>0</v>
      </c>
      <c r="Q128" s="238">
        <v>0</v>
      </c>
      <c r="R128" s="238">
        <f>Q128*H128</f>
        <v>0</v>
      </c>
      <c r="S128" s="238">
        <v>0</v>
      </c>
      <c r="T128" s="239">
        <f>S128*H128</f>
        <v>0</v>
      </c>
      <c r="U128" s="40"/>
      <c r="V128" s="40"/>
      <c r="W128" s="40"/>
      <c r="X128" s="40"/>
      <c r="Y128" s="40"/>
      <c r="Z128" s="40"/>
      <c r="AA128" s="40"/>
      <c r="AB128" s="40"/>
      <c r="AC128" s="40"/>
      <c r="AD128" s="40"/>
      <c r="AE128" s="40"/>
      <c r="AR128" s="240" t="s">
        <v>202</v>
      </c>
      <c r="AT128" s="240" t="s">
        <v>197</v>
      </c>
      <c r="AU128" s="240" t="s">
        <v>86</v>
      </c>
      <c r="AY128" s="19" t="s">
        <v>194</v>
      </c>
      <c r="BE128" s="241">
        <f>IF(N128="základní",J128,0)</f>
        <v>0</v>
      </c>
      <c r="BF128" s="241">
        <f>IF(N128="snížená",J128,0)</f>
        <v>0</v>
      </c>
      <c r="BG128" s="241">
        <f>IF(N128="zákl. přenesená",J128,0)</f>
        <v>0</v>
      </c>
      <c r="BH128" s="241">
        <f>IF(N128="sníž. přenesená",J128,0)</f>
        <v>0</v>
      </c>
      <c r="BI128" s="241">
        <f>IF(N128="nulová",J128,0)</f>
        <v>0</v>
      </c>
      <c r="BJ128" s="19" t="s">
        <v>84</v>
      </c>
      <c r="BK128" s="241">
        <f>ROUND(I128*H128,2)</f>
        <v>0</v>
      </c>
      <c r="BL128" s="19" t="s">
        <v>202</v>
      </c>
      <c r="BM128" s="240" t="s">
        <v>1802</v>
      </c>
    </row>
    <row r="129" spans="1:47" s="2" customFormat="1" ht="12">
      <c r="A129" s="40"/>
      <c r="B129" s="41"/>
      <c r="C129" s="42"/>
      <c r="D129" s="242" t="s">
        <v>204</v>
      </c>
      <c r="E129" s="42"/>
      <c r="F129" s="243" t="s">
        <v>1749</v>
      </c>
      <c r="G129" s="42"/>
      <c r="H129" s="42"/>
      <c r="I129" s="149"/>
      <c r="J129" s="42"/>
      <c r="K129" s="42"/>
      <c r="L129" s="46"/>
      <c r="M129" s="244"/>
      <c r="N129" s="245"/>
      <c r="O129" s="86"/>
      <c r="P129" s="86"/>
      <c r="Q129" s="86"/>
      <c r="R129" s="86"/>
      <c r="S129" s="86"/>
      <c r="T129" s="87"/>
      <c r="U129" s="40"/>
      <c r="V129" s="40"/>
      <c r="W129" s="40"/>
      <c r="X129" s="40"/>
      <c r="Y129" s="40"/>
      <c r="Z129" s="40"/>
      <c r="AA129" s="40"/>
      <c r="AB129" s="40"/>
      <c r="AC129" s="40"/>
      <c r="AD129" s="40"/>
      <c r="AE129" s="40"/>
      <c r="AT129" s="19" t="s">
        <v>204</v>
      </c>
      <c r="AU129" s="19" t="s">
        <v>86</v>
      </c>
    </row>
    <row r="130" spans="1:47" s="2" customFormat="1" ht="12">
      <c r="A130" s="40"/>
      <c r="B130" s="41"/>
      <c r="C130" s="42"/>
      <c r="D130" s="242" t="s">
        <v>206</v>
      </c>
      <c r="E130" s="42"/>
      <c r="F130" s="246" t="s">
        <v>1504</v>
      </c>
      <c r="G130" s="42"/>
      <c r="H130" s="42"/>
      <c r="I130" s="149"/>
      <c r="J130" s="42"/>
      <c r="K130" s="42"/>
      <c r="L130" s="46"/>
      <c r="M130" s="244"/>
      <c r="N130" s="245"/>
      <c r="O130" s="86"/>
      <c r="P130" s="86"/>
      <c r="Q130" s="86"/>
      <c r="R130" s="86"/>
      <c r="S130" s="86"/>
      <c r="T130" s="87"/>
      <c r="U130" s="40"/>
      <c r="V130" s="40"/>
      <c r="W130" s="40"/>
      <c r="X130" s="40"/>
      <c r="Y130" s="40"/>
      <c r="Z130" s="40"/>
      <c r="AA130" s="40"/>
      <c r="AB130" s="40"/>
      <c r="AC130" s="40"/>
      <c r="AD130" s="40"/>
      <c r="AE130" s="40"/>
      <c r="AT130" s="19" t="s">
        <v>206</v>
      </c>
      <c r="AU130" s="19" t="s">
        <v>86</v>
      </c>
    </row>
    <row r="131" spans="1:65" s="2" customFormat="1" ht="16.5" customHeight="1">
      <c r="A131" s="40"/>
      <c r="B131" s="41"/>
      <c r="C131" s="229" t="s">
        <v>248</v>
      </c>
      <c r="D131" s="229" t="s">
        <v>197</v>
      </c>
      <c r="E131" s="230" t="s">
        <v>1760</v>
      </c>
      <c r="F131" s="231" t="s">
        <v>1761</v>
      </c>
      <c r="G131" s="232" t="s">
        <v>215</v>
      </c>
      <c r="H131" s="233">
        <v>1.725</v>
      </c>
      <c r="I131" s="234"/>
      <c r="J131" s="235">
        <f>ROUND(I131*H131,2)</f>
        <v>0</v>
      </c>
      <c r="K131" s="231" t="s">
        <v>201</v>
      </c>
      <c r="L131" s="46"/>
      <c r="M131" s="236" t="s">
        <v>21</v>
      </c>
      <c r="N131" s="237" t="s">
        <v>47</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202</v>
      </c>
      <c r="AT131" s="240" t="s">
        <v>197</v>
      </c>
      <c r="AU131" s="240" t="s">
        <v>86</v>
      </c>
      <c r="AY131" s="19" t="s">
        <v>194</v>
      </c>
      <c r="BE131" s="241">
        <f>IF(N131="základní",J131,0)</f>
        <v>0</v>
      </c>
      <c r="BF131" s="241">
        <f>IF(N131="snížená",J131,0)</f>
        <v>0</v>
      </c>
      <c r="BG131" s="241">
        <f>IF(N131="zákl. přenesená",J131,0)</f>
        <v>0</v>
      </c>
      <c r="BH131" s="241">
        <f>IF(N131="sníž. přenesená",J131,0)</f>
        <v>0</v>
      </c>
      <c r="BI131" s="241">
        <f>IF(N131="nulová",J131,0)</f>
        <v>0</v>
      </c>
      <c r="BJ131" s="19" t="s">
        <v>84</v>
      </c>
      <c r="BK131" s="241">
        <f>ROUND(I131*H131,2)</f>
        <v>0</v>
      </c>
      <c r="BL131" s="19" t="s">
        <v>202</v>
      </c>
      <c r="BM131" s="240" t="s">
        <v>1803</v>
      </c>
    </row>
    <row r="132" spans="1:47" s="2" customFormat="1" ht="12">
      <c r="A132" s="40"/>
      <c r="B132" s="41"/>
      <c r="C132" s="42"/>
      <c r="D132" s="242" t="s">
        <v>204</v>
      </c>
      <c r="E132" s="42"/>
      <c r="F132" s="243" t="s">
        <v>1763</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204</v>
      </c>
      <c r="AU132" s="19" t="s">
        <v>86</v>
      </c>
    </row>
    <row r="133" spans="1:47" s="2" customFormat="1" ht="12">
      <c r="A133" s="40"/>
      <c r="B133" s="41"/>
      <c r="C133" s="42"/>
      <c r="D133" s="242" t="s">
        <v>206</v>
      </c>
      <c r="E133" s="42"/>
      <c r="F133" s="246" t="s">
        <v>1764</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206</v>
      </c>
      <c r="AU133" s="19" t="s">
        <v>86</v>
      </c>
    </row>
    <row r="134" spans="1:65" s="2" customFormat="1" ht="16.5" customHeight="1">
      <c r="A134" s="40"/>
      <c r="B134" s="41"/>
      <c r="C134" s="229" t="s">
        <v>253</v>
      </c>
      <c r="D134" s="229" t="s">
        <v>197</v>
      </c>
      <c r="E134" s="230" t="s">
        <v>1765</v>
      </c>
      <c r="F134" s="231" t="s">
        <v>1766</v>
      </c>
      <c r="G134" s="232" t="s">
        <v>215</v>
      </c>
      <c r="H134" s="233">
        <v>17.25</v>
      </c>
      <c r="I134" s="234"/>
      <c r="J134" s="235">
        <f>ROUND(I134*H134,2)</f>
        <v>0</v>
      </c>
      <c r="K134" s="231" t="s">
        <v>201</v>
      </c>
      <c r="L134" s="46"/>
      <c r="M134" s="236" t="s">
        <v>21</v>
      </c>
      <c r="N134" s="237" t="s">
        <v>47</v>
      </c>
      <c r="O134" s="86"/>
      <c r="P134" s="238">
        <f>O134*H134</f>
        <v>0</v>
      </c>
      <c r="Q134" s="238">
        <v>0</v>
      </c>
      <c r="R134" s="238">
        <f>Q134*H134</f>
        <v>0</v>
      </c>
      <c r="S134" s="238">
        <v>0</v>
      </c>
      <c r="T134" s="239">
        <f>S134*H134</f>
        <v>0</v>
      </c>
      <c r="U134" s="40"/>
      <c r="V134" s="40"/>
      <c r="W134" s="40"/>
      <c r="X134" s="40"/>
      <c r="Y134" s="40"/>
      <c r="Z134" s="40"/>
      <c r="AA134" s="40"/>
      <c r="AB134" s="40"/>
      <c r="AC134" s="40"/>
      <c r="AD134" s="40"/>
      <c r="AE134" s="40"/>
      <c r="AR134" s="240" t="s">
        <v>202</v>
      </c>
      <c r="AT134" s="240" t="s">
        <v>197</v>
      </c>
      <c r="AU134" s="240" t="s">
        <v>86</v>
      </c>
      <c r="AY134" s="19" t="s">
        <v>194</v>
      </c>
      <c r="BE134" s="241">
        <f>IF(N134="základní",J134,0)</f>
        <v>0</v>
      </c>
      <c r="BF134" s="241">
        <f>IF(N134="snížená",J134,0)</f>
        <v>0</v>
      </c>
      <c r="BG134" s="241">
        <f>IF(N134="zákl. přenesená",J134,0)</f>
        <v>0</v>
      </c>
      <c r="BH134" s="241">
        <f>IF(N134="sníž. přenesená",J134,0)</f>
        <v>0</v>
      </c>
      <c r="BI134" s="241">
        <f>IF(N134="nulová",J134,0)</f>
        <v>0</v>
      </c>
      <c r="BJ134" s="19" t="s">
        <v>84</v>
      </c>
      <c r="BK134" s="241">
        <f>ROUND(I134*H134,2)</f>
        <v>0</v>
      </c>
      <c r="BL134" s="19" t="s">
        <v>202</v>
      </c>
      <c r="BM134" s="240" t="s">
        <v>1804</v>
      </c>
    </row>
    <row r="135" spans="1:47" s="2" customFormat="1" ht="12">
      <c r="A135" s="40"/>
      <c r="B135" s="41"/>
      <c r="C135" s="42"/>
      <c r="D135" s="242" t="s">
        <v>204</v>
      </c>
      <c r="E135" s="42"/>
      <c r="F135" s="243" t="s">
        <v>1768</v>
      </c>
      <c r="G135" s="42"/>
      <c r="H135" s="42"/>
      <c r="I135" s="149"/>
      <c r="J135" s="42"/>
      <c r="K135" s="42"/>
      <c r="L135" s="46"/>
      <c r="M135" s="244"/>
      <c r="N135" s="245"/>
      <c r="O135" s="86"/>
      <c r="P135" s="86"/>
      <c r="Q135" s="86"/>
      <c r="R135" s="86"/>
      <c r="S135" s="86"/>
      <c r="T135" s="87"/>
      <c r="U135" s="40"/>
      <c r="V135" s="40"/>
      <c r="W135" s="40"/>
      <c r="X135" s="40"/>
      <c r="Y135" s="40"/>
      <c r="Z135" s="40"/>
      <c r="AA135" s="40"/>
      <c r="AB135" s="40"/>
      <c r="AC135" s="40"/>
      <c r="AD135" s="40"/>
      <c r="AE135" s="40"/>
      <c r="AT135" s="19" t="s">
        <v>204</v>
      </c>
      <c r="AU135" s="19" t="s">
        <v>86</v>
      </c>
    </row>
    <row r="136" spans="1:47" s="2" customFormat="1" ht="12">
      <c r="A136" s="40"/>
      <c r="B136" s="41"/>
      <c r="C136" s="42"/>
      <c r="D136" s="242" t="s">
        <v>206</v>
      </c>
      <c r="E136" s="42"/>
      <c r="F136" s="246" t="s">
        <v>1764</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206</v>
      </c>
      <c r="AU136" s="19" t="s">
        <v>86</v>
      </c>
    </row>
    <row r="137" spans="1:47" s="2" customFormat="1" ht="12">
      <c r="A137" s="40"/>
      <c r="B137" s="41"/>
      <c r="C137" s="42"/>
      <c r="D137" s="242" t="s">
        <v>228</v>
      </c>
      <c r="E137" s="42"/>
      <c r="F137" s="246" t="s">
        <v>327</v>
      </c>
      <c r="G137" s="42"/>
      <c r="H137" s="42"/>
      <c r="I137" s="149"/>
      <c r="J137" s="42"/>
      <c r="K137" s="42"/>
      <c r="L137" s="46"/>
      <c r="M137" s="244"/>
      <c r="N137" s="245"/>
      <c r="O137" s="86"/>
      <c r="P137" s="86"/>
      <c r="Q137" s="86"/>
      <c r="R137" s="86"/>
      <c r="S137" s="86"/>
      <c r="T137" s="87"/>
      <c r="U137" s="40"/>
      <c r="V137" s="40"/>
      <c r="W137" s="40"/>
      <c r="X137" s="40"/>
      <c r="Y137" s="40"/>
      <c r="Z137" s="40"/>
      <c r="AA137" s="40"/>
      <c r="AB137" s="40"/>
      <c r="AC137" s="40"/>
      <c r="AD137" s="40"/>
      <c r="AE137" s="40"/>
      <c r="AT137" s="19" t="s">
        <v>228</v>
      </c>
      <c r="AU137" s="19" t="s">
        <v>86</v>
      </c>
    </row>
    <row r="138" spans="1:51" s="13" customFormat="1" ht="12">
      <c r="A138" s="13"/>
      <c r="B138" s="247"/>
      <c r="C138" s="248"/>
      <c r="D138" s="242" t="s">
        <v>208</v>
      </c>
      <c r="E138" s="248"/>
      <c r="F138" s="250" t="s">
        <v>1805</v>
      </c>
      <c r="G138" s="248"/>
      <c r="H138" s="251">
        <v>17.25</v>
      </c>
      <c r="I138" s="252"/>
      <c r="J138" s="248"/>
      <c r="K138" s="248"/>
      <c r="L138" s="253"/>
      <c r="M138" s="254"/>
      <c r="N138" s="255"/>
      <c r="O138" s="255"/>
      <c r="P138" s="255"/>
      <c r="Q138" s="255"/>
      <c r="R138" s="255"/>
      <c r="S138" s="255"/>
      <c r="T138" s="256"/>
      <c r="U138" s="13"/>
      <c r="V138" s="13"/>
      <c r="W138" s="13"/>
      <c r="X138" s="13"/>
      <c r="Y138" s="13"/>
      <c r="Z138" s="13"/>
      <c r="AA138" s="13"/>
      <c r="AB138" s="13"/>
      <c r="AC138" s="13"/>
      <c r="AD138" s="13"/>
      <c r="AE138" s="13"/>
      <c r="AT138" s="257" t="s">
        <v>208</v>
      </c>
      <c r="AU138" s="257" t="s">
        <v>86</v>
      </c>
      <c r="AV138" s="13" t="s">
        <v>86</v>
      </c>
      <c r="AW138" s="13" t="s">
        <v>4</v>
      </c>
      <c r="AX138" s="13" t="s">
        <v>84</v>
      </c>
      <c r="AY138" s="257" t="s">
        <v>194</v>
      </c>
    </row>
    <row r="139" spans="1:65" s="2" customFormat="1" ht="21.75" customHeight="1">
      <c r="A139" s="40"/>
      <c r="B139" s="41"/>
      <c r="C139" s="229" t="s">
        <v>195</v>
      </c>
      <c r="D139" s="229" t="s">
        <v>197</v>
      </c>
      <c r="E139" s="230" t="s">
        <v>232</v>
      </c>
      <c r="F139" s="231" t="s">
        <v>233</v>
      </c>
      <c r="G139" s="232" t="s">
        <v>215</v>
      </c>
      <c r="H139" s="233">
        <v>1.725</v>
      </c>
      <c r="I139" s="234"/>
      <c r="J139" s="235">
        <f>ROUND(I139*H139,2)</f>
        <v>0</v>
      </c>
      <c r="K139" s="231" t="s">
        <v>201</v>
      </c>
      <c r="L139" s="46"/>
      <c r="M139" s="236" t="s">
        <v>21</v>
      </c>
      <c r="N139" s="237" t="s">
        <v>47</v>
      </c>
      <c r="O139" s="86"/>
      <c r="P139" s="238">
        <f>O139*H139</f>
        <v>0</v>
      </c>
      <c r="Q139" s="238">
        <v>0</v>
      </c>
      <c r="R139" s="238">
        <f>Q139*H139</f>
        <v>0</v>
      </c>
      <c r="S139" s="238">
        <v>0</v>
      </c>
      <c r="T139" s="239">
        <f>S139*H139</f>
        <v>0</v>
      </c>
      <c r="U139" s="40"/>
      <c r="V139" s="40"/>
      <c r="W139" s="40"/>
      <c r="X139" s="40"/>
      <c r="Y139" s="40"/>
      <c r="Z139" s="40"/>
      <c r="AA139" s="40"/>
      <c r="AB139" s="40"/>
      <c r="AC139" s="40"/>
      <c r="AD139" s="40"/>
      <c r="AE139" s="40"/>
      <c r="AR139" s="240" t="s">
        <v>202</v>
      </c>
      <c r="AT139" s="240" t="s">
        <v>197</v>
      </c>
      <c r="AU139" s="240" t="s">
        <v>86</v>
      </c>
      <c r="AY139" s="19" t="s">
        <v>194</v>
      </c>
      <c r="BE139" s="241">
        <f>IF(N139="základní",J139,0)</f>
        <v>0</v>
      </c>
      <c r="BF139" s="241">
        <f>IF(N139="snížená",J139,0)</f>
        <v>0</v>
      </c>
      <c r="BG139" s="241">
        <f>IF(N139="zákl. přenesená",J139,0)</f>
        <v>0</v>
      </c>
      <c r="BH139" s="241">
        <f>IF(N139="sníž. přenesená",J139,0)</f>
        <v>0</v>
      </c>
      <c r="BI139" s="241">
        <f>IF(N139="nulová",J139,0)</f>
        <v>0</v>
      </c>
      <c r="BJ139" s="19" t="s">
        <v>84</v>
      </c>
      <c r="BK139" s="241">
        <f>ROUND(I139*H139,2)</f>
        <v>0</v>
      </c>
      <c r="BL139" s="19" t="s">
        <v>202</v>
      </c>
      <c r="BM139" s="240" t="s">
        <v>1806</v>
      </c>
    </row>
    <row r="140" spans="1:47" s="2" customFormat="1" ht="12">
      <c r="A140" s="40"/>
      <c r="B140" s="41"/>
      <c r="C140" s="42"/>
      <c r="D140" s="242" t="s">
        <v>204</v>
      </c>
      <c r="E140" s="42"/>
      <c r="F140" s="243" t="s">
        <v>235</v>
      </c>
      <c r="G140" s="42"/>
      <c r="H140" s="42"/>
      <c r="I140" s="149"/>
      <c r="J140" s="42"/>
      <c r="K140" s="42"/>
      <c r="L140" s="46"/>
      <c r="M140" s="244"/>
      <c r="N140" s="245"/>
      <c r="O140" s="86"/>
      <c r="P140" s="86"/>
      <c r="Q140" s="86"/>
      <c r="R140" s="86"/>
      <c r="S140" s="86"/>
      <c r="T140" s="87"/>
      <c r="U140" s="40"/>
      <c r="V140" s="40"/>
      <c r="W140" s="40"/>
      <c r="X140" s="40"/>
      <c r="Y140" s="40"/>
      <c r="Z140" s="40"/>
      <c r="AA140" s="40"/>
      <c r="AB140" s="40"/>
      <c r="AC140" s="40"/>
      <c r="AD140" s="40"/>
      <c r="AE140" s="40"/>
      <c r="AT140" s="19" t="s">
        <v>204</v>
      </c>
      <c r="AU140" s="19" t="s">
        <v>86</v>
      </c>
    </row>
    <row r="141" spans="1:47" s="2" customFormat="1" ht="12">
      <c r="A141" s="40"/>
      <c r="B141" s="41"/>
      <c r="C141" s="42"/>
      <c r="D141" s="242" t="s">
        <v>206</v>
      </c>
      <c r="E141" s="42"/>
      <c r="F141" s="246" t="s">
        <v>236</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206</v>
      </c>
      <c r="AU141" s="19" t="s">
        <v>86</v>
      </c>
    </row>
    <row r="142" spans="1:63" s="12" customFormat="1" ht="22.8" customHeight="1">
      <c r="A142" s="12"/>
      <c r="B142" s="213"/>
      <c r="C142" s="214"/>
      <c r="D142" s="215" t="s">
        <v>75</v>
      </c>
      <c r="E142" s="227" t="s">
        <v>718</v>
      </c>
      <c r="F142" s="227" t="s">
        <v>719</v>
      </c>
      <c r="G142" s="214"/>
      <c r="H142" s="214"/>
      <c r="I142" s="217"/>
      <c r="J142" s="228">
        <f>BK142</f>
        <v>0</v>
      </c>
      <c r="K142" s="214"/>
      <c r="L142" s="219"/>
      <c r="M142" s="220"/>
      <c r="N142" s="221"/>
      <c r="O142" s="221"/>
      <c r="P142" s="222">
        <f>SUM(P143:P145)</f>
        <v>0</v>
      </c>
      <c r="Q142" s="221"/>
      <c r="R142" s="222">
        <f>SUM(R143:R145)</f>
        <v>0</v>
      </c>
      <c r="S142" s="221"/>
      <c r="T142" s="223">
        <f>SUM(T143:T145)</f>
        <v>0</v>
      </c>
      <c r="U142" s="12"/>
      <c r="V142" s="12"/>
      <c r="W142" s="12"/>
      <c r="X142" s="12"/>
      <c r="Y142" s="12"/>
      <c r="Z142" s="12"/>
      <c r="AA142" s="12"/>
      <c r="AB142" s="12"/>
      <c r="AC142" s="12"/>
      <c r="AD142" s="12"/>
      <c r="AE142" s="12"/>
      <c r="AR142" s="224" t="s">
        <v>84</v>
      </c>
      <c r="AT142" s="225" t="s">
        <v>75</v>
      </c>
      <c r="AU142" s="225" t="s">
        <v>84</v>
      </c>
      <c r="AY142" s="224" t="s">
        <v>194</v>
      </c>
      <c r="BK142" s="226">
        <f>SUM(BK143:BK145)</f>
        <v>0</v>
      </c>
    </row>
    <row r="143" spans="1:65" s="2" customFormat="1" ht="16.5" customHeight="1">
      <c r="A143" s="40"/>
      <c r="B143" s="41"/>
      <c r="C143" s="229" t="s">
        <v>265</v>
      </c>
      <c r="D143" s="229" t="s">
        <v>197</v>
      </c>
      <c r="E143" s="230" t="s">
        <v>721</v>
      </c>
      <c r="F143" s="231" t="s">
        <v>722</v>
      </c>
      <c r="G143" s="232" t="s">
        <v>215</v>
      </c>
      <c r="H143" s="233">
        <v>0.48</v>
      </c>
      <c r="I143" s="234"/>
      <c r="J143" s="235">
        <f>ROUND(I143*H143,2)</f>
        <v>0</v>
      </c>
      <c r="K143" s="231" t="s">
        <v>201</v>
      </c>
      <c r="L143" s="46"/>
      <c r="M143" s="236" t="s">
        <v>21</v>
      </c>
      <c r="N143" s="237" t="s">
        <v>47</v>
      </c>
      <c r="O143" s="86"/>
      <c r="P143" s="238">
        <f>O143*H143</f>
        <v>0</v>
      </c>
      <c r="Q143" s="238">
        <v>0</v>
      </c>
      <c r="R143" s="238">
        <f>Q143*H143</f>
        <v>0</v>
      </c>
      <c r="S143" s="238">
        <v>0</v>
      </c>
      <c r="T143" s="239">
        <f>S143*H143</f>
        <v>0</v>
      </c>
      <c r="U143" s="40"/>
      <c r="V143" s="40"/>
      <c r="W143" s="40"/>
      <c r="X143" s="40"/>
      <c r="Y143" s="40"/>
      <c r="Z143" s="40"/>
      <c r="AA143" s="40"/>
      <c r="AB143" s="40"/>
      <c r="AC143" s="40"/>
      <c r="AD143" s="40"/>
      <c r="AE143" s="40"/>
      <c r="AR143" s="240" t="s">
        <v>202</v>
      </c>
      <c r="AT143" s="240" t="s">
        <v>197</v>
      </c>
      <c r="AU143" s="240" t="s">
        <v>86</v>
      </c>
      <c r="AY143" s="19" t="s">
        <v>194</v>
      </c>
      <c r="BE143" s="241">
        <f>IF(N143="základní",J143,0)</f>
        <v>0</v>
      </c>
      <c r="BF143" s="241">
        <f>IF(N143="snížená",J143,0)</f>
        <v>0</v>
      </c>
      <c r="BG143" s="241">
        <f>IF(N143="zákl. přenesená",J143,0)</f>
        <v>0</v>
      </c>
      <c r="BH143" s="241">
        <f>IF(N143="sníž. přenesená",J143,0)</f>
        <v>0</v>
      </c>
      <c r="BI143" s="241">
        <f>IF(N143="nulová",J143,0)</f>
        <v>0</v>
      </c>
      <c r="BJ143" s="19" t="s">
        <v>84</v>
      </c>
      <c r="BK143" s="241">
        <f>ROUND(I143*H143,2)</f>
        <v>0</v>
      </c>
      <c r="BL143" s="19" t="s">
        <v>202</v>
      </c>
      <c r="BM143" s="240" t="s">
        <v>1807</v>
      </c>
    </row>
    <row r="144" spans="1:47" s="2" customFormat="1" ht="12">
      <c r="A144" s="40"/>
      <c r="B144" s="41"/>
      <c r="C144" s="42"/>
      <c r="D144" s="242" t="s">
        <v>204</v>
      </c>
      <c r="E144" s="42"/>
      <c r="F144" s="243" t="s">
        <v>724</v>
      </c>
      <c r="G144" s="42"/>
      <c r="H144" s="42"/>
      <c r="I144" s="149"/>
      <c r="J144" s="42"/>
      <c r="K144" s="42"/>
      <c r="L144" s="46"/>
      <c r="M144" s="244"/>
      <c r="N144" s="245"/>
      <c r="O144" s="86"/>
      <c r="P144" s="86"/>
      <c r="Q144" s="86"/>
      <c r="R144" s="86"/>
      <c r="S144" s="86"/>
      <c r="T144" s="87"/>
      <c r="U144" s="40"/>
      <c r="V144" s="40"/>
      <c r="W144" s="40"/>
      <c r="X144" s="40"/>
      <c r="Y144" s="40"/>
      <c r="Z144" s="40"/>
      <c r="AA144" s="40"/>
      <c r="AB144" s="40"/>
      <c r="AC144" s="40"/>
      <c r="AD144" s="40"/>
      <c r="AE144" s="40"/>
      <c r="AT144" s="19" t="s">
        <v>204</v>
      </c>
      <c r="AU144" s="19" t="s">
        <v>86</v>
      </c>
    </row>
    <row r="145" spans="1:47" s="2" customFormat="1" ht="12">
      <c r="A145" s="40"/>
      <c r="B145" s="41"/>
      <c r="C145" s="42"/>
      <c r="D145" s="242" t="s">
        <v>206</v>
      </c>
      <c r="E145" s="42"/>
      <c r="F145" s="246" t="s">
        <v>725</v>
      </c>
      <c r="G145" s="42"/>
      <c r="H145" s="42"/>
      <c r="I145" s="149"/>
      <c r="J145" s="42"/>
      <c r="K145" s="42"/>
      <c r="L145" s="46"/>
      <c r="M145" s="244"/>
      <c r="N145" s="245"/>
      <c r="O145" s="86"/>
      <c r="P145" s="86"/>
      <c r="Q145" s="86"/>
      <c r="R145" s="86"/>
      <c r="S145" s="86"/>
      <c r="T145" s="87"/>
      <c r="U145" s="40"/>
      <c r="V145" s="40"/>
      <c r="W145" s="40"/>
      <c r="X145" s="40"/>
      <c r="Y145" s="40"/>
      <c r="Z145" s="40"/>
      <c r="AA145" s="40"/>
      <c r="AB145" s="40"/>
      <c r="AC145" s="40"/>
      <c r="AD145" s="40"/>
      <c r="AE145" s="40"/>
      <c r="AT145" s="19" t="s">
        <v>206</v>
      </c>
      <c r="AU145" s="19" t="s">
        <v>86</v>
      </c>
    </row>
    <row r="146" spans="1:63" s="12" customFormat="1" ht="25.9" customHeight="1">
      <c r="A146" s="12"/>
      <c r="B146" s="213"/>
      <c r="C146" s="214"/>
      <c r="D146" s="215" t="s">
        <v>75</v>
      </c>
      <c r="E146" s="216" t="s">
        <v>237</v>
      </c>
      <c r="F146" s="216" t="s">
        <v>238</v>
      </c>
      <c r="G146" s="214"/>
      <c r="H146" s="214"/>
      <c r="I146" s="217"/>
      <c r="J146" s="218">
        <f>BK146</f>
        <v>0</v>
      </c>
      <c r="K146" s="214"/>
      <c r="L146" s="219"/>
      <c r="M146" s="220"/>
      <c r="N146" s="221"/>
      <c r="O146" s="221"/>
      <c r="P146" s="222">
        <f>P147+P212+P224</f>
        <v>0</v>
      </c>
      <c r="Q146" s="221"/>
      <c r="R146" s="222">
        <f>R147+R212+R224</f>
        <v>0.7210922</v>
      </c>
      <c r="S146" s="221"/>
      <c r="T146" s="223">
        <f>T147+T212+T224</f>
        <v>0.057667100000000006</v>
      </c>
      <c r="U146" s="12"/>
      <c r="V146" s="12"/>
      <c r="W146" s="12"/>
      <c r="X146" s="12"/>
      <c r="Y146" s="12"/>
      <c r="Z146" s="12"/>
      <c r="AA146" s="12"/>
      <c r="AB146" s="12"/>
      <c r="AC146" s="12"/>
      <c r="AD146" s="12"/>
      <c r="AE146" s="12"/>
      <c r="AR146" s="224" t="s">
        <v>86</v>
      </c>
      <c r="AT146" s="225" t="s">
        <v>75</v>
      </c>
      <c r="AU146" s="225" t="s">
        <v>76</v>
      </c>
      <c r="AY146" s="224" t="s">
        <v>194</v>
      </c>
      <c r="BK146" s="226">
        <f>BK147+BK212+BK224</f>
        <v>0</v>
      </c>
    </row>
    <row r="147" spans="1:63" s="12" customFormat="1" ht="22.8" customHeight="1">
      <c r="A147" s="12"/>
      <c r="B147" s="213"/>
      <c r="C147" s="214"/>
      <c r="D147" s="215" t="s">
        <v>75</v>
      </c>
      <c r="E147" s="227" t="s">
        <v>239</v>
      </c>
      <c r="F147" s="227" t="s">
        <v>240</v>
      </c>
      <c r="G147" s="214"/>
      <c r="H147" s="214"/>
      <c r="I147" s="217"/>
      <c r="J147" s="228">
        <f>BK147</f>
        <v>0</v>
      </c>
      <c r="K147" s="214"/>
      <c r="L147" s="219"/>
      <c r="M147" s="220"/>
      <c r="N147" s="221"/>
      <c r="O147" s="221"/>
      <c r="P147" s="222">
        <f>SUM(P148:P211)</f>
        <v>0</v>
      </c>
      <c r="Q147" s="221"/>
      <c r="R147" s="222">
        <f>SUM(R148:R211)</f>
        <v>0.06705</v>
      </c>
      <c r="S147" s="221"/>
      <c r="T147" s="223">
        <f>SUM(T148:T211)</f>
        <v>0.055990000000000005</v>
      </c>
      <c r="U147" s="12"/>
      <c r="V147" s="12"/>
      <c r="W147" s="12"/>
      <c r="X147" s="12"/>
      <c r="Y147" s="12"/>
      <c r="Z147" s="12"/>
      <c r="AA147" s="12"/>
      <c r="AB147" s="12"/>
      <c r="AC147" s="12"/>
      <c r="AD147" s="12"/>
      <c r="AE147" s="12"/>
      <c r="AR147" s="224" t="s">
        <v>86</v>
      </c>
      <c r="AT147" s="225" t="s">
        <v>75</v>
      </c>
      <c r="AU147" s="225" t="s">
        <v>84</v>
      </c>
      <c r="AY147" s="224" t="s">
        <v>194</v>
      </c>
      <c r="BK147" s="226">
        <f>SUM(BK148:BK211)</f>
        <v>0</v>
      </c>
    </row>
    <row r="148" spans="1:65" s="2" customFormat="1" ht="16.5" customHeight="1">
      <c r="A148" s="40"/>
      <c r="B148" s="41"/>
      <c r="C148" s="229" t="s">
        <v>274</v>
      </c>
      <c r="D148" s="229" t="s">
        <v>197</v>
      </c>
      <c r="E148" s="230" t="s">
        <v>242</v>
      </c>
      <c r="F148" s="231" t="s">
        <v>243</v>
      </c>
      <c r="G148" s="232" t="s">
        <v>244</v>
      </c>
      <c r="H148" s="233">
        <v>1</v>
      </c>
      <c r="I148" s="234"/>
      <c r="J148" s="235">
        <f>ROUND(I148*H148,2)</f>
        <v>0</v>
      </c>
      <c r="K148" s="231" t="s">
        <v>201</v>
      </c>
      <c r="L148" s="46"/>
      <c r="M148" s="236" t="s">
        <v>21</v>
      </c>
      <c r="N148" s="237" t="s">
        <v>47</v>
      </c>
      <c r="O148" s="86"/>
      <c r="P148" s="238">
        <f>O148*H148</f>
        <v>0</v>
      </c>
      <c r="Q148" s="238">
        <v>0</v>
      </c>
      <c r="R148" s="238">
        <f>Q148*H148</f>
        <v>0</v>
      </c>
      <c r="S148" s="238">
        <v>0.01933</v>
      </c>
      <c r="T148" s="239">
        <f>S148*H148</f>
        <v>0.01933</v>
      </c>
      <c r="U148" s="40"/>
      <c r="V148" s="40"/>
      <c r="W148" s="40"/>
      <c r="X148" s="40"/>
      <c r="Y148" s="40"/>
      <c r="Z148" s="40"/>
      <c r="AA148" s="40"/>
      <c r="AB148" s="40"/>
      <c r="AC148" s="40"/>
      <c r="AD148" s="40"/>
      <c r="AE148" s="40"/>
      <c r="AR148" s="240" t="s">
        <v>245</v>
      </c>
      <c r="AT148" s="240" t="s">
        <v>197</v>
      </c>
      <c r="AU148" s="240" t="s">
        <v>86</v>
      </c>
      <c r="AY148" s="19" t="s">
        <v>194</v>
      </c>
      <c r="BE148" s="241">
        <f>IF(N148="základní",J148,0)</f>
        <v>0</v>
      </c>
      <c r="BF148" s="241">
        <f>IF(N148="snížená",J148,0)</f>
        <v>0</v>
      </c>
      <c r="BG148" s="241">
        <f>IF(N148="zákl. přenesená",J148,0)</f>
        <v>0</v>
      </c>
      <c r="BH148" s="241">
        <f>IF(N148="sníž. přenesená",J148,0)</f>
        <v>0</v>
      </c>
      <c r="BI148" s="241">
        <f>IF(N148="nulová",J148,0)</f>
        <v>0</v>
      </c>
      <c r="BJ148" s="19" t="s">
        <v>84</v>
      </c>
      <c r="BK148" s="241">
        <f>ROUND(I148*H148,2)</f>
        <v>0</v>
      </c>
      <c r="BL148" s="19" t="s">
        <v>245</v>
      </c>
      <c r="BM148" s="240" t="s">
        <v>1808</v>
      </c>
    </row>
    <row r="149" spans="1:47" s="2" customFormat="1" ht="12">
      <c r="A149" s="40"/>
      <c r="B149" s="41"/>
      <c r="C149" s="42"/>
      <c r="D149" s="242" t="s">
        <v>204</v>
      </c>
      <c r="E149" s="42"/>
      <c r="F149" s="243" t="s">
        <v>247</v>
      </c>
      <c r="G149" s="42"/>
      <c r="H149" s="42"/>
      <c r="I149" s="149"/>
      <c r="J149" s="42"/>
      <c r="K149" s="42"/>
      <c r="L149" s="46"/>
      <c r="M149" s="244"/>
      <c r="N149" s="245"/>
      <c r="O149" s="86"/>
      <c r="P149" s="86"/>
      <c r="Q149" s="86"/>
      <c r="R149" s="86"/>
      <c r="S149" s="86"/>
      <c r="T149" s="87"/>
      <c r="U149" s="40"/>
      <c r="V149" s="40"/>
      <c r="W149" s="40"/>
      <c r="X149" s="40"/>
      <c r="Y149" s="40"/>
      <c r="Z149" s="40"/>
      <c r="AA149" s="40"/>
      <c r="AB149" s="40"/>
      <c r="AC149" s="40"/>
      <c r="AD149" s="40"/>
      <c r="AE149" s="40"/>
      <c r="AT149" s="19" t="s">
        <v>204</v>
      </c>
      <c r="AU149" s="19" t="s">
        <v>86</v>
      </c>
    </row>
    <row r="150" spans="1:51" s="13" customFormat="1" ht="12">
      <c r="A150" s="13"/>
      <c r="B150" s="247"/>
      <c r="C150" s="248"/>
      <c r="D150" s="242" t="s">
        <v>208</v>
      </c>
      <c r="E150" s="249" t="s">
        <v>21</v>
      </c>
      <c r="F150" s="250" t="s">
        <v>1809</v>
      </c>
      <c r="G150" s="248"/>
      <c r="H150" s="251">
        <v>1</v>
      </c>
      <c r="I150" s="252"/>
      <c r="J150" s="248"/>
      <c r="K150" s="248"/>
      <c r="L150" s="253"/>
      <c r="M150" s="254"/>
      <c r="N150" s="255"/>
      <c r="O150" s="255"/>
      <c r="P150" s="255"/>
      <c r="Q150" s="255"/>
      <c r="R150" s="255"/>
      <c r="S150" s="255"/>
      <c r="T150" s="256"/>
      <c r="U150" s="13"/>
      <c r="V150" s="13"/>
      <c r="W150" s="13"/>
      <c r="X150" s="13"/>
      <c r="Y150" s="13"/>
      <c r="Z150" s="13"/>
      <c r="AA150" s="13"/>
      <c r="AB150" s="13"/>
      <c r="AC150" s="13"/>
      <c r="AD150" s="13"/>
      <c r="AE150" s="13"/>
      <c r="AT150" s="257" t="s">
        <v>208</v>
      </c>
      <c r="AU150" s="257" t="s">
        <v>86</v>
      </c>
      <c r="AV150" s="13" t="s">
        <v>86</v>
      </c>
      <c r="AW150" s="13" t="s">
        <v>38</v>
      </c>
      <c r="AX150" s="13" t="s">
        <v>76</v>
      </c>
      <c r="AY150" s="257" t="s">
        <v>194</v>
      </c>
    </row>
    <row r="151" spans="1:51" s="14" customFormat="1" ht="12">
      <c r="A151" s="14"/>
      <c r="B151" s="258"/>
      <c r="C151" s="259"/>
      <c r="D151" s="242" t="s">
        <v>208</v>
      </c>
      <c r="E151" s="260" t="s">
        <v>21</v>
      </c>
      <c r="F151" s="261" t="s">
        <v>210</v>
      </c>
      <c r="G151" s="259"/>
      <c r="H151" s="262">
        <v>1</v>
      </c>
      <c r="I151" s="263"/>
      <c r="J151" s="259"/>
      <c r="K151" s="259"/>
      <c r="L151" s="264"/>
      <c r="M151" s="265"/>
      <c r="N151" s="266"/>
      <c r="O151" s="266"/>
      <c r="P151" s="266"/>
      <c r="Q151" s="266"/>
      <c r="R151" s="266"/>
      <c r="S151" s="266"/>
      <c r="T151" s="267"/>
      <c r="U151" s="14"/>
      <c r="V151" s="14"/>
      <c r="W151" s="14"/>
      <c r="X151" s="14"/>
      <c r="Y151" s="14"/>
      <c r="Z151" s="14"/>
      <c r="AA151" s="14"/>
      <c r="AB151" s="14"/>
      <c r="AC151" s="14"/>
      <c r="AD151" s="14"/>
      <c r="AE151" s="14"/>
      <c r="AT151" s="268" t="s">
        <v>208</v>
      </c>
      <c r="AU151" s="268" t="s">
        <v>86</v>
      </c>
      <c r="AV151" s="14" t="s">
        <v>202</v>
      </c>
      <c r="AW151" s="14" t="s">
        <v>38</v>
      </c>
      <c r="AX151" s="14" t="s">
        <v>84</v>
      </c>
      <c r="AY151" s="268" t="s">
        <v>194</v>
      </c>
    </row>
    <row r="152" spans="1:65" s="2" customFormat="1" ht="16.5" customHeight="1">
      <c r="A152" s="40"/>
      <c r="B152" s="41"/>
      <c r="C152" s="229" t="s">
        <v>283</v>
      </c>
      <c r="D152" s="229" t="s">
        <v>197</v>
      </c>
      <c r="E152" s="230" t="s">
        <v>249</v>
      </c>
      <c r="F152" s="231" t="s">
        <v>250</v>
      </c>
      <c r="G152" s="232" t="s">
        <v>244</v>
      </c>
      <c r="H152" s="233">
        <v>1</v>
      </c>
      <c r="I152" s="234"/>
      <c r="J152" s="235">
        <f>ROUND(I152*H152,2)</f>
        <v>0</v>
      </c>
      <c r="K152" s="231" t="s">
        <v>201</v>
      </c>
      <c r="L152" s="46"/>
      <c r="M152" s="236" t="s">
        <v>21</v>
      </c>
      <c r="N152" s="237" t="s">
        <v>47</v>
      </c>
      <c r="O152" s="86"/>
      <c r="P152" s="238">
        <f>O152*H152</f>
        <v>0</v>
      </c>
      <c r="Q152" s="238">
        <v>0</v>
      </c>
      <c r="R152" s="238">
        <f>Q152*H152</f>
        <v>0</v>
      </c>
      <c r="S152" s="238">
        <v>0.0172</v>
      </c>
      <c r="T152" s="239">
        <f>S152*H152</f>
        <v>0.0172</v>
      </c>
      <c r="U152" s="40"/>
      <c r="V152" s="40"/>
      <c r="W152" s="40"/>
      <c r="X152" s="40"/>
      <c r="Y152" s="40"/>
      <c r="Z152" s="40"/>
      <c r="AA152" s="40"/>
      <c r="AB152" s="40"/>
      <c r="AC152" s="40"/>
      <c r="AD152" s="40"/>
      <c r="AE152" s="40"/>
      <c r="AR152" s="240" t="s">
        <v>245</v>
      </c>
      <c r="AT152" s="240" t="s">
        <v>197</v>
      </c>
      <c r="AU152" s="240" t="s">
        <v>86</v>
      </c>
      <c r="AY152" s="19" t="s">
        <v>194</v>
      </c>
      <c r="BE152" s="241">
        <f>IF(N152="základní",J152,0)</f>
        <v>0</v>
      </c>
      <c r="BF152" s="241">
        <f>IF(N152="snížená",J152,0)</f>
        <v>0</v>
      </c>
      <c r="BG152" s="241">
        <f>IF(N152="zákl. přenesená",J152,0)</f>
        <v>0</v>
      </c>
      <c r="BH152" s="241">
        <f>IF(N152="sníž. přenesená",J152,0)</f>
        <v>0</v>
      </c>
      <c r="BI152" s="241">
        <f>IF(N152="nulová",J152,0)</f>
        <v>0</v>
      </c>
      <c r="BJ152" s="19" t="s">
        <v>84</v>
      </c>
      <c r="BK152" s="241">
        <f>ROUND(I152*H152,2)</f>
        <v>0</v>
      </c>
      <c r="BL152" s="19" t="s">
        <v>245</v>
      </c>
      <c r="BM152" s="240" t="s">
        <v>1810</v>
      </c>
    </row>
    <row r="153" spans="1:47" s="2" customFormat="1" ht="12">
      <c r="A153" s="40"/>
      <c r="B153" s="41"/>
      <c r="C153" s="42"/>
      <c r="D153" s="242" t="s">
        <v>204</v>
      </c>
      <c r="E153" s="42"/>
      <c r="F153" s="243" t="s">
        <v>252</v>
      </c>
      <c r="G153" s="42"/>
      <c r="H153" s="42"/>
      <c r="I153" s="149"/>
      <c r="J153" s="42"/>
      <c r="K153" s="42"/>
      <c r="L153" s="46"/>
      <c r="M153" s="244"/>
      <c r="N153" s="245"/>
      <c r="O153" s="86"/>
      <c r="P153" s="86"/>
      <c r="Q153" s="86"/>
      <c r="R153" s="86"/>
      <c r="S153" s="86"/>
      <c r="T153" s="87"/>
      <c r="U153" s="40"/>
      <c r="V153" s="40"/>
      <c r="W153" s="40"/>
      <c r="X153" s="40"/>
      <c r="Y153" s="40"/>
      <c r="Z153" s="40"/>
      <c r="AA153" s="40"/>
      <c r="AB153" s="40"/>
      <c r="AC153" s="40"/>
      <c r="AD153" s="40"/>
      <c r="AE153" s="40"/>
      <c r="AT153" s="19" t="s">
        <v>204</v>
      </c>
      <c r="AU153" s="19" t="s">
        <v>86</v>
      </c>
    </row>
    <row r="154" spans="1:51" s="13" customFormat="1" ht="12">
      <c r="A154" s="13"/>
      <c r="B154" s="247"/>
      <c r="C154" s="248"/>
      <c r="D154" s="242" t="s">
        <v>208</v>
      </c>
      <c r="E154" s="249" t="s">
        <v>21</v>
      </c>
      <c r="F154" s="250" t="s">
        <v>1809</v>
      </c>
      <c r="G154" s="248"/>
      <c r="H154" s="251">
        <v>1</v>
      </c>
      <c r="I154" s="252"/>
      <c r="J154" s="248"/>
      <c r="K154" s="248"/>
      <c r="L154" s="253"/>
      <c r="M154" s="254"/>
      <c r="N154" s="255"/>
      <c r="O154" s="255"/>
      <c r="P154" s="255"/>
      <c r="Q154" s="255"/>
      <c r="R154" s="255"/>
      <c r="S154" s="255"/>
      <c r="T154" s="256"/>
      <c r="U154" s="13"/>
      <c r="V154" s="13"/>
      <c r="W154" s="13"/>
      <c r="X154" s="13"/>
      <c r="Y154" s="13"/>
      <c r="Z154" s="13"/>
      <c r="AA154" s="13"/>
      <c r="AB154" s="13"/>
      <c r="AC154" s="13"/>
      <c r="AD154" s="13"/>
      <c r="AE154" s="13"/>
      <c r="AT154" s="257" t="s">
        <v>208</v>
      </c>
      <c r="AU154" s="257" t="s">
        <v>86</v>
      </c>
      <c r="AV154" s="13" t="s">
        <v>86</v>
      </c>
      <c r="AW154" s="13" t="s">
        <v>38</v>
      </c>
      <c r="AX154" s="13" t="s">
        <v>76</v>
      </c>
      <c r="AY154" s="257" t="s">
        <v>194</v>
      </c>
    </row>
    <row r="155" spans="1:51" s="14" customFormat="1" ht="12">
      <c r="A155" s="14"/>
      <c r="B155" s="258"/>
      <c r="C155" s="259"/>
      <c r="D155" s="242" t="s">
        <v>208</v>
      </c>
      <c r="E155" s="260" t="s">
        <v>21</v>
      </c>
      <c r="F155" s="261" t="s">
        <v>210</v>
      </c>
      <c r="G155" s="259"/>
      <c r="H155" s="262">
        <v>1</v>
      </c>
      <c r="I155" s="263"/>
      <c r="J155" s="259"/>
      <c r="K155" s="259"/>
      <c r="L155" s="264"/>
      <c r="M155" s="265"/>
      <c r="N155" s="266"/>
      <c r="O155" s="266"/>
      <c r="P155" s="266"/>
      <c r="Q155" s="266"/>
      <c r="R155" s="266"/>
      <c r="S155" s="266"/>
      <c r="T155" s="267"/>
      <c r="U155" s="14"/>
      <c r="V155" s="14"/>
      <c r="W155" s="14"/>
      <c r="X155" s="14"/>
      <c r="Y155" s="14"/>
      <c r="Z155" s="14"/>
      <c r="AA155" s="14"/>
      <c r="AB155" s="14"/>
      <c r="AC155" s="14"/>
      <c r="AD155" s="14"/>
      <c r="AE155" s="14"/>
      <c r="AT155" s="268" t="s">
        <v>208</v>
      </c>
      <c r="AU155" s="268" t="s">
        <v>86</v>
      </c>
      <c r="AV155" s="14" t="s">
        <v>202</v>
      </c>
      <c r="AW155" s="14" t="s">
        <v>38</v>
      </c>
      <c r="AX155" s="14" t="s">
        <v>84</v>
      </c>
      <c r="AY155" s="268" t="s">
        <v>194</v>
      </c>
    </row>
    <row r="156" spans="1:65" s="2" customFormat="1" ht="16.5" customHeight="1">
      <c r="A156" s="40"/>
      <c r="B156" s="41"/>
      <c r="C156" s="229" t="s">
        <v>385</v>
      </c>
      <c r="D156" s="229" t="s">
        <v>197</v>
      </c>
      <c r="E156" s="230" t="s">
        <v>254</v>
      </c>
      <c r="F156" s="231" t="s">
        <v>255</v>
      </c>
      <c r="G156" s="232" t="s">
        <v>244</v>
      </c>
      <c r="H156" s="233">
        <v>1</v>
      </c>
      <c r="I156" s="234"/>
      <c r="J156" s="235">
        <f>ROUND(I156*H156,2)</f>
        <v>0</v>
      </c>
      <c r="K156" s="231" t="s">
        <v>201</v>
      </c>
      <c r="L156" s="46"/>
      <c r="M156" s="236" t="s">
        <v>21</v>
      </c>
      <c r="N156" s="237" t="s">
        <v>47</v>
      </c>
      <c r="O156" s="86"/>
      <c r="P156" s="238">
        <f>O156*H156</f>
        <v>0</v>
      </c>
      <c r="Q156" s="238">
        <v>0</v>
      </c>
      <c r="R156" s="238">
        <f>Q156*H156</f>
        <v>0</v>
      </c>
      <c r="S156" s="238">
        <v>0.01946</v>
      </c>
      <c r="T156" s="239">
        <f>S156*H156</f>
        <v>0.01946</v>
      </c>
      <c r="U156" s="40"/>
      <c r="V156" s="40"/>
      <c r="W156" s="40"/>
      <c r="X156" s="40"/>
      <c r="Y156" s="40"/>
      <c r="Z156" s="40"/>
      <c r="AA156" s="40"/>
      <c r="AB156" s="40"/>
      <c r="AC156" s="40"/>
      <c r="AD156" s="40"/>
      <c r="AE156" s="40"/>
      <c r="AR156" s="240" t="s">
        <v>245</v>
      </c>
      <c r="AT156" s="240" t="s">
        <v>197</v>
      </c>
      <c r="AU156" s="240" t="s">
        <v>86</v>
      </c>
      <c r="AY156" s="19" t="s">
        <v>194</v>
      </c>
      <c r="BE156" s="241">
        <f>IF(N156="základní",J156,0)</f>
        <v>0</v>
      </c>
      <c r="BF156" s="241">
        <f>IF(N156="snížená",J156,0)</f>
        <v>0</v>
      </c>
      <c r="BG156" s="241">
        <f>IF(N156="zákl. přenesená",J156,0)</f>
        <v>0</v>
      </c>
      <c r="BH156" s="241">
        <f>IF(N156="sníž. přenesená",J156,0)</f>
        <v>0</v>
      </c>
      <c r="BI156" s="241">
        <f>IF(N156="nulová",J156,0)</f>
        <v>0</v>
      </c>
      <c r="BJ156" s="19" t="s">
        <v>84</v>
      </c>
      <c r="BK156" s="241">
        <f>ROUND(I156*H156,2)</f>
        <v>0</v>
      </c>
      <c r="BL156" s="19" t="s">
        <v>245</v>
      </c>
      <c r="BM156" s="240" t="s">
        <v>1811</v>
      </c>
    </row>
    <row r="157" spans="1:47" s="2" customFormat="1" ht="12">
      <c r="A157" s="40"/>
      <c r="B157" s="41"/>
      <c r="C157" s="42"/>
      <c r="D157" s="242" t="s">
        <v>204</v>
      </c>
      <c r="E157" s="42"/>
      <c r="F157" s="243" t="s">
        <v>257</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204</v>
      </c>
      <c r="AU157" s="19" t="s">
        <v>86</v>
      </c>
    </row>
    <row r="158" spans="1:51" s="13" customFormat="1" ht="12">
      <c r="A158" s="13"/>
      <c r="B158" s="247"/>
      <c r="C158" s="248"/>
      <c r="D158" s="242" t="s">
        <v>208</v>
      </c>
      <c r="E158" s="249" t="s">
        <v>21</v>
      </c>
      <c r="F158" s="250" t="s">
        <v>1809</v>
      </c>
      <c r="G158" s="248"/>
      <c r="H158" s="251">
        <v>1</v>
      </c>
      <c r="I158" s="252"/>
      <c r="J158" s="248"/>
      <c r="K158" s="248"/>
      <c r="L158" s="253"/>
      <c r="M158" s="254"/>
      <c r="N158" s="255"/>
      <c r="O158" s="255"/>
      <c r="P158" s="255"/>
      <c r="Q158" s="255"/>
      <c r="R158" s="255"/>
      <c r="S158" s="255"/>
      <c r="T158" s="256"/>
      <c r="U158" s="13"/>
      <c r="V158" s="13"/>
      <c r="W158" s="13"/>
      <c r="X158" s="13"/>
      <c r="Y158" s="13"/>
      <c r="Z158" s="13"/>
      <c r="AA158" s="13"/>
      <c r="AB158" s="13"/>
      <c r="AC158" s="13"/>
      <c r="AD158" s="13"/>
      <c r="AE158" s="13"/>
      <c r="AT158" s="257" t="s">
        <v>208</v>
      </c>
      <c r="AU158" s="257" t="s">
        <v>86</v>
      </c>
      <c r="AV158" s="13" t="s">
        <v>86</v>
      </c>
      <c r="AW158" s="13" t="s">
        <v>38</v>
      </c>
      <c r="AX158" s="13" t="s">
        <v>76</v>
      </c>
      <c r="AY158" s="257" t="s">
        <v>194</v>
      </c>
    </row>
    <row r="159" spans="1:51" s="14" customFormat="1" ht="12">
      <c r="A159" s="14"/>
      <c r="B159" s="258"/>
      <c r="C159" s="259"/>
      <c r="D159" s="242" t="s">
        <v>208</v>
      </c>
      <c r="E159" s="260" t="s">
        <v>21</v>
      </c>
      <c r="F159" s="261" t="s">
        <v>210</v>
      </c>
      <c r="G159" s="259"/>
      <c r="H159" s="262">
        <v>1</v>
      </c>
      <c r="I159" s="263"/>
      <c r="J159" s="259"/>
      <c r="K159" s="259"/>
      <c r="L159" s="264"/>
      <c r="M159" s="265"/>
      <c r="N159" s="266"/>
      <c r="O159" s="266"/>
      <c r="P159" s="266"/>
      <c r="Q159" s="266"/>
      <c r="R159" s="266"/>
      <c r="S159" s="266"/>
      <c r="T159" s="267"/>
      <c r="U159" s="14"/>
      <c r="V159" s="14"/>
      <c r="W159" s="14"/>
      <c r="X159" s="14"/>
      <c r="Y159" s="14"/>
      <c r="Z159" s="14"/>
      <c r="AA159" s="14"/>
      <c r="AB159" s="14"/>
      <c r="AC159" s="14"/>
      <c r="AD159" s="14"/>
      <c r="AE159" s="14"/>
      <c r="AT159" s="268" t="s">
        <v>208</v>
      </c>
      <c r="AU159" s="268" t="s">
        <v>86</v>
      </c>
      <c r="AV159" s="14" t="s">
        <v>202</v>
      </c>
      <c r="AW159" s="14" t="s">
        <v>38</v>
      </c>
      <c r="AX159" s="14" t="s">
        <v>84</v>
      </c>
      <c r="AY159" s="268" t="s">
        <v>194</v>
      </c>
    </row>
    <row r="160" spans="1:65" s="2" customFormat="1" ht="16.5" customHeight="1">
      <c r="A160" s="40"/>
      <c r="B160" s="41"/>
      <c r="C160" s="229" t="s">
        <v>393</v>
      </c>
      <c r="D160" s="229" t="s">
        <v>197</v>
      </c>
      <c r="E160" s="230" t="s">
        <v>1812</v>
      </c>
      <c r="F160" s="231" t="s">
        <v>1813</v>
      </c>
      <c r="G160" s="232" t="s">
        <v>215</v>
      </c>
      <c r="H160" s="233">
        <v>0.056</v>
      </c>
      <c r="I160" s="234"/>
      <c r="J160" s="235">
        <f>ROUND(I160*H160,2)</f>
        <v>0</v>
      </c>
      <c r="K160" s="231" t="s">
        <v>201</v>
      </c>
      <c r="L160" s="46"/>
      <c r="M160" s="236" t="s">
        <v>21</v>
      </c>
      <c r="N160" s="237" t="s">
        <v>47</v>
      </c>
      <c r="O160" s="86"/>
      <c r="P160" s="238">
        <f>O160*H160</f>
        <v>0</v>
      </c>
      <c r="Q160" s="238">
        <v>0</v>
      </c>
      <c r="R160" s="238">
        <f>Q160*H160</f>
        <v>0</v>
      </c>
      <c r="S160" s="238">
        <v>0</v>
      </c>
      <c r="T160" s="239">
        <f>S160*H160</f>
        <v>0</v>
      </c>
      <c r="U160" s="40"/>
      <c r="V160" s="40"/>
      <c r="W160" s="40"/>
      <c r="X160" s="40"/>
      <c r="Y160" s="40"/>
      <c r="Z160" s="40"/>
      <c r="AA160" s="40"/>
      <c r="AB160" s="40"/>
      <c r="AC160" s="40"/>
      <c r="AD160" s="40"/>
      <c r="AE160" s="40"/>
      <c r="AR160" s="240" t="s">
        <v>245</v>
      </c>
      <c r="AT160" s="240" t="s">
        <v>197</v>
      </c>
      <c r="AU160" s="240" t="s">
        <v>86</v>
      </c>
      <c r="AY160" s="19" t="s">
        <v>194</v>
      </c>
      <c r="BE160" s="241">
        <f>IF(N160="základní",J160,0)</f>
        <v>0</v>
      </c>
      <c r="BF160" s="241">
        <f>IF(N160="snížená",J160,0)</f>
        <v>0</v>
      </c>
      <c r="BG160" s="241">
        <f>IF(N160="zákl. přenesená",J160,0)</f>
        <v>0</v>
      </c>
      <c r="BH160" s="241">
        <f>IF(N160="sníž. přenesená",J160,0)</f>
        <v>0</v>
      </c>
      <c r="BI160" s="241">
        <f>IF(N160="nulová",J160,0)</f>
        <v>0</v>
      </c>
      <c r="BJ160" s="19" t="s">
        <v>84</v>
      </c>
      <c r="BK160" s="241">
        <f>ROUND(I160*H160,2)</f>
        <v>0</v>
      </c>
      <c r="BL160" s="19" t="s">
        <v>245</v>
      </c>
      <c r="BM160" s="240" t="s">
        <v>1814</v>
      </c>
    </row>
    <row r="161" spans="1:47" s="2" customFormat="1" ht="12">
      <c r="A161" s="40"/>
      <c r="B161" s="41"/>
      <c r="C161" s="42"/>
      <c r="D161" s="242" t="s">
        <v>204</v>
      </c>
      <c r="E161" s="42"/>
      <c r="F161" s="243" t="s">
        <v>1815</v>
      </c>
      <c r="G161" s="42"/>
      <c r="H161" s="42"/>
      <c r="I161" s="149"/>
      <c r="J161" s="42"/>
      <c r="K161" s="42"/>
      <c r="L161" s="46"/>
      <c r="M161" s="244"/>
      <c r="N161" s="245"/>
      <c r="O161" s="86"/>
      <c r="P161" s="86"/>
      <c r="Q161" s="86"/>
      <c r="R161" s="86"/>
      <c r="S161" s="86"/>
      <c r="T161" s="87"/>
      <c r="U161" s="40"/>
      <c r="V161" s="40"/>
      <c r="W161" s="40"/>
      <c r="X161" s="40"/>
      <c r="Y161" s="40"/>
      <c r="Z161" s="40"/>
      <c r="AA161" s="40"/>
      <c r="AB161" s="40"/>
      <c r="AC161" s="40"/>
      <c r="AD161" s="40"/>
      <c r="AE161" s="40"/>
      <c r="AT161" s="19" t="s">
        <v>204</v>
      </c>
      <c r="AU161" s="19" t="s">
        <v>86</v>
      </c>
    </row>
    <row r="162" spans="1:65" s="2" customFormat="1" ht="16.5" customHeight="1">
      <c r="A162" s="40"/>
      <c r="B162" s="41"/>
      <c r="C162" s="229" t="s">
        <v>8</v>
      </c>
      <c r="D162" s="229" t="s">
        <v>197</v>
      </c>
      <c r="E162" s="230" t="s">
        <v>1816</v>
      </c>
      <c r="F162" s="231" t="s">
        <v>1817</v>
      </c>
      <c r="G162" s="232" t="s">
        <v>244</v>
      </c>
      <c r="H162" s="233">
        <v>1</v>
      </c>
      <c r="I162" s="234"/>
      <c r="J162" s="235">
        <f>ROUND(I162*H162,2)</f>
        <v>0</v>
      </c>
      <c r="K162" s="231" t="s">
        <v>201</v>
      </c>
      <c r="L162" s="46"/>
      <c r="M162" s="236" t="s">
        <v>21</v>
      </c>
      <c r="N162" s="237" t="s">
        <v>47</v>
      </c>
      <c r="O162" s="86"/>
      <c r="P162" s="238">
        <f>O162*H162</f>
        <v>0</v>
      </c>
      <c r="Q162" s="238">
        <v>0.03192</v>
      </c>
      <c r="R162" s="238">
        <f>Q162*H162</f>
        <v>0.03192</v>
      </c>
      <c r="S162" s="238">
        <v>0</v>
      </c>
      <c r="T162" s="239">
        <f>S162*H162</f>
        <v>0</v>
      </c>
      <c r="U162" s="40"/>
      <c r="V162" s="40"/>
      <c r="W162" s="40"/>
      <c r="X162" s="40"/>
      <c r="Y162" s="40"/>
      <c r="Z162" s="40"/>
      <c r="AA162" s="40"/>
      <c r="AB162" s="40"/>
      <c r="AC162" s="40"/>
      <c r="AD162" s="40"/>
      <c r="AE162" s="40"/>
      <c r="AR162" s="240" t="s">
        <v>245</v>
      </c>
      <c r="AT162" s="240" t="s">
        <v>197</v>
      </c>
      <c r="AU162" s="240" t="s">
        <v>86</v>
      </c>
      <c r="AY162" s="19" t="s">
        <v>194</v>
      </c>
      <c r="BE162" s="241">
        <f>IF(N162="základní",J162,0)</f>
        <v>0</v>
      </c>
      <c r="BF162" s="241">
        <f>IF(N162="snížená",J162,0)</f>
        <v>0</v>
      </c>
      <c r="BG162" s="241">
        <f>IF(N162="zákl. přenesená",J162,0)</f>
        <v>0</v>
      </c>
      <c r="BH162" s="241">
        <f>IF(N162="sníž. přenesená",J162,0)</f>
        <v>0</v>
      </c>
      <c r="BI162" s="241">
        <f>IF(N162="nulová",J162,0)</f>
        <v>0</v>
      </c>
      <c r="BJ162" s="19" t="s">
        <v>84</v>
      </c>
      <c r="BK162" s="241">
        <f>ROUND(I162*H162,2)</f>
        <v>0</v>
      </c>
      <c r="BL162" s="19" t="s">
        <v>245</v>
      </c>
      <c r="BM162" s="240" t="s">
        <v>1818</v>
      </c>
    </row>
    <row r="163" spans="1:47" s="2" customFormat="1" ht="12">
      <c r="A163" s="40"/>
      <c r="B163" s="41"/>
      <c r="C163" s="42"/>
      <c r="D163" s="242" t="s">
        <v>204</v>
      </c>
      <c r="E163" s="42"/>
      <c r="F163" s="243" t="s">
        <v>1819</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204</v>
      </c>
      <c r="AU163" s="19" t="s">
        <v>86</v>
      </c>
    </row>
    <row r="164" spans="1:47" s="2" customFormat="1" ht="12">
      <c r="A164" s="40"/>
      <c r="B164" s="41"/>
      <c r="C164" s="42"/>
      <c r="D164" s="242" t="s">
        <v>206</v>
      </c>
      <c r="E164" s="42"/>
      <c r="F164" s="246" t="s">
        <v>1820</v>
      </c>
      <c r="G164" s="42"/>
      <c r="H164" s="42"/>
      <c r="I164" s="149"/>
      <c r="J164" s="42"/>
      <c r="K164" s="42"/>
      <c r="L164" s="46"/>
      <c r="M164" s="244"/>
      <c r="N164" s="245"/>
      <c r="O164" s="86"/>
      <c r="P164" s="86"/>
      <c r="Q164" s="86"/>
      <c r="R164" s="86"/>
      <c r="S164" s="86"/>
      <c r="T164" s="87"/>
      <c r="U164" s="40"/>
      <c r="V164" s="40"/>
      <c r="W164" s="40"/>
      <c r="X164" s="40"/>
      <c r="Y164" s="40"/>
      <c r="Z164" s="40"/>
      <c r="AA164" s="40"/>
      <c r="AB164" s="40"/>
      <c r="AC164" s="40"/>
      <c r="AD164" s="40"/>
      <c r="AE164" s="40"/>
      <c r="AT164" s="19" t="s">
        <v>206</v>
      </c>
      <c r="AU164" s="19" t="s">
        <v>86</v>
      </c>
    </row>
    <row r="165" spans="1:51" s="13" customFormat="1" ht="12">
      <c r="A165" s="13"/>
      <c r="B165" s="247"/>
      <c r="C165" s="248"/>
      <c r="D165" s="242" t="s">
        <v>208</v>
      </c>
      <c r="E165" s="249" t="s">
        <v>21</v>
      </c>
      <c r="F165" s="250" t="s">
        <v>1809</v>
      </c>
      <c r="G165" s="248"/>
      <c r="H165" s="251">
        <v>1</v>
      </c>
      <c r="I165" s="252"/>
      <c r="J165" s="248"/>
      <c r="K165" s="248"/>
      <c r="L165" s="253"/>
      <c r="M165" s="254"/>
      <c r="N165" s="255"/>
      <c r="O165" s="255"/>
      <c r="P165" s="255"/>
      <c r="Q165" s="255"/>
      <c r="R165" s="255"/>
      <c r="S165" s="255"/>
      <c r="T165" s="256"/>
      <c r="U165" s="13"/>
      <c r="V165" s="13"/>
      <c r="W165" s="13"/>
      <c r="X165" s="13"/>
      <c r="Y165" s="13"/>
      <c r="Z165" s="13"/>
      <c r="AA165" s="13"/>
      <c r="AB165" s="13"/>
      <c r="AC165" s="13"/>
      <c r="AD165" s="13"/>
      <c r="AE165" s="13"/>
      <c r="AT165" s="257" t="s">
        <v>208</v>
      </c>
      <c r="AU165" s="257" t="s">
        <v>86</v>
      </c>
      <c r="AV165" s="13" t="s">
        <v>86</v>
      </c>
      <c r="AW165" s="13" t="s">
        <v>38</v>
      </c>
      <c r="AX165" s="13" t="s">
        <v>76</v>
      </c>
      <c r="AY165" s="257" t="s">
        <v>194</v>
      </c>
    </row>
    <row r="166" spans="1:51" s="14" customFormat="1" ht="12">
      <c r="A166" s="14"/>
      <c r="B166" s="258"/>
      <c r="C166" s="259"/>
      <c r="D166" s="242" t="s">
        <v>208</v>
      </c>
      <c r="E166" s="260" t="s">
        <v>21</v>
      </c>
      <c r="F166" s="261" t="s">
        <v>210</v>
      </c>
      <c r="G166" s="259"/>
      <c r="H166" s="262">
        <v>1</v>
      </c>
      <c r="I166" s="263"/>
      <c r="J166" s="259"/>
      <c r="K166" s="259"/>
      <c r="L166" s="264"/>
      <c r="M166" s="265"/>
      <c r="N166" s="266"/>
      <c r="O166" s="266"/>
      <c r="P166" s="266"/>
      <c r="Q166" s="266"/>
      <c r="R166" s="266"/>
      <c r="S166" s="266"/>
      <c r="T166" s="267"/>
      <c r="U166" s="14"/>
      <c r="V166" s="14"/>
      <c r="W166" s="14"/>
      <c r="X166" s="14"/>
      <c r="Y166" s="14"/>
      <c r="Z166" s="14"/>
      <c r="AA166" s="14"/>
      <c r="AB166" s="14"/>
      <c r="AC166" s="14"/>
      <c r="AD166" s="14"/>
      <c r="AE166" s="14"/>
      <c r="AT166" s="268" t="s">
        <v>208</v>
      </c>
      <c r="AU166" s="268" t="s">
        <v>86</v>
      </c>
      <c r="AV166" s="14" t="s">
        <v>202</v>
      </c>
      <c r="AW166" s="14" t="s">
        <v>38</v>
      </c>
      <c r="AX166" s="14" t="s">
        <v>84</v>
      </c>
      <c r="AY166" s="268" t="s">
        <v>194</v>
      </c>
    </row>
    <row r="167" spans="1:65" s="2" customFormat="1" ht="16.5" customHeight="1">
      <c r="A167" s="40"/>
      <c r="B167" s="41"/>
      <c r="C167" s="229" t="s">
        <v>245</v>
      </c>
      <c r="D167" s="229" t="s">
        <v>197</v>
      </c>
      <c r="E167" s="230" t="s">
        <v>1821</v>
      </c>
      <c r="F167" s="231" t="s">
        <v>1822</v>
      </c>
      <c r="G167" s="232" t="s">
        <v>244</v>
      </c>
      <c r="H167" s="233">
        <v>1</v>
      </c>
      <c r="I167" s="234"/>
      <c r="J167" s="235">
        <f>ROUND(I167*H167,2)</f>
        <v>0</v>
      </c>
      <c r="K167" s="231" t="s">
        <v>201</v>
      </c>
      <c r="L167" s="46"/>
      <c r="M167" s="236" t="s">
        <v>21</v>
      </c>
      <c r="N167" s="237" t="s">
        <v>47</v>
      </c>
      <c r="O167" s="86"/>
      <c r="P167" s="238">
        <f>O167*H167</f>
        <v>0</v>
      </c>
      <c r="Q167" s="238">
        <v>0.01769</v>
      </c>
      <c r="R167" s="238">
        <f>Q167*H167</f>
        <v>0.01769</v>
      </c>
      <c r="S167" s="238">
        <v>0</v>
      </c>
      <c r="T167" s="239">
        <f>S167*H167</f>
        <v>0</v>
      </c>
      <c r="U167" s="40"/>
      <c r="V167" s="40"/>
      <c r="W167" s="40"/>
      <c r="X167" s="40"/>
      <c r="Y167" s="40"/>
      <c r="Z167" s="40"/>
      <c r="AA167" s="40"/>
      <c r="AB167" s="40"/>
      <c r="AC167" s="40"/>
      <c r="AD167" s="40"/>
      <c r="AE167" s="40"/>
      <c r="AR167" s="240" t="s">
        <v>245</v>
      </c>
      <c r="AT167" s="240" t="s">
        <v>197</v>
      </c>
      <c r="AU167" s="240" t="s">
        <v>86</v>
      </c>
      <c r="AY167" s="19" t="s">
        <v>194</v>
      </c>
      <c r="BE167" s="241">
        <f>IF(N167="základní",J167,0)</f>
        <v>0</v>
      </c>
      <c r="BF167" s="241">
        <f>IF(N167="snížená",J167,0)</f>
        <v>0</v>
      </c>
      <c r="BG167" s="241">
        <f>IF(N167="zákl. přenesená",J167,0)</f>
        <v>0</v>
      </c>
      <c r="BH167" s="241">
        <f>IF(N167="sníž. přenesená",J167,0)</f>
        <v>0</v>
      </c>
      <c r="BI167" s="241">
        <f>IF(N167="nulová",J167,0)</f>
        <v>0</v>
      </c>
      <c r="BJ167" s="19" t="s">
        <v>84</v>
      </c>
      <c r="BK167" s="241">
        <f>ROUND(I167*H167,2)</f>
        <v>0</v>
      </c>
      <c r="BL167" s="19" t="s">
        <v>245</v>
      </c>
      <c r="BM167" s="240" t="s">
        <v>1823</v>
      </c>
    </row>
    <row r="168" spans="1:47" s="2" customFormat="1" ht="12">
      <c r="A168" s="40"/>
      <c r="B168" s="41"/>
      <c r="C168" s="42"/>
      <c r="D168" s="242" t="s">
        <v>204</v>
      </c>
      <c r="E168" s="42"/>
      <c r="F168" s="243" t="s">
        <v>1824</v>
      </c>
      <c r="G168" s="42"/>
      <c r="H168" s="42"/>
      <c r="I168" s="149"/>
      <c r="J168" s="42"/>
      <c r="K168" s="42"/>
      <c r="L168" s="46"/>
      <c r="M168" s="244"/>
      <c r="N168" s="245"/>
      <c r="O168" s="86"/>
      <c r="P168" s="86"/>
      <c r="Q168" s="86"/>
      <c r="R168" s="86"/>
      <c r="S168" s="86"/>
      <c r="T168" s="87"/>
      <c r="U168" s="40"/>
      <c r="V168" s="40"/>
      <c r="W168" s="40"/>
      <c r="X168" s="40"/>
      <c r="Y168" s="40"/>
      <c r="Z168" s="40"/>
      <c r="AA168" s="40"/>
      <c r="AB168" s="40"/>
      <c r="AC168" s="40"/>
      <c r="AD168" s="40"/>
      <c r="AE168" s="40"/>
      <c r="AT168" s="19" t="s">
        <v>204</v>
      </c>
      <c r="AU168" s="19" t="s">
        <v>86</v>
      </c>
    </row>
    <row r="169" spans="1:47" s="2" customFormat="1" ht="12">
      <c r="A169" s="40"/>
      <c r="B169" s="41"/>
      <c r="C169" s="42"/>
      <c r="D169" s="242" t="s">
        <v>206</v>
      </c>
      <c r="E169" s="42"/>
      <c r="F169" s="246" t="s">
        <v>1825</v>
      </c>
      <c r="G169" s="42"/>
      <c r="H169" s="42"/>
      <c r="I169" s="149"/>
      <c r="J169" s="42"/>
      <c r="K169" s="42"/>
      <c r="L169" s="46"/>
      <c r="M169" s="244"/>
      <c r="N169" s="245"/>
      <c r="O169" s="86"/>
      <c r="P169" s="86"/>
      <c r="Q169" s="86"/>
      <c r="R169" s="86"/>
      <c r="S169" s="86"/>
      <c r="T169" s="87"/>
      <c r="U169" s="40"/>
      <c r="V169" s="40"/>
      <c r="W169" s="40"/>
      <c r="X169" s="40"/>
      <c r="Y169" s="40"/>
      <c r="Z169" s="40"/>
      <c r="AA169" s="40"/>
      <c r="AB169" s="40"/>
      <c r="AC169" s="40"/>
      <c r="AD169" s="40"/>
      <c r="AE169" s="40"/>
      <c r="AT169" s="19" t="s">
        <v>206</v>
      </c>
      <c r="AU169" s="19" t="s">
        <v>86</v>
      </c>
    </row>
    <row r="170" spans="1:51" s="13" customFormat="1" ht="12">
      <c r="A170" s="13"/>
      <c r="B170" s="247"/>
      <c r="C170" s="248"/>
      <c r="D170" s="242" t="s">
        <v>208</v>
      </c>
      <c r="E170" s="249" t="s">
        <v>21</v>
      </c>
      <c r="F170" s="250" t="s">
        <v>1809</v>
      </c>
      <c r="G170" s="248"/>
      <c r="H170" s="251">
        <v>1</v>
      </c>
      <c r="I170" s="252"/>
      <c r="J170" s="248"/>
      <c r="K170" s="248"/>
      <c r="L170" s="253"/>
      <c r="M170" s="254"/>
      <c r="N170" s="255"/>
      <c r="O170" s="255"/>
      <c r="P170" s="255"/>
      <c r="Q170" s="255"/>
      <c r="R170" s="255"/>
      <c r="S170" s="255"/>
      <c r="T170" s="256"/>
      <c r="U170" s="13"/>
      <c r="V170" s="13"/>
      <c r="W170" s="13"/>
      <c r="X170" s="13"/>
      <c r="Y170" s="13"/>
      <c r="Z170" s="13"/>
      <c r="AA170" s="13"/>
      <c r="AB170" s="13"/>
      <c r="AC170" s="13"/>
      <c r="AD170" s="13"/>
      <c r="AE170" s="13"/>
      <c r="AT170" s="257" t="s">
        <v>208</v>
      </c>
      <c r="AU170" s="257" t="s">
        <v>86</v>
      </c>
      <c r="AV170" s="13" t="s">
        <v>86</v>
      </c>
      <c r="AW170" s="13" t="s">
        <v>38</v>
      </c>
      <c r="AX170" s="13" t="s">
        <v>76</v>
      </c>
      <c r="AY170" s="257" t="s">
        <v>194</v>
      </c>
    </row>
    <row r="171" spans="1:51" s="14" customFormat="1" ht="12">
      <c r="A171" s="14"/>
      <c r="B171" s="258"/>
      <c r="C171" s="259"/>
      <c r="D171" s="242" t="s">
        <v>208</v>
      </c>
      <c r="E171" s="260" t="s">
        <v>21</v>
      </c>
      <c r="F171" s="261" t="s">
        <v>210</v>
      </c>
      <c r="G171" s="259"/>
      <c r="H171" s="262">
        <v>1</v>
      </c>
      <c r="I171" s="263"/>
      <c r="J171" s="259"/>
      <c r="K171" s="259"/>
      <c r="L171" s="264"/>
      <c r="M171" s="265"/>
      <c r="N171" s="266"/>
      <c r="O171" s="266"/>
      <c r="P171" s="266"/>
      <c r="Q171" s="266"/>
      <c r="R171" s="266"/>
      <c r="S171" s="266"/>
      <c r="T171" s="267"/>
      <c r="U171" s="14"/>
      <c r="V171" s="14"/>
      <c r="W171" s="14"/>
      <c r="X171" s="14"/>
      <c r="Y171" s="14"/>
      <c r="Z171" s="14"/>
      <c r="AA171" s="14"/>
      <c r="AB171" s="14"/>
      <c r="AC171" s="14"/>
      <c r="AD171" s="14"/>
      <c r="AE171" s="14"/>
      <c r="AT171" s="268" t="s">
        <v>208</v>
      </c>
      <c r="AU171" s="268" t="s">
        <v>86</v>
      </c>
      <c r="AV171" s="14" t="s">
        <v>202</v>
      </c>
      <c r="AW171" s="14" t="s">
        <v>38</v>
      </c>
      <c r="AX171" s="14" t="s">
        <v>84</v>
      </c>
      <c r="AY171" s="268" t="s">
        <v>194</v>
      </c>
    </row>
    <row r="172" spans="1:65" s="2" customFormat="1" ht="16.5" customHeight="1">
      <c r="A172" s="40"/>
      <c r="B172" s="41"/>
      <c r="C172" s="229" t="s">
        <v>418</v>
      </c>
      <c r="D172" s="229" t="s">
        <v>197</v>
      </c>
      <c r="E172" s="230" t="s">
        <v>1826</v>
      </c>
      <c r="F172" s="231" t="s">
        <v>1827</v>
      </c>
      <c r="G172" s="232" t="s">
        <v>244</v>
      </c>
      <c r="H172" s="233">
        <v>1</v>
      </c>
      <c r="I172" s="234"/>
      <c r="J172" s="235">
        <f>ROUND(I172*H172,2)</f>
        <v>0</v>
      </c>
      <c r="K172" s="231" t="s">
        <v>201</v>
      </c>
      <c r="L172" s="46"/>
      <c r="M172" s="236" t="s">
        <v>21</v>
      </c>
      <c r="N172" s="237" t="s">
        <v>47</v>
      </c>
      <c r="O172" s="86"/>
      <c r="P172" s="238">
        <f>O172*H172</f>
        <v>0</v>
      </c>
      <c r="Q172" s="238">
        <v>0.01197</v>
      </c>
      <c r="R172" s="238">
        <f>Q172*H172</f>
        <v>0.01197</v>
      </c>
      <c r="S172" s="238">
        <v>0</v>
      </c>
      <c r="T172" s="239">
        <f>S172*H172</f>
        <v>0</v>
      </c>
      <c r="U172" s="40"/>
      <c r="V172" s="40"/>
      <c r="W172" s="40"/>
      <c r="X172" s="40"/>
      <c r="Y172" s="40"/>
      <c r="Z172" s="40"/>
      <c r="AA172" s="40"/>
      <c r="AB172" s="40"/>
      <c r="AC172" s="40"/>
      <c r="AD172" s="40"/>
      <c r="AE172" s="40"/>
      <c r="AR172" s="240" t="s">
        <v>245</v>
      </c>
      <c r="AT172" s="240" t="s">
        <v>197</v>
      </c>
      <c r="AU172" s="240" t="s">
        <v>86</v>
      </c>
      <c r="AY172" s="19" t="s">
        <v>194</v>
      </c>
      <c r="BE172" s="241">
        <f>IF(N172="základní",J172,0)</f>
        <v>0</v>
      </c>
      <c r="BF172" s="241">
        <f>IF(N172="snížená",J172,0)</f>
        <v>0</v>
      </c>
      <c r="BG172" s="241">
        <f>IF(N172="zákl. přenesená",J172,0)</f>
        <v>0</v>
      </c>
      <c r="BH172" s="241">
        <f>IF(N172="sníž. přenesená",J172,0)</f>
        <v>0</v>
      </c>
      <c r="BI172" s="241">
        <f>IF(N172="nulová",J172,0)</f>
        <v>0</v>
      </c>
      <c r="BJ172" s="19" t="s">
        <v>84</v>
      </c>
      <c r="BK172" s="241">
        <f>ROUND(I172*H172,2)</f>
        <v>0</v>
      </c>
      <c r="BL172" s="19" t="s">
        <v>245</v>
      </c>
      <c r="BM172" s="240" t="s">
        <v>1828</v>
      </c>
    </row>
    <row r="173" spans="1:47" s="2" customFormat="1" ht="12">
      <c r="A173" s="40"/>
      <c r="B173" s="41"/>
      <c r="C173" s="42"/>
      <c r="D173" s="242" t="s">
        <v>204</v>
      </c>
      <c r="E173" s="42"/>
      <c r="F173" s="243" t="s">
        <v>1829</v>
      </c>
      <c r="G173" s="42"/>
      <c r="H173" s="42"/>
      <c r="I173" s="149"/>
      <c r="J173" s="42"/>
      <c r="K173" s="42"/>
      <c r="L173" s="46"/>
      <c r="M173" s="244"/>
      <c r="N173" s="245"/>
      <c r="O173" s="86"/>
      <c r="P173" s="86"/>
      <c r="Q173" s="86"/>
      <c r="R173" s="86"/>
      <c r="S173" s="86"/>
      <c r="T173" s="87"/>
      <c r="U173" s="40"/>
      <c r="V173" s="40"/>
      <c r="W173" s="40"/>
      <c r="X173" s="40"/>
      <c r="Y173" s="40"/>
      <c r="Z173" s="40"/>
      <c r="AA173" s="40"/>
      <c r="AB173" s="40"/>
      <c r="AC173" s="40"/>
      <c r="AD173" s="40"/>
      <c r="AE173" s="40"/>
      <c r="AT173" s="19" t="s">
        <v>204</v>
      </c>
      <c r="AU173" s="19" t="s">
        <v>86</v>
      </c>
    </row>
    <row r="174" spans="1:47" s="2" customFormat="1" ht="12">
      <c r="A174" s="40"/>
      <c r="B174" s="41"/>
      <c r="C174" s="42"/>
      <c r="D174" s="242" t="s">
        <v>206</v>
      </c>
      <c r="E174" s="42"/>
      <c r="F174" s="246" t="s">
        <v>1830</v>
      </c>
      <c r="G174" s="42"/>
      <c r="H174" s="42"/>
      <c r="I174" s="149"/>
      <c r="J174" s="42"/>
      <c r="K174" s="42"/>
      <c r="L174" s="46"/>
      <c r="M174" s="244"/>
      <c r="N174" s="245"/>
      <c r="O174" s="86"/>
      <c r="P174" s="86"/>
      <c r="Q174" s="86"/>
      <c r="R174" s="86"/>
      <c r="S174" s="86"/>
      <c r="T174" s="87"/>
      <c r="U174" s="40"/>
      <c r="V174" s="40"/>
      <c r="W174" s="40"/>
      <c r="X174" s="40"/>
      <c r="Y174" s="40"/>
      <c r="Z174" s="40"/>
      <c r="AA174" s="40"/>
      <c r="AB174" s="40"/>
      <c r="AC174" s="40"/>
      <c r="AD174" s="40"/>
      <c r="AE174" s="40"/>
      <c r="AT174" s="19" t="s">
        <v>206</v>
      </c>
      <c r="AU174" s="19" t="s">
        <v>86</v>
      </c>
    </row>
    <row r="175" spans="1:51" s="13" customFormat="1" ht="12">
      <c r="A175" s="13"/>
      <c r="B175" s="247"/>
      <c r="C175" s="248"/>
      <c r="D175" s="242" t="s">
        <v>208</v>
      </c>
      <c r="E175" s="249" t="s">
        <v>21</v>
      </c>
      <c r="F175" s="250" t="s">
        <v>1809</v>
      </c>
      <c r="G175" s="248"/>
      <c r="H175" s="251">
        <v>1</v>
      </c>
      <c r="I175" s="252"/>
      <c r="J175" s="248"/>
      <c r="K175" s="248"/>
      <c r="L175" s="253"/>
      <c r="M175" s="254"/>
      <c r="N175" s="255"/>
      <c r="O175" s="255"/>
      <c r="P175" s="255"/>
      <c r="Q175" s="255"/>
      <c r="R175" s="255"/>
      <c r="S175" s="255"/>
      <c r="T175" s="256"/>
      <c r="U175" s="13"/>
      <c r="V175" s="13"/>
      <c r="W175" s="13"/>
      <c r="X175" s="13"/>
      <c r="Y175" s="13"/>
      <c r="Z175" s="13"/>
      <c r="AA175" s="13"/>
      <c r="AB175" s="13"/>
      <c r="AC175" s="13"/>
      <c r="AD175" s="13"/>
      <c r="AE175" s="13"/>
      <c r="AT175" s="257" t="s">
        <v>208</v>
      </c>
      <c r="AU175" s="257" t="s">
        <v>86</v>
      </c>
      <c r="AV175" s="13" t="s">
        <v>86</v>
      </c>
      <c r="AW175" s="13" t="s">
        <v>38</v>
      </c>
      <c r="AX175" s="13" t="s">
        <v>76</v>
      </c>
      <c r="AY175" s="257" t="s">
        <v>194</v>
      </c>
    </row>
    <row r="176" spans="1:51" s="14" customFormat="1" ht="12">
      <c r="A176" s="14"/>
      <c r="B176" s="258"/>
      <c r="C176" s="259"/>
      <c r="D176" s="242" t="s">
        <v>208</v>
      </c>
      <c r="E176" s="260" t="s">
        <v>21</v>
      </c>
      <c r="F176" s="261" t="s">
        <v>210</v>
      </c>
      <c r="G176" s="259"/>
      <c r="H176" s="262">
        <v>1</v>
      </c>
      <c r="I176" s="263"/>
      <c r="J176" s="259"/>
      <c r="K176" s="259"/>
      <c r="L176" s="264"/>
      <c r="M176" s="265"/>
      <c r="N176" s="266"/>
      <c r="O176" s="266"/>
      <c r="P176" s="266"/>
      <c r="Q176" s="266"/>
      <c r="R176" s="266"/>
      <c r="S176" s="266"/>
      <c r="T176" s="267"/>
      <c r="U176" s="14"/>
      <c r="V176" s="14"/>
      <c r="W176" s="14"/>
      <c r="X176" s="14"/>
      <c r="Y176" s="14"/>
      <c r="Z176" s="14"/>
      <c r="AA176" s="14"/>
      <c r="AB176" s="14"/>
      <c r="AC176" s="14"/>
      <c r="AD176" s="14"/>
      <c r="AE176" s="14"/>
      <c r="AT176" s="268" t="s">
        <v>208</v>
      </c>
      <c r="AU176" s="268" t="s">
        <v>86</v>
      </c>
      <c r="AV176" s="14" t="s">
        <v>202</v>
      </c>
      <c r="AW176" s="14" t="s">
        <v>38</v>
      </c>
      <c r="AX176" s="14" t="s">
        <v>84</v>
      </c>
      <c r="AY176" s="268" t="s">
        <v>194</v>
      </c>
    </row>
    <row r="177" spans="1:65" s="2" customFormat="1" ht="16.5" customHeight="1">
      <c r="A177" s="40"/>
      <c r="B177" s="41"/>
      <c r="C177" s="229" t="s">
        <v>436</v>
      </c>
      <c r="D177" s="229" t="s">
        <v>197</v>
      </c>
      <c r="E177" s="230" t="s">
        <v>1831</v>
      </c>
      <c r="F177" s="231" t="s">
        <v>1832</v>
      </c>
      <c r="G177" s="232" t="s">
        <v>244</v>
      </c>
      <c r="H177" s="233">
        <v>1</v>
      </c>
      <c r="I177" s="234"/>
      <c r="J177" s="235">
        <f>ROUND(I177*H177,2)</f>
        <v>0</v>
      </c>
      <c r="K177" s="231" t="s">
        <v>201</v>
      </c>
      <c r="L177" s="46"/>
      <c r="M177" s="236" t="s">
        <v>21</v>
      </c>
      <c r="N177" s="237" t="s">
        <v>47</v>
      </c>
      <c r="O177" s="86"/>
      <c r="P177" s="238">
        <f>O177*H177</f>
        <v>0</v>
      </c>
      <c r="Q177" s="238">
        <v>0.00184</v>
      </c>
      <c r="R177" s="238">
        <f>Q177*H177</f>
        <v>0.00184</v>
      </c>
      <c r="S177" s="238">
        <v>0</v>
      </c>
      <c r="T177" s="239">
        <f>S177*H177</f>
        <v>0</v>
      </c>
      <c r="U177" s="40"/>
      <c r="V177" s="40"/>
      <c r="W177" s="40"/>
      <c r="X177" s="40"/>
      <c r="Y177" s="40"/>
      <c r="Z177" s="40"/>
      <c r="AA177" s="40"/>
      <c r="AB177" s="40"/>
      <c r="AC177" s="40"/>
      <c r="AD177" s="40"/>
      <c r="AE177" s="40"/>
      <c r="AR177" s="240" t="s">
        <v>245</v>
      </c>
      <c r="AT177" s="240" t="s">
        <v>197</v>
      </c>
      <c r="AU177" s="240" t="s">
        <v>86</v>
      </c>
      <c r="AY177" s="19" t="s">
        <v>194</v>
      </c>
      <c r="BE177" s="241">
        <f>IF(N177="základní",J177,0)</f>
        <v>0</v>
      </c>
      <c r="BF177" s="241">
        <f>IF(N177="snížená",J177,0)</f>
        <v>0</v>
      </c>
      <c r="BG177" s="241">
        <f>IF(N177="zákl. přenesená",J177,0)</f>
        <v>0</v>
      </c>
      <c r="BH177" s="241">
        <f>IF(N177="sníž. přenesená",J177,0)</f>
        <v>0</v>
      </c>
      <c r="BI177" s="241">
        <f>IF(N177="nulová",J177,0)</f>
        <v>0</v>
      </c>
      <c r="BJ177" s="19" t="s">
        <v>84</v>
      </c>
      <c r="BK177" s="241">
        <f>ROUND(I177*H177,2)</f>
        <v>0</v>
      </c>
      <c r="BL177" s="19" t="s">
        <v>245</v>
      </c>
      <c r="BM177" s="240" t="s">
        <v>1833</v>
      </c>
    </row>
    <row r="178" spans="1:47" s="2" customFormat="1" ht="12">
      <c r="A178" s="40"/>
      <c r="B178" s="41"/>
      <c r="C178" s="42"/>
      <c r="D178" s="242" t="s">
        <v>204</v>
      </c>
      <c r="E178" s="42"/>
      <c r="F178" s="243" t="s">
        <v>1834</v>
      </c>
      <c r="G178" s="42"/>
      <c r="H178" s="42"/>
      <c r="I178" s="149"/>
      <c r="J178" s="42"/>
      <c r="K178" s="42"/>
      <c r="L178" s="46"/>
      <c r="M178" s="244"/>
      <c r="N178" s="245"/>
      <c r="O178" s="86"/>
      <c r="P178" s="86"/>
      <c r="Q178" s="86"/>
      <c r="R178" s="86"/>
      <c r="S178" s="86"/>
      <c r="T178" s="87"/>
      <c r="U178" s="40"/>
      <c r="V178" s="40"/>
      <c r="W178" s="40"/>
      <c r="X178" s="40"/>
      <c r="Y178" s="40"/>
      <c r="Z178" s="40"/>
      <c r="AA178" s="40"/>
      <c r="AB178" s="40"/>
      <c r="AC178" s="40"/>
      <c r="AD178" s="40"/>
      <c r="AE178" s="40"/>
      <c r="AT178" s="19" t="s">
        <v>204</v>
      </c>
      <c r="AU178" s="19" t="s">
        <v>86</v>
      </c>
    </row>
    <row r="179" spans="1:47" s="2" customFormat="1" ht="12">
      <c r="A179" s="40"/>
      <c r="B179" s="41"/>
      <c r="C179" s="42"/>
      <c r="D179" s="242" t="s">
        <v>206</v>
      </c>
      <c r="E179" s="42"/>
      <c r="F179" s="246" t="s">
        <v>1835</v>
      </c>
      <c r="G179" s="42"/>
      <c r="H179" s="42"/>
      <c r="I179" s="149"/>
      <c r="J179" s="42"/>
      <c r="K179" s="42"/>
      <c r="L179" s="46"/>
      <c r="M179" s="244"/>
      <c r="N179" s="245"/>
      <c r="O179" s="86"/>
      <c r="P179" s="86"/>
      <c r="Q179" s="86"/>
      <c r="R179" s="86"/>
      <c r="S179" s="86"/>
      <c r="T179" s="87"/>
      <c r="U179" s="40"/>
      <c r="V179" s="40"/>
      <c r="W179" s="40"/>
      <c r="X179" s="40"/>
      <c r="Y179" s="40"/>
      <c r="Z179" s="40"/>
      <c r="AA179" s="40"/>
      <c r="AB179" s="40"/>
      <c r="AC179" s="40"/>
      <c r="AD179" s="40"/>
      <c r="AE179" s="40"/>
      <c r="AT179" s="19" t="s">
        <v>206</v>
      </c>
      <c r="AU179" s="19" t="s">
        <v>86</v>
      </c>
    </row>
    <row r="180" spans="1:51" s="13" customFormat="1" ht="12">
      <c r="A180" s="13"/>
      <c r="B180" s="247"/>
      <c r="C180" s="248"/>
      <c r="D180" s="242" t="s">
        <v>208</v>
      </c>
      <c r="E180" s="249" t="s">
        <v>21</v>
      </c>
      <c r="F180" s="250" t="s">
        <v>1809</v>
      </c>
      <c r="G180" s="248"/>
      <c r="H180" s="251">
        <v>1</v>
      </c>
      <c r="I180" s="252"/>
      <c r="J180" s="248"/>
      <c r="K180" s="248"/>
      <c r="L180" s="253"/>
      <c r="M180" s="254"/>
      <c r="N180" s="255"/>
      <c r="O180" s="255"/>
      <c r="P180" s="255"/>
      <c r="Q180" s="255"/>
      <c r="R180" s="255"/>
      <c r="S180" s="255"/>
      <c r="T180" s="256"/>
      <c r="U180" s="13"/>
      <c r="V180" s="13"/>
      <c r="W180" s="13"/>
      <c r="X180" s="13"/>
      <c r="Y180" s="13"/>
      <c r="Z180" s="13"/>
      <c r="AA180" s="13"/>
      <c r="AB180" s="13"/>
      <c r="AC180" s="13"/>
      <c r="AD180" s="13"/>
      <c r="AE180" s="13"/>
      <c r="AT180" s="257" t="s">
        <v>208</v>
      </c>
      <c r="AU180" s="257" t="s">
        <v>86</v>
      </c>
      <c r="AV180" s="13" t="s">
        <v>86</v>
      </c>
      <c r="AW180" s="13" t="s">
        <v>38</v>
      </c>
      <c r="AX180" s="13" t="s">
        <v>76</v>
      </c>
      <c r="AY180" s="257" t="s">
        <v>194</v>
      </c>
    </row>
    <row r="181" spans="1:51" s="14" customFormat="1" ht="12">
      <c r="A181" s="14"/>
      <c r="B181" s="258"/>
      <c r="C181" s="259"/>
      <c r="D181" s="242" t="s">
        <v>208</v>
      </c>
      <c r="E181" s="260" t="s">
        <v>21</v>
      </c>
      <c r="F181" s="261" t="s">
        <v>210</v>
      </c>
      <c r="G181" s="259"/>
      <c r="H181" s="262">
        <v>1</v>
      </c>
      <c r="I181" s="263"/>
      <c r="J181" s="259"/>
      <c r="K181" s="259"/>
      <c r="L181" s="264"/>
      <c r="M181" s="265"/>
      <c r="N181" s="266"/>
      <c r="O181" s="266"/>
      <c r="P181" s="266"/>
      <c r="Q181" s="266"/>
      <c r="R181" s="266"/>
      <c r="S181" s="266"/>
      <c r="T181" s="267"/>
      <c r="U181" s="14"/>
      <c r="V181" s="14"/>
      <c r="W181" s="14"/>
      <c r="X181" s="14"/>
      <c r="Y181" s="14"/>
      <c r="Z181" s="14"/>
      <c r="AA181" s="14"/>
      <c r="AB181" s="14"/>
      <c r="AC181" s="14"/>
      <c r="AD181" s="14"/>
      <c r="AE181" s="14"/>
      <c r="AT181" s="268" t="s">
        <v>208</v>
      </c>
      <c r="AU181" s="268" t="s">
        <v>86</v>
      </c>
      <c r="AV181" s="14" t="s">
        <v>202</v>
      </c>
      <c r="AW181" s="14" t="s">
        <v>38</v>
      </c>
      <c r="AX181" s="14" t="s">
        <v>84</v>
      </c>
      <c r="AY181" s="268" t="s">
        <v>194</v>
      </c>
    </row>
    <row r="182" spans="1:65" s="2" customFormat="1" ht="16.5" customHeight="1">
      <c r="A182" s="40"/>
      <c r="B182" s="41"/>
      <c r="C182" s="229" t="s">
        <v>443</v>
      </c>
      <c r="D182" s="229" t="s">
        <v>197</v>
      </c>
      <c r="E182" s="230" t="s">
        <v>1836</v>
      </c>
      <c r="F182" s="231" t="s">
        <v>1837</v>
      </c>
      <c r="G182" s="232" t="s">
        <v>268</v>
      </c>
      <c r="H182" s="233">
        <v>1</v>
      </c>
      <c r="I182" s="234"/>
      <c r="J182" s="235">
        <f>ROUND(I182*H182,2)</f>
        <v>0</v>
      </c>
      <c r="K182" s="231" t="s">
        <v>201</v>
      </c>
      <c r="L182" s="46"/>
      <c r="M182" s="236" t="s">
        <v>21</v>
      </c>
      <c r="N182" s="237" t="s">
        <v>47</v>
      </c>
      <c r="O182" s="86"/>
      <c r="P182" s="238">
        <f>O182*H182</f>
        <v>0</v>
      </c>
      <c r="Q182" s="238">
        <v>0.00014</v>
      </c>
      <c r="R182" s="238">
        <f>Q182*H182</f>
        <v>0.00014</v>
      </c>
      <c r="S182" s="238">
        <v>0</v>
      </c>
      <c r="T182" s="239">
        <f>S182*H182</f>
        <v>0</v>
      </c>
      <c r="U182" s="40"/>
      <c r="V182" s="40"/>
      <c r="W182" s="40"/>
      <c r="X182" s="40"/>
      <c r="Y182" s="40"/>
      <c r="Z182" s="40"/>
      <c r="AA182" s="40"/>
      <c r="AB182" s="40"/>
      <c r="AC182" s="40"/>
      <c r="AD182" s="40"/>
      <c r="AE182" s="40"/>
      <c r="AR182" s="240" t="s">
        <v>245</v>
      </c>
      <c r="AT182" s="240" t="s">
        <v>197</v>
      </c>
      <c r="AU182" s="240" t="s">
        <v>86</v>
      </c>
      <c r="AY182" s="19" t="s">
        <v>194</v>
      </c>
      <c r="BE182" s="241">
        <f>IF(N182="základní",J182,0)</f>
        <v>0</v>
      </c>
      <c r="BF182" s="241">
        <f>IF(N182="snížená",J182,0)</f>
        <v>0</v>
      </c>
      <c r="BG182" s="241">
        <f>IF(N182="zákl. přenesená",J182,0)</f>
        <v>0</v>
      </c>
      <c r="BH182" s="241">
        <f>IF(N182="sníž. přenesená",J182,0)</f>
        <v>0</v>
      </c>
      <c r="BI182" s="241">
        <f>IF(N182="nulová",J182,0)</f>
        <v>0</v>
      </c>
      <c r="BJ182" s="19" t="s">
        <v>84</v>
      </c>
      <c r="BK182" s="241">
        <f>ROUND(I182*H182,2)</f>
        <v>0</v>
      </c>
      <c r="BL182" s="19" t="s">
        <v>245</v>
      </c>
      <c r="BM182" s="240" t="s">
        <v>1838</v>
      </c>
    </row>
    <row r="183" spans="1:47" s="2" customFormat="1" ht="12">
      <c r="A183" s="40"/>
      <c r="B183" s="41"/>
      <c r="C183" s="42"/>
      <c r="D183" s="242" t="s">
        <v>204</v>
      </c>
      <c r="E183" s="42"/>
      <c r="F183" s="243" t="s">
        <v>1839</v>
      </c>
      <c r="G183" s="42"/>
      <c r="H183" s="42"/>
      <c r="I183" s="149"/>
      <c r="J183" s="42"/>
      <c r="K183" s="42"/>
      <c r="L183" s="46"/>
      <c r="M183" s="244"/>
      <c r="N183" s="245"/>
      <c r="O183" s="86"/>
      <c r="P183" s="86"/>
      <c r="Q183" s="86"/>
      <c r="R183" s="86"/>
      <c r="S183" s="86"/>
      <c r="T183" s="87"/>
      <c r="U183" s="40"/>
      <c r="V183" s="40"/>
      <c r="W183" s="40"/>
      <c r="X183" s="40"/>
      <c r="Y183" s="40"/>
      <c r="Z183" s="40"/>
      <c r="AA183" s="40"/>
      <c r="AB183" s="40"/>
      <c r="AC183" s="40"/>
      <c r="AD183" s="40"/>
      <c r="AE183" s="40"/>
      <c r="AT183" s="19" t="s">
        <v>204</v>
      </c>
      <c r="AU183" s="19" t="s">
        <v>86</v>
      </c>
    </row>
    <row r="184" spans="1:47" s="2" customFormat="1" ht="12">
      <c r="A184" s="40"/>
      <c r="B184" s="41"/>
      <c r="C184" s="42"/>
      <c r="D184" s="242" t="s">
        <v>206</v>
      </c>
      <c r="E184" s="42"/>
      <c r="F184" s="246" t="s">
        <v>1840</v>
      </c>
      <c r="G184" s="42"/>
      <c r="H184" s="42"/>
      <c r="I184" s="149"/>
      <c r="J184" s="42"/>
      <c r="K184" s="42"/>
      <c r="L184" s="46"/>
      <c r="M184" s="244"/>
      <c r="N184" s="245"/>
      <c r="O184" s="86"/>
      <c r="P184" s="86"/>
      <c r="Q184" s="86"/>
      <c r="R184" s="86"/>
      <c r="S184" s="86"/>
      <c r="T184" s="87"/>
      <c r="U184" s="40"/>
      <c r="V184" s="40"/>
      <c r="W184" s="40"/>
      <c r="X184" s="40"/>
      <c r="Y184" s="40"/>
      <c r="Z184" s="40"/>
      <c r="AA184" s="40"/>
      <c r="AB184" s="40"/>
      <c r="AC184" s="40"/>
      <c r="AD184" s="40"/>
      <c r="AE184" s="40"/>
      <c r="AT184" s="19" t="s">
        <v>206</v>
      </c>
      <c r="AU184" s="19" t="s">
        <v>86</v>
      </c>
    </row>
    <row r="185" spans="1:51" s="13" customFormat="1" ht="12">
      <c r="A185" s="13"/>
      <c r="B185" s="247"/>
      <c r="C185" s="248"/>
      <c r="D185" s="242" t="s">
        <v>208</v>
      </c>
      <c r="E185" s="249" t="s">
        <v>21</v>
      </c>
      <c r="F185" s="250" t="s">
        <v>1809</v>
      </c>
      <c r="G185" s="248"/>
      <c r="H185" s="251">
        <v>1</v>
      </c>
      <c r="I185" s="252"/>
      <c r="J185" s="248"/>
      <c r="K185" s="248"/>
      <c r="L185" s="253"/>
      <c r="M185" s="254"/>
      <c r="N185" s="255"/>
      <c r="O185" s="255"/>
      <c r="P185" s="255"/>
      <c r="Q185" s="255"/>
      <c r="R185" s="255"/>
      <c r="S185" s="255"/>
      <c r="T185" s="256"/>
      <c r="U185" s="13"/>
      <c r="V185" s="13"/>
      <c r="W185" s="13"/>
      <c r="X185" s="13"/>
      <c r="Y185" s="13"/>
      <c r="Z185" s="13"/>
      <c r="AA185" s="13"/>
      <c r="AB185" s="13"/>
      <c r="AC185" s="13"/>
      <c r="AD185" s="13"/>
      <c r="AE185" s="13"/>
      <c r="AT185" s="257" t="s">
        <v>208</v>
      </c>
      <c r="AU185" s="257" t="s">
        <v>86</v>
      </c>
      <c r="AV185" s="13" t="s">
        <v>86</v>
      </c>
      <c r="AW185" s="13" t="s">
        <v>38</v>
      </c>
      <c r="AX185" s="13" t="s">
        <v>76</v>
      </c>
      <c r="AY185" s="257" t="s">
        <v>194</v>
      </c>
    </row>
    <row r="186" spans="1:51" s="14" customFormat="1" ht="12">
      <c r="A186" s="14"/>
      <c r="B186" s="258"/>
      <c r="C186" s="259"/>
      <c r="D186" s="242" t="s">
        <v>208</v>
      </c>
      <c r="E186" s="260" t="s">
        <v>21</v>
      </c>
      <c r="F186" s="261" t="s">
        <v>210</v>
      </c>
      <c r="G186" s="259"/>
      <c r="H186" s="262">
        <v>1</v>
      </c>
      <c r="I186" s="263"/>
      <c r="J186" s="259"/>
      <c r="K186" s="259"/>
      <c r="L186" s="264"/>
      <c r="M186" s="265"/>
      <c r="N186" s="266"/>
      <c r="O186" s="266"/>
      <c r="P186" s="266"/>
      <c r="Q186" s="266"/>
      <c r="R186" s="266"/>
      <c r="S186" s="266"/>
      <c r="T186" s="267"/>
      <c r="U186" s="14"/>
      <c r="V186" s="14"/>
      <c r="W186" s="14"/>
      <c r="X186" s="14"/>
      <c r="Y186" s="14"/>
      <c r="Z186" s="14"/>
      <c r="AA186" s="14"/>
      <c r="AB186" s="14"/>
      <c r="AC186" s="14"/>
      <c r="AD186" s="14"/>
      <c r="AE186" s="14"/>
      <c r="AT186" s="268" t="s">
        <v>208</v>
      </c>
      <c r="AU186" s="268" t="s">
        <v>86</v>
      </c>
      <c r="AV186" s="14" t="s">
        <v>202</v>
      </c>
      <c r="AW186" s="14" t="s">
        <v>38</v>
      </c>
      <c r="AX186" s="14" t="s">
        <v>84</v>
      </c>
      <c r="AY186" s="268" t="s">
        <v>194</v>
      </c>
    </row>
    <row r="187" spans="1:65" s="2" customFormat="1" ht="16.5" customHeight="1">
      <c r="A187" s="40"/>
      <c r="B187" s="41"/>
      <c r="C187" s="272" t="s">
        <v>450</v>
      </c>
      <c r="D187" s="272" t="s">
        <v>347</v>
      </c>
      <c r="E187" s="273" t="s">
        <v>1841</v>
      </c>
      <c r="F187" s="274" t="s">
        <v>1842</v>
      </c>
      <c r="G187" s="275" t="s">
        <v>268</v>
      </c>
      <c r="H187" s="276">
        <v>1</v>
      </c>
      <c r="I187" s="277"/>
      <c r="J187" s="278">
        <f>ROUND(I187*H187,2)</f>
        <v>0</v>
      </c>
      <c r="K187" s="274" t="s">
        <v>201</v>
      </c>
      <c r="L187" s="279"/>
      <c r="M187" s="280" t="s">
        <v>21</v>
      </c>
      <c r="N187" s="281" t="s">
        <v>47</v>
      </c>
      <c r="O187" s="86"/>
      <c r="P187" s="238">
        <f>O187*H187</f>
        <v>0</v>
      </c>
      <c r="Q187" s="238">
        <v>0.00022</v>
      </c>
      <c r="R187" s="238">
        <f>Q187*H187</f>
        <v>0.00022</v>
      </c>
      <c r="S187" s="238">
        <v>0</v>
      </c>
      <c r="T187" s="239">
        <f>S187*H187</f>
        <v>0</v>
      </c>
      <c r="U187" s="40"/>
      <c r="V187" s="40"/>
      <c r="W187" s="40"/>
      <c r="X187" s="40"/>
      <c r="Y187" s="40"/>
      <c r="Z187" s="40"/>
      <c r="AA187" s="40"/>
      <c r="AB187" s="40"/>
      <c r="AC187" s="40"/>
      <c r="AD187" s="40"/>
      <c r="AE187" s="40"/>
      <c r="AR187" s="240" t="s">
        <v>525</v>
      </c>
      <c r="AT187" s="240" t="s">
        <v>347</v>
      </c>
      <c r="AU187" s="240" t="s">
        <v>86</v>
      </c>
      <c r="AY187" s="19" t="s">
        <v>194</v>
      </c>
      <c r="BE187" s="241">
        <f>IF(N187="základní",J187,0)</f>
        <v>0</v>
      </c>
      <c r="BF187" s="241">
        <f>IF(N187="snížená",J187,0)</f>
        <v>0</v>
      </c>
      <c r="BG187" s="241">
        <f>IF(N187="zákl. přenesená",J187,0)</f>
        <v>0</v>
      </c>
      <c r="BH187" s="241">
        <f>IF(N187="sníž. přenesená",J187,0)</f>
        <v>0</v>
      </c>
      <c r="BI187" s="241">
        <f>IF(N187="nulová",J187,0)</f>
        <v>0</v>
      </c>
      <c r="BJ187" s="19" t="s">
        <v>84</v>
      </c>
      <c r="BK187" s="241">
        <f>ROUND(I187*H187,2)</f>
        <v>0</v>
      </c>
      <c r="BL187" s="19" t="s">
        <v>245</v>
      </c>
      <c r="BM187" s="240" t="s">
        <v>1843</v>
      </c>
    </row>
    <row r="188" spans="1:47" s="2" customFormat="1" ht="12">
      <c r="A188" s="40"/>
      <c r="B188" s="41"/>
      <c r="C188" s="42"/>
      <c r="D188" s="242" t="s">
        <v>204</v>
      </c>
      <c r="E188" s="42"/>
      <c r="F188" s="243" t="s">
        <v>1842</v>
      </c>
      <c r="G188" s="42"/>
      <c r="H188" s="42"/>
      <c r="I188" s="149"/>
      <c r="J188" s="42"/>
      <c r="K188" s="42"/>
      <c r="L188" s="46"/>
      <c r="M188" s="244"/>
      <c r="N188" s="245"/>
      <c r="O188" s="86"/>
      <c r="P188" s="86"/>
      <c r="Q188" s="86"/>
      <c r="R188" s="86"/>
      <c r="S188" s="86"/>
      <c r="T188" s="87"/>
      <c r="U188" s="40"/>
      <c r="V188" s="40"/>
      <c r="W188" s="40"/>
      <c r="X188" s="40"/>
      <c r="Y188" s="40"/>
      <c r="Z188" s="40"/>
      <c r="AA188" s="40"/>
      <c r="AB188" s="40"/>
      <c r="AC188" s="40"/>
      <c r="AD188" s="40"/>
      <c r="AE188" s="40"/>
      <c r="AT188" s="19" t="s">
        <v>204</v>
      </c>
      <c r="AU188" s="19" t="s">
        <v>86</v>
      </c>
    </row>
    <row r="189" spans="1:65" s="2" customFormat="1" ht="16.5" customHeight="1">
      <c r="A189" s="40"/>
      <c r="B189" s="41"/>
      <c r="C189" s="272" t="s">
        <v>7</v>
      </c>
      <c r="D189" s="272" t="s">
        <v>347</v>
      </c>
      <c r="E189" s="273" t="s">
        <v>1844</v>
      </c>
      <c r="F189" s="274" t="s">
        <v>1845</v>
      </c>
      <c r="G189" s="275" t="s">
        <v>268</v>
      </c>
      <c r="H189" s="276">
        <v>3</v>
      </c>
      <c r="I189" s="277"/>
      <c r="J189" s="278">
        <f>ROUND(I189*H189,2)</f>
        <v>0</v>
      </c>
      <c r="K189" s="274" t="s">
        <v>201</v>
      </c>
      <c r="L189" s="279"/>
      <c r="M189" s="280" t="s">
        <v>21</v>
      </c>
      <c r="N189" s="281" t="s">
        <v>47</v>
      </c>
      <c r="O189" s="86"/>
      <c r="P189" s="238">
        <f>O189*H189</f>
        <v>0</v>
      </c>
      <c r="Q189" s="238">
        <v>0.00031</v>
      </c>
      <c r="R189" s="238">
        <f>Q189*H189</f>
        <v>0.00093</v>
      </c>
      <c r="S189" s="238">
        <v>0</v>
      </c>
      <c r="T189" s="239">
        <f>S189*H189</f>
        <v>0</v>
      </c>
      <c r="U189" s="40"/>
      <c r="V189" s="40"/>
      <c r="W189" s="40"/>
      <c r="X189" s="40"/>
      <c r="Y189" s="40"/>
      <c r="Z189" s="40"/>
      <c r="AA189" s="40"/>
      <c r="AB189" s="40"/>
      <c r="AC189" s="40"/>
      <c r="AD189" s="40"/>
      <c r="AE189" s="40"/>
      <c r="AR189" s="240" t="s">
        <v>525</v>
      </c>
      <c r="AT189" s="240" t="s">
        <v>347</v>
      </c>
      <c r="AU189" s="240" t="s">
        <v>86</v>
      </c>
      <c r="AY189" s="19" t="s">
        <v>194</v>
      </c>
      <c r="BE189" s="241">
        <f>IF(N189="základní",J189,0)</f>
        <v>0</v>
      </c>
      <c r="BF189" s="241">
        <f>IF(N189="snížená",J189,0)</f>
        <v>0</v>
      </c>
      <c r="BG189" s="241">
        <f>IF(N189="zákl. přenesená",J189,0)</f>
        <v>0</v>
      </c>
      <c r="BH189" s="241">
        <f>IF(N189="sníž. přenesená",J189,0)</f>
        <v>0</v>
      </c>
      <c r="BI189" s="241">
        <f>IF(N189="nulová",J189,0)</f>
        <v>0</v>
      </c>
      <c r="BJ189" s="19" t="s">
        <v>84</v>
      </c>
      <c r="BK189" s="241">
        <f>ROUND(I189*H189,2)</f>
        <v>0</v>
      </c>
      <c r="BL189" s="19" t="s">
        <v>245</v>
      </c>
      <c r="BM189" s="240" t="s">
        <v>1846</v>
      </c>
    </row>
    <row r="190" spans="1:47" s="2" customFormat="1" ht="12">
      <c r="A190" s="40"/>
      <c r="B190" s="41"/>
      <c r="C190" s="42"/>
      <c r="D190" s="242" t="s">
        <v>204</v>
      </c>
      <c r="E190" s="42"/>
      <c r="F190" s="243" t="s">
        <v>1845</v>
      </c>
      <c r="G190" s="42"/>
      <c r="H190" s="42"/>
      <c r="I190" s="149"/>
      <c r="J190" s="42"/>
      <c r="K190" s="42"/>
      <c r="L190" s="46"/>
      <c r="M190" s="244"/>
      <c r="N190" s="245"/>
      <c r="O190" s="86"/>
      <c r="P190" s="86"/>
      <c r="Q190" s="86"/>
      <c r="R190" s="86"/>
      <c r="S190" s="86"/>
      <c r="T190" s="87"/>
      <c r="U190" s="40"/>
      <c r="V190" s="40"/>
      <c r="W190" s="40"/>
      <c r="X190" s="40"/>
      <c r="Y190" s="40"/>
      <c r="Z190" s="40"/>
      <c r="AA190" s="40"/>
      <c r="AB190" s="40"/>
      <c r="AC190" s="40"/>
      <c r="AD190" s="40"/>
      <c r="AE190" s="40"/>
      <c r="AT190" s="19" t="s">
        <v>204</v>
      </c>
      <c r="AU190" s="19" t="s">
        <v>86</v>
      </c>
    </row>
    <row r="191" spans="1:51" s="13" customFormat="1" ht="12">
      <c r="A191" s="13"/>
      <c r="B191" s="247"/>
      <c r="C191" s="248"/>
      <c r="D191" s="242" t="s">
        <v>208</v>
      </c>
      <c r="E191" s="249" t="s">
        <v>21</v>
      </c>
      <c r="F191" s="250" t="s">
        <v>1847</v>
      </c>
      <c r="G191" s="248"/>
      <c r="H191" s="251">
        <v>3</v>
      </c>
      <c r="I191" s="252"/>
      <c r="J191" s="248"/>
      <c r="K191" s="248"/>
      <c r="L191" s="253"/>
      <c r="M191" s="254"/>
      <c r="N191" s="255"/>
      <c r="O191" s="255"/>
      <c r="P191" s="255"/>
      <c r="Q191" s="255"/>
      <c r="R191" s="255"/>
      <c r="S191" s="255"/>
      <c r="T191" s="256"/>
      <c r="U191" s="13"/>
      <c r="V191" s="13"/>
      <c r="W191" s="13"/>
      <c r="X191" s="13"/>
      <c r="Y191" s="13"/>
      <c r="Z191" s="13"/>
      <c r="AA191" s="13"/>
      <c r="AB191" s="13"/>
      <c r="AC191" s="13"/>
      <c r="AD191" s="13"/>
      <c r="AE191" s="13"/>
      <c r="AT191" s="257" t="s">
        <v>208</v>
      </c>
      <c r="AU191" s="257" t="s">
        <v>86</v>
      </c>
      <c r="AV191" s="13" t="s">
        <v>86</v>
      </c>
      <c r="AW191" s="13" t="s">
        <v>38</v>
      </c>
      <c r="AX191" s="13" t="s">
        <v>76</v>
      </c>
      <c r="AY191" s="257" t="s">
        <v>194</v>
      </c>
    </row>
    <row r="192" spans="1:51" s="14" customFormat="1" ht="12">
      <c r="A192" s="14"/>
      <c r="B192" s="258"/>
      <c r="C192" s="259"/>
      <c r="D192" s="242" t="s">
        <v>208</v>
      </c>
      <c r="E192" s="260" t="s">
        <v>21</v>
      </c>
      <c r="F192" s="261" t="s">
        <v>210</v>
      </c>
      <c r="G192" s="259"/>
      <c r="H192" s="262">
        <v>3</v>
      </c>
      <c r="I192" s="263"/>
      <c r="J192" s="259"/>
      <c r="K192" s="259"/>
      <c r="L192" s="264"/>
      <c r="M192" s="265"/>
      <c r="N192" s="266"/>
      <c r="O192" s="266"/>
      <c r="P192" s="266"/>
      <c r="Q192" s="266"/>
      <c r="R192" s="266"/>
      <c r="S192" s="266"/>
      <c r="T192" s="267"/>
      <c r="U192" s="14"/>
      <c r="V192" s="14"/>
      <c r="W192" s="14"/>
      <c r="X192" s="14"/>
      <c r="Y192" s="14"/>
      <c r="Z192" s="14"/>
      <c r="AA192" s="14"/>
      <c r="AB192" s="14"/>
      <c r="AC192" s="14"/>
      <c r="AD192" s="14"/>
      <c r="AE192" s="14"/>
      <c r="AT192" s="268" t="s">
        <v>208</v>
      </c>
      <c r="AU192" s="268" t="s">
        <v>86</v>
      </c>
      <c r="AV192" s="14" t="s">
        <v>202</v>
      </c>
      <c r="AW192" s="14" t="s">
        <v>38</v>
      </c>
      <c r="AX192" s="14" t="s">
        <v>84</v>
      </c>
      <c r="AY192" s="268" t="s">
        <v>194</v>
      </c>
    </row>
    <row r="193" spans="1:65" s="2" customFormat="1" ht="16.5" customHeight="1">
      <c r="A193" s="40"/>
      <c r="B193" s="41"/>
      <c r="C193" s="229" t="s">
        <v>461</v>
      </c>
      <c r="D193" s="229" t="s">
        <v>197</v>
      </c>
      <c r="E193" s="230" t="s">
        <v>1848</v>
      </c>
      <c r="F193" s="231" t="s">
        <v>1849</v>
      </c>
      <c r="G193" s="232" t="s">
        <v>244</v>
      </c>
      <c r="H193" s="233">
        <v>1</v>
      </c>
      <c r="I193" s="234"/>
      <c r="J193" s="235">
        <f>ROUND(I193*H193,2)</f>
        <v>0</v>
      </c>
      <c r="K193" s="231" t="s">
        <v>201</v>
      </c>
      <c r="L193" s="46"/>
      <c r="M193" s="236" t="s">
        <v>21</v>
      </c>
      <c r="N193" s="237" t="s">
        <v>47</v>
      </c>
      <c r="O193" s="86"/>
      <c r="P193" s="238">
        <f>O193*H193</f>
        <v>0</v>
      </c>
      <c r="Q193" s="238">
        <v>0.00052</v>
      </c>
      <c r="R193" s="238">
        <f>Q193*H193</f>
        <v>0.00052</v>
      </c>
      <c r="S193" s="238">
        <v>0</v>
      </c>
      <c r="T193" s="239">
        <f>S193*H193</f>
        <v>0</v>
      </c>
      <c r="U193" s="40"/>
      <c r="V193" s="40"/>
      <c r="W193" s="40"/>
      <c r="X193" s="40"/>
      <c r="Y193" s="40"/>
      <c r="Z193" s="40"/>
      <c r="AA193" s="40"/>
      <c r="AB193" s="40"/>
      <c r="AC193" s="40"/>
      <c r="AD193" s="40"/>
      <c r="AE193" s="40"/>
      <c r="AR193" s="240" t="s">
        <v>245</v>
      </c>
      <c r="AT193" s="240" t="s">
        <v>197</v>
      </c>
      <c r="AU193" s="240" t="s">
        <v>86</v>
      </c>
      <c r="AY193" s="19" t="s">
        <v>194</v>
      </c>
      <c r="BE193" s="241">
        <f>IF(N193="základní",J193,0)</f>
        <v>0</v>
      </c>
      <c r="BF193" s="241">
        <f>IF(N193="snížená",J193,0)</f>
        <v>0</v>
      </c>
      <c r="BG193" s="241">
        <f>IF(N193="zákl. přenesená",J193,0)</f>
        <v>0</v>
      </c>
      <c r="BH193" s="241">
        <f>IF(N193="sníž. přenesená",J193,0)</f>
        <v>0</v>
      </c>
      <c r="BI193" s="241">
        <f>IF(N193="nulová",J193,0)</f>
        <v>0</v>
      </c>
      <c r="BJ193" s="19" t="s">
        <v>84</v>
      </c>
      <c r="BK193" s="241">
        <f>ROUND(I193*H193,2)</f>
        <v>0</v>
      </c>
      <c r="BL193" s="19" t="s">
        <v>245</v>
      </c>
      <c r="BM193" s="240" t="s">
        <v>1850</v>
      </c>
    </row>
    <row r="194" spans="1:47" s="2" customFormat="1" ht="12">
      <c r="A194" s="40"/>
      <c r="B194" s="41"/>
      <c r="C194" s="42"/>
      <c r="D194" s="242" t="s">
        <v>204</v>
      </c>
      <c r="E194" s="42"/>
      <c r="F194" s="243" t="s">
        <v>1851</v>
      </c>
      <c r="G194" s="42"/>
      <c r="H194" s="42"/>
      <c r="I194" s="149"/>
      <c r="J194" s="42"/>
      <c r="K194" s="42"/>
      <c r="L194" s="46"/>
      <c r="M194" s="244"/>
      <c r="N194" s="245"/>
      <c r="O194" s="86"/>
      <c r="P194" s="86"/>
      <c r="Q194" s="86"/>
      <c r="R194" s="86"/>
      <c r="S194" s="86"/>
      <c r="T194" s="87"/>
      <c r="U194" s="40"/>
      <c r="V194" s="40"/>
      <c r="W194" s="40"/>
      <c r="X194" s="40"/>
      <c r="Y194" s="40"/>
      <c r="Z194" s="40"/>
      <c r="AA194" s="40"/>
      <c r="AB194" s="40"/>
      <c r="AC194" s="40"/>
      <c r="AD194" s="40"/>
      <c r="AE194" s="40"/>
      <c r="AT194" s="19" t="s">
        <v>204</v>
      </c>
      <c r="AU194" s="19" t="s">
        <v>86</v>
      </c>
    </row>
    <row r="195" spans="1:51" s="13" customFormat="1" ht="12">
      <c r="A195" s="13"/>
      <c r="B195" s="247"/>
      <c r="C195" s="248"/>
      <c r="D195" s="242" t="s">
        <v>208</v>
      </c>
      <c r="E195" s="249" t="s">
        <v>21</v>
      </c>
      <c r="F195" s="250" t="s">
        <v>1809</v>
      </c>
      <c r="G195" s="248"/>
      <c r="H195" s="251">
        <v>1</v>
      </c>
      <c r="I195" s="252"/>
      <c r="J195" s="248"/>
      <c r="K195" s="248"/>
      <c r="L195" s="253"/>
      <c r="M195" s="254"/>
      <c r="N195" s="255"/>
      <c r="O195" s="255"/>
      <c r="P195" s="255"/>
      <c r="Q195" s="255"/>
      <c r="R195" s="255"/>
      <c r="S195" s="255"/>
      <c r="T195" s="256"/>
      <c r="U195" s="13"/>
      <c r="V195" s="13"/>
      <c r="W195" s="13"/>
      <c r="X195" s="13"/>
      <c r="Y195" s="13"/>
      <c r="Z195" s="13"/>
      <c r="AA195" s="13"/>
      <c r="AB195" s="13"/>
      <c r="AC195" s="13"/>
      <c r="AD195" s="13"/>
      <c r="AE195" s="13"/>
      <c r="AT195" s="257" t="s">
        <v>208</v>
      </c>
      <c r="AU195" s="257" t="s">
        <v>86</v>
      </c>
      <c r="AV195" s="13" t="s">
        <v>86</v>
      </c>
      <c r="AW195" s="13" t="s">
        <v>38</v>
      </c>
      <c r="AX195" s="13" t="s">
        <v>76</v>
      </c>
      <c r="AY195" s="257" t="s">
        <v>194</v>
      </c>
    </row>
    <row r="196" spans="1:51" s="14" customFormat="1" ht="12">
      <c r="A196" s="14"/>
      <c r="B196" s="258"/>
      <c r="C196" s="259"/>
      <c r="D196" s="242" t="s">
        <v>208</v>
      </c>
      <c r="E196" s="260" t="s">
        <v>21</v>
      </c>
      <c r="F196" s="261" t="s">
        <v>210</v>
      </c>
      <c r="G196" s="259"/>
      <c r="H196" s="262">
        <v>1</v>
      </c>
      <c r="I196" s="263"/>
      <c r="J196" s="259"/>
      <c r="K196" s="259"/>
      <c r="L196" s="264"/>
      <c r="M196" s="265"/>
      <c r="N196" s="266"/>
      <c r="O196" s="266"/>
      <c r="P196" s="266"/>
      <c r="Q196" s="266"/>
      <c r="R196" s="266"/>
      <c r="S196" s="266"/>
      <c r="T196" s="267"/>
      <c r="U196" s="14"/>
      <c r="V196" s="14"/>
      <c r="W196" s="14"/>
      <c r="X196" s="14"/>
      <c r="Y196" s="14"/>
      <c r="Z196" s="14"/>
      <c r="AA196" s="14"/>
      <c r="AB196" s="14"/>
      <c r="AC196" s="14"/>
      <c r="AD196" s="14"/>
      <c r="AE196" s="14"/>
      <c r="AT196" s="268" t="s">
        <v>208</v>
      </c>
      <c r="AU196" s="268" t="s">
        <v>86</v>
      </c>
      <c r="AV196" s="14" t="s">
        <v>202</v>
      </c>
      <c r="AW196" s="14" t="s">
        <v>38</v>
      </c>
      <c r="AX196" s="14" t="s">
        <v>84</v>
      </c>
      <c r="AY196" s="268" t="s">
        <v>194</v>
      </c>
    </row>
    <row r="197" spans="1:65" s="2" customFormat="1" ht="16.5" customHeight="1">
      <c r="A197" s="40"/>
      <c r="B197" s="41"/>
      <c r="C197" s="229" t="s">
        <v>467</v>
      </c>
      <c r="D197" s="229" t="s">
        <v>197</v>
      </c>
      <c r="E197" s="230" t="s">
        <v>1852</v>
      </c>
      <c r="F197" s="231" t="s">
        <v>1853</v>
      </c>
      <c r="G197" s="232" t="s">
        <v>244</v>
      </c>
      <c r="H197" s="233">
        <v>1</v>
      </c>
      <c r="I197" s="234"/>
      <c r="J197" s="235">
        <f>ROUND(I197*H197,2)</f>
        <v>0</v>
      </c>
      <c r="K197" s="231" t="s">
        <v>201</v>
      </c>
      <c r="L197" s="46"/>
      <c r="M197" s="236" t="s">
        <v>21</v>
      </c>
      <c r="N197" s="237" t="s">
        <v>47</v>
      </c>
      <c r="O197" s="86"/>
      <c r="P197" s="238">
        <f>O197*H197</f>
        <v>0</v>
      </c>
      <c r="Q197" s="238">
        <v>0.00052</v>
      </c>
      <c r="R197" s="238">
        <f>Q197*H197</f>
        <v>0.00052</v>
      </c>
      <c r="S197" s="238">
        <v>0</v>
      </c>
      <c r="T197" s="239">
        <f>S197*H197</f>
        <v>0</v>
      </c>
      <c r="U197" s="40"/>
      <c r="V197" s="40"/>
      <c r="W197" s="40"/>
      <c r="X197" s="40"/>
      <c r="Y197" s="40"/>
      <c r="Z197" s="40"/>
      <c r="AA197" s="40"/>
      <c r="AB197" s="40"/>
      <c r="AC197" s="40"/>
      <c r="AD197" s="40"/>
      <c r="AE197" s="40"/>
      <c r="AR197" s="240" t="s">
        <v>245</v>
      </c>
      <c r="AT197" s="240" t="s">
        <v>197</v>
      </c>
      <c r="AU197" s="240" t="s">
        <v>86</v>
      </c>
      <c r="AY197" s="19" t="s">
        <v>194</v>
      </c>
      <c r="BE197" s="241">
        <f>IF(N197="základní",J197,0)</f>
        <v>0</v>
      </c>
      <c r="BF197" s="241">
        <f>IF(N197="snížená",J197,0)</f>
        <v>0</v>
      </c>
      <c r="BG197" s="241">
        <f>IF(N197="zákl. přenesená",J197,0)</f>
        <v>0</v>
      </c>
      <c r="BH197" s="241">
        <f>IF(N197="sníž. přenesená",J197,0)</f>
        <v>0</v>
      </c>
      <c r="BI197" s="241">
        <f>IF(N197="nulová",J197,0)</f>
        <v>0</v>
      </c>
      <c r="BJ197" s="19" t="s">
        <v>84</v>
      </c>
      <c r="BK197" s="241">
        <f>ROUND(I197*H197,2)</f>
        <v>0</v>
      </c>
      <c r="BL197" s="19" t="s">
        <v>245</v>
      </c>
      <c r="BM197" s="240" t="s">
        <v>1854</v>
      </c>
    </row>
    <row r="198" spans="1:47" s="2" customFormat="1" ht="12">
      <c r="A198" s="40"/>
      <c r="B198" s="41"/>
      <c r="C198" s="42"/>
      <c r="D198" s="242" t="s">
        <v>204</v>
      </c>
      <c r="E198" s="42"/>
      <c r="F198" s="243" t="s">
        <v>1853</v>
      </c>
      <c r="G198" s="42"/>
      <c r="H198" s="42"/>
      <c r="I198" s="149"/>
      <c r="J198" s="42"/>
      <c r="K198" s="42"/>
      <c r="L198" s="46"/>
      <c r="M198" s="244"/>
      <c r="N198" s="245"/>
      <c r="O198" s="86"/>
      <c r="P198" s="86"/>
      <c r="Q198" s="86"/>
      <c r="R198" s="86"/>
      <c r="S198" s="86"/>
      <c r="T198" s="87"/>
      <c r="U198" s="40"/>
      <c r="V198" s="40"/>
      <c r="W198" s="40"/>
      <c r="X198" s="40"/>
      <c r="Y198" s="40"/>
      <c r="Z198" s="40"/>
      <c r="AA198" s="40"/>
      <c r="AB198" s="40"/>
      <c r="AC198" s="40"/>
      <c r="AD198" s="40"/>
      <c r="AE198" s="40"/>
      <c r="AT198" s="19" t="s">
        <v>204</v>
      </c>
      <c r="AU198" s="19" t="s">
        <v>86</v>
      </c>
    </row>
    <row r="199" spans="1:51" s="13" customFormat="1" ht="12">
      <c r="A199" s="13"/>
      <c r="B199" s="247"/>
      <c r="C199" s="248"/>
      <c r="D199" s="242" t="s">
        <v>208</v>
      </c>
      <c r="E199" s="249" t="s">
        <v>21</v>
      </c>
      <c r="F199" s="250" t="s">
        <v>1809</v>
      </c>
      <c r="G199" s="248"/>
      <c r="H199" s="251">
        <v>1</v>
      </c>
      <c r="I199" s="252"/>
      <c r="J199" s="248"/>
      <c r="K199" s="248"/>
      <c r="L199" s="253"/>
      <c r="M199" s="254"/>
      <c r="N199" s="255"/>
      <c r="O199" s="255"/>
      <c r="P199" s="255"/>
      <c r="Q199" s="255"/>
      <c r="R199" s="255"/>
      <c r="S199" s="255"/>
      <c r="T199" s="256"/>
      <c r="U199" s="13"/>
      <c r="V199" s="13"/>
      <c r="W199" s="13"/>
      <c r="X199" s="13"/>
      <c r="Y199" s="13"/>
      <c r="Z199" s="13"/>
      <c r="AA199" s="13"/>
      <c r="AB199" s="13"/>
      <c r="AC199" s="13"/>
      <c r="AD199" s="13"/>
      <c r="AE199" s="13"/>
      <c r="AT199" s="257" t="s">
        <v>208</v>
      </c>
      <c r="AU199" s="257" t="s">
        <v>86</v>
      </c>
      <c r="AV199" s="13" t="s">
        <v>86</v>
      </c>
      <c r="AW199" s="13" t="s">
        <v>38</v>
      </c>
      <c r="AX199" s="13" t="s">
        <v>76</v>
      </c>
      <c r="AY199" s="257" t="s">
        <v>194</v>
      </c>
    </row>
    <row r="200" spans="1:51" s="14" customFormat="1" ht="12">
      <c r="A200" s="14"/>
      <c r="B200" s="258"/>
      <c r="C200" s="259"/>
      <c r="D200" s="242" t="s">
        <v>208</v>
      </c>
      <c r="E200" s="260" t="s">
        <v>21</v>
      </c>
      <c r="F200" s="261" t="s">
        <v>210</v>
      </c>
      <c r="G200" s="259"/>
      <c r="H200" s="262">
        <v>1</v>
      </c>
      <c r="I200" s="263"/>
      <c r="J200" s="259"/>
      <c r="K200" s="259"/>
      <c r="L200" s="264"/>
      <c r="M200" s="265"/>
      <c r="N200" s="266"/>
      <c r="O200" s="266"/>
      <c r="P200" s="266"/>
      <c r="Q200" s="266"/>
      <c r="R200" s="266"/>
      <c r="S200" s="266"/>
      <c r="T200" s="267"/>
      <c r="U200" s="14"/>
      <c r="V200" s="14"/>
      <c r="W200" s="14"/>
      <c r="X200" s="14"/>
      <c r="Y200" s="14"/>
      <c r="Z200" s="14"/>
      <c r="AA200" s="14"/>
      <c r="AB200" s="14"/>
      <c r="AC200" s="14"/>
      <c r="AD200" s="14"/>
      <c r="AE200" s="14"/>
      <c r="AT200" s="268" t="s">
        <v>208</v>
      </c>
      <c r="AU200" s="268" t="s">
        <v>86</v>
      </c>
      <c r="AV200" s="14" t="s">
        <v>202</v>
      </c>
      <c r="AW200" s="14" t="s">
        <v>38</v>
      </c>
      <c r="AX200" s="14" t="s">
        <v>84</v>
      </c>
      <c r="AY200" s="268" t="s">
        <v>194</v>
      </c>
    </row>
    <row r="201" spans="1:65" s="2" customFormat="1" ht="16.5" customHeight="1">
      <c r="A201" s="40"/>
      <c r="B201" s="41"/>
      <c r="C201" s="272" t="s">
        <v>474</v>
      </c>
      <c r="D201" s="272" t="s">
        <v>347</v>
      </c>
      <c r="E201" s="273" t="s">
        <v>1855</v>
      </c>
      <c r="F201" s="274" t="s">
        <v>1856</v>
      </c>
      <c r="G201" s="275" t="s">
        <v>268</v>
      </c>
      <c r="H201" s="276">
        <v>1</v>
      </c>
      <c r="I201" s="277"/>
      <c r="J201" s="278">
        <f>ROUND(I201*H201,2)</f>
        <v>0</v>
      </c>
      <c r="K201" s="274" t="s">
        <v>201</v>
      </c>
      <c r="L201" s="279"/>
      <c r="M201" s="280" t="s">
        <v>21</v>
      </c>
      <c r="N201" s="281" t="s">
        <v>47</v>
      </c>
      <c r="O201" s="86"/>
      <c r="P201" s="238">
        <f>O201*H201</f>
        <v>0</v>
      </c>
      <c r="Q201" s="238">
        <v>0.0008</v>
      </c>
      <c r="R201" s="238">
        <f>Q201*H201</f>
        <v>0.0008</v>
      </c>
      <c r="S201" s="238">
        <v>0</v>
      </c>
      <c r="T201" s="239">
        <f>S201*H201</f>
        <v>0</v>
      </c>
      <c r="U201" s="40"/>
      <c r="V201" s="40"/>
      <c r="W201" s="40"/>
      <c r="X201" s="40"/>
      <c r="Y201" s="40"/>
      <c r="Z201" s="40"/>
      <c r="AA201" s="40"/>
      <c r="AB201" s="40"/>
      <c r="AC201" s="40"/>
      <c r="AD201" s="40"/>
      <c r="AE201" s="40"/>
      <c r="AR201" s="240" t="s">
        <v>525</v>
      </c>
      <c r="AT201" s="240" t="s">
        <v>347</v>
      </c>
      <c r="AU201" s="240" t="s">
        <v>86</v>
      </c>
      <c r="AY201" s="19" t="s">
        <v>194</v>
      </c>
      <c r="BE201" s="241">
        <f>IF(N201="základní",J201,0)</f>
        <v>0</v>
      </c>
      <c r="BF201" s="241">
        <f>IF(N201="snížená",J201,0)</f>
        <v>0</v>
      </c>
      <c r="BG201" s="241">
        <f>IF(N201="zákl. přenesená",J201,0)</f>
        <v>0</v>
      </c>
      <c r="BH201" s="241">
        <f>IF(N201="sníž. přenesená",J201,0)</f>
        <v>0</v>
      </c>
      <c r="BI201" s="241">
        <f>IF(N201="nulová",J201,0)</f>
        <v>0</v>
      </c>
      <c r="BJ201" s="19" t="s">
        <v>84</v>
      </c>
      <c r="BK201" s="241">
        <f>ROUND(I201*H201,2)</f>
        <v>0</v>
      </c>
      <c r="BL201" s="19" t="s">
        <v>245</v>
      </c>
      <c r="BM201" s="240" t="s">
        <v>1857</v>
      </c>
    </row>
    <row r="202" spans="1:47" s="2" customFormat="1" ht="12">
      <c r="A202" s="40"/>
      <c r="B202" s="41"/>
      <c r="C202" s="42"/>
      <c r="D202" s="242" t="s">
        <v>204</v>
      </c>
      <c r="E202" s="42"/>
      <c r="F202" s="243" t="s">
        <v>1856</v>
      </c>
      <c r="G202" s="42"/>
      <c r="H202" s="42"/>
      <c r="I202" s="149"/>
      <c r="J202" s="42"/>
      <c r="K202" s="42"/>
      <c r="L202" s="46"/>
      <c r="M202" s="244"/>
      <c r="N202" s="245"/>
      <c r="O202" s="86"/>
      <c r="P202" s="86"/>
      <c r="Q202" s="86"/>
      <c r="R202" s="86"/>
      <c r="S202" s="86"/>
      <c r="T202" s="87"/>
      <c r="U202" s="40"/>
      <c r="V202" s="40"/>
      <c r="W202" s="40"/>
      <c r="X202" s="40"/>
      <c r="Y202" s="40"/>
      <c r="Z202" s="40"/>
      <c r="AA202" s="40"/>
      <c r="AB202" s="40"/>
      <c r="AC202" s="40"/>
      <c r="AD202" s="40"/>
      <c r="AE202" s="40"/>
      <c r="AT202" s="19" t="s">
        <v>204</v>
      </c>
      <c r="AU202" s="19" t="s">
        <v>86</v>
      </c>
    </row>
    <row r="203" spans="1:51" s="13" customFormat="1" ht="12">
      <c r="A203" s="13"/>
      <c r="B203" s="247"/>
      <c r="C203" s="248"/>
      <c r="D203" s="242" t="s">
        <v>208</v>
      </c>
      <c r="E203" s="249" t="s">
        <v>21</v>
      </c>
      <c r="F203" s="250" t="s">
        <v>1809</v>
      </c>
      <c r="G203" s="248"/>
      <c r="H203" s="251">
        <v>1</v>
      </c>
      <c r="I203" s="252"/>
      <c r="J203" s="248"/>
      <c r="K203" s="248"/>
      <c r="L203" s="253"/>
      <c r="M203" s="254"/>
      <c r="N203" s="255"/>
      <c r="O203" s="255"/>
      <c r="P203" s="255"/>
      <c r="Q203" s="255"/>
      <c r="R203" s="255"/>
      <c r="S203" s="255"/>
      <c r="T203" s="256"/>
      <c r="U203" s="13"/>
      <c r="V203" s="13"/>
      <c r="W203" s="13"/>
      <c r="X203" s="13"/>
      <c r="Y203" s="13"/>
      <c r="Z203" s="13"/>
      <c r="AA203" s="13"/>
      <c r="AB203" s="13"/>
      <c r="AC203" s="13"/>
      <c r="AD203" s="13"/>
      <c r="AE203" s="13"/>
      <c r="AT203" s="257" t="s">
        <v>208</v>
      </c>
      <c r="AU203" s="257" t="s">
        <v>86</v>
      </c>
      <c r="AV203" s="13" t="s">
        <v>86</v>
      </c>
      <c r="AW203" s="13" t="s">
        <v>38</v>
      </c>
      <c r="AX203" s="13" t="s">
        <v>76</v>
      </c>
      <c r="AY203" s="257" t="s">
        <v>194</v>
      </c>
    </row>
    <row r="204" spans="1:51" s="14" customFormat="1" ht="12">
      <c r="A204" s="14"/>
      <c r="B204" s="258"/>
      <c r="C204" s="259"/>
      <c r="D204" s="242" t="s">
        <v>208</v>
      </c>
      <c r="E204" s="260" t="s">
        <v>21</v>
      </c>
      <c r="F204" s="261" t="s">
        <v>210</v>
      </c>
      <c r="G204" s="259"/>
      <c r="H204" s="262">
        <v>1</v>
      </c>
      <c r="I204" s="263"/>
      <c r="J204" s="259"/>
      <c r="K204" s="259"/>
      <c r="L204" s="264"/>
      <c r="M204" s="265"/>
      <c r="N204" s="266"/>
      <c r="O204" s="266"/>
      <c r="P204" s="266"/>
      <c r="Q204" s="266"/>
      <c r="R204" s="266"/>
      <c r="S204" s="266"/>
      <c r="T204" s="267"/>
      <c r="U204" s="14"/>
      <c r="V204" s="14"/>
      <c r="W204" s="14"/>
      <c r="X204" s="14"/>
      <c r="Y204" s="14"/>
      <c r="Z204" s="14"/>
      <c r="AA204" s="14"/>
      <c r="AB204" s="14"/>
      <c r="AC204" s="14"/>
      <c r="AD204" s="14"/>
      <c r="AE204" s="14"/>
      <c r="AT204" s="268" t="s">
        <v>208</v>
      </c>
      <c r="AU204" s="268" t="s">
        <v>86</v>
      </c>
      <c r="AV204" s="14" t="s">
        <v>202</v>
      </c>
      <c r="AW204" s="14" t="s">
        <v>38</v>
      </c>
      <c r="AX204" s="14" t="s">
        <v>84</v>
      </c>
      <c r="AY204" s="268" t="s">
        <v>194</v>
      </c>
    </row>
    <row r="205" spans="1:65" s="2" customFormat="1" ht="16.5" customHeight="1">
      <c r="A205" s="40"/>
      <c r="B205" s="41"/>
      <c r="C205" s="272" t="s">
        <v>478</v>
      </c>
      <c r="D205" s="272" t="s">
        <v>347</v>
      </c>
      <c r="E205" s="273" t="s">
        <v>1858</v>
      </c>
      <c r="F205" s="274" t="s">
        <v>1859</v>
      </c>
      <c r="G205" s="275" t="s">
        <v>268</v>
      </c>
      <c r="H205" s="276">
        <v>1</v>
      </c>
      <c r="I205" s="277"/>
      <c r="J205" s="278">
        <f>ROUND(I205*H205,2)</f>
        <v>0</v>
      </c>
      <c r="K205" s="274" t="s">
        <v>201</v>
      </c>
      <c r="L205" s="279"/>
      <c r="M205" s="280" t="s">
        <v>21</v>
      </c>
      <c r="N205" s="281" t="s">
        <v>47</v>
      </c>
      <c r="O205" s="86"/>
      <c r="P205" s="238">
        <f>O205*H205</f>
        <v>0</v>
      </c>
      <c r="Q205" s="238">
        <v>0.0005</v>
      </c>
      <c r="R205" s="238">
        <f>Q205*H205</f>
        <v>0.0005</v>
      </c>
      <c r="S205" s="238">
        <v>0</v>
      </c>
      <c r="T205" s="239">
        <f>S205*H205</f>
        <v>0</v>
      </c>
      <c r="U205" s="40"/>
      <c r="V205" s="40"/>
      <c r="W205" s="40"/>
      <c r="X205" s="40"/>
      <c r="Y205" s="40"/>
      <c r="Z205" s="40"/>
      <c r="AA205" s="40"/>
      <c r="AB205" s="40"/>
      <c r="AC205" s="40"/>
      <c r="AD205" s="40"/>
      <c r="AE205" s="40"/>
      <c r="AR205" s="240" t="s">
        <v>525</v>
      </c>
      <c r="AT205" s="240" t="s">
        <v>347</v>
      </c>
      <c r="AU205" s="240" t="s">
        <v>86</v>
      </c>
      <c r="AY205" s="19" t="s">
        <v>194</v>
      </c>
      <c r="BE205" s="241">
        <f>IF(N205="základní",J205,0)</f>
        <v>0</v>
      </c>
      <c r="BF205" s="241">
        <f>IF(N205="snížená",J205,0)</f>
        <v>0</v>
      </c>
      <c r="BG205" s="241">
        <f>IF(N205="zákl. přenesená",J205,0)</f>
        <v>0</v>
      </c>
      <c r="BH205" s="241">
        <f>IF(N205="sníž. přenesená",J205,0)</f>
        <v>0</v>
      </c>
      <c r="BI205" s="241">
        <f>IF(N205="nulová",J205,0)</f>
        <v>0</v>
      </c>
      <c r="BJ205" s="19" t="s">
        <v>84</v>
      </c>
      <c r="BK205" s="241">
        <f>ROUND(I205*H205,2)</f>
        <v>0</v>
      </c>
      <c r="BL205" s="19" t="s">
        <v>245</v>
      </c>
      <c r="BM205" s="240" t="s">
        <v>1860</v>
      </c>
    </row>
    <row r="206" spans="1:47" s="2" customFormat="1" ht="12">
      <c r="A206" s="40"/>
      <c r="B206" s="41"/>
      <c r="C206" s="42"/>
      <c r="D206" s="242" t="s">
        <v>204</v>
      </c>
      <c r="E206" s="42"/>
      <c r="F206" s="243" t="s">
        <v>1859</v>
      </c>
      <c r="G206" s="42"/>
      <c r="H206" s="42"/>
      <c r="I206" s="149"/>
      <c r="J206" s="42"/>
      <c r="K206" s="42"/>
      <c r="L206" s="46"/>
      <c r="M206" s="244"/>
      <c r="N206" s="245"/>
      <c r="O206" s="86"/>
      <c r="P206" s="86"/>
      <c r="Q206" s="86"/>
      <c r="R206" s="86"/>
      <c r="S206" s="86"/>
      <c r="T206" s="87"/>
      <c r="U206" s="40"/>
      <c r="V206" s="40"/>
      <c r="W206" s="40"/>
      <c r="X206" s="40"/>
      <c r="Y206" s="40"/>
      <c r="Z206" s="40"/>
      <c r="AA206" s="40"/>
      <c r="AB206" s="40"/>
      <c r="AC206" s="40"/>
      <c r="AD206" s="40"/>
      <c r="AE206" s="40"/>
      <c r="AT206" s="19" t="s">
        <v>204</v>
      </c>
      <c r="AU206" s="19" t="s">
        <v>86</v>
      </c>
    </row>
    <row r="207" spans="1:51" s="13" customFormat="1" ht="12">
      <c r="A207" s="13"/>
      <c r="B207" s="247"/>
      <c r="C207" s="248"/>
      <c r="D207" s="242" t="s">
        <v>208</v>
      </c>
      <c r="E207" s="249" t="s">
        <v>21</v>
      </c>
      <c r="F207" s="250" t="s">
        <v>1809</v>
      </c>
      <c r="G207" s="248"/>
      <c r="H207" s="251">
        <v>1</v>
      </c>
      <c r="I207" s="252"/>
      <c r="J207" s="248"/>
      <c r="K207" s="248"/>
      <c r="L207" s="253"/>
      <c r="M207" s="254"/>
      <c r="N207" s="255"/>
      <c r="O207" s="255"/>
      <c r="P207" s="255"/>
      <c r="Q207" s="255"/>
      <c r="R207" s="255"/>
      <c r="S207" s="255"/>
      <c r="T207" s="256"/>
      <c r="U207" s="13"/>
      <c r="V207" s="13"/>
      <c r="W207" s="13"/>
      <c r="X207" s="13"/>
      <c r="Y207" s="13"/>
      <c r="Z207" s="13"/>
      <c r="AA207" s="13"/>
      <c r="AB207" s="13"/>
      <c r="AC207" s="13"/>
      <c r="AD207" s="13"/>
      <c r="AE207" s="13"/>
      <c r="AT207" s="257" t="s">
        <v>208</v>
      </c>
      <c r="AU207" s="257" t="s">
        <v>86</v>
      </c>
      <c r="AV207" s="13" t="s">
        <v>86</v>
      </c>
      <c r="AW207" s="13" t="s">
        <v>38</v>
      </c>
      <c r="AX207" s="13" t="s">
        <v>76</v>
      </c>
      <c r="AY207" s="257" t="s">
        <v>194</v>
      </c>
    </row>
    <row r="208" spans="1:51" s="14" customFormat="1" ht="12">
      <c r="A208" s="14"/>
      <c r="B208" s="258"/>
      <c r="C208" s="259"/>
      <c r="D208" s="242" t="s">
        <v>208</v>
      </c>
      <c r="E208" s="260" t="s">
        <v>21</v>
      </c>
      <c r="F208" s="261" t="s">
        <v>210</v>
      </c>
      <c r="G208" s="259"/>
      <c r="H208" s="262">
        <v>1</v>
      </c>
      <c r="I208" s="263"/>
      <c r="J208" s="259"/>
      <c r="K208" s="259"/>
      <c r="L208" s="264"/>
      <c r="M208" s="265"/>
      <c r="N208" s="266"/>
      <c r="O208" s="266"/>
      <c r="P208" s="266"/>
      <c r="Q208" s="266"/>
      <c r="R208" s="266"/>
      <c r="S208" s="266"/>
      <c r="T208" s="267"/>
      <c r="U208" s="14"/>
      <c r="V208" s="14"/>
      <c r="W208" s="14"/>
      <c r="X208" s="14"/>
      <c r="Y208" s="14"/>
      <c r="Z208" s="14"/>
      <c r="AA208" s="14"/>
      <c r="AB208" s="14"/>
      <c r="AC208" s="14"/>
      <c r="AD208" s="14"/>
      <c r="AE208" s="14"/>
      <c r="AT208" s="268" t="s">
        <v>208</v>
      </c>
      <c r="AU208" s="268" t="s">
        <v>86</v>
      </c>
      <c r="AV208" s="14" t="s">
        <v>202</v>
      </c>
      <c r="AW208" s="14" t="s">
        <v>38</v>
      </c>
      <c r="AX208" s="14" t="s">
        <v>84</v>
      </c>
      <c r="AY208" s="268" t="s">
        <v>194</v>
      </c>
    </row>
    <row r="209" spans="1:65" s="2" customFormat="1" ht="16.5" customHeight="1">
      <c r="A209" s="40"/>
      <c r="B209" s="41"/>
      <c r="C209" s="229" t="s">
        <v>485</v>
      </c>
      <c r="D209" s="229" t="s">
        <v>197</v>
      </c>
      <c r="E209" s="230" t="s">
        <v>1861</v>
      </c>
      <c r="F209" s="231" t="s">
        <v>1862</v>
      </c>
      <c r="G209" s="232" t="s">
        <v>215</v>
      </c>
      <c r="H209" s="233">
        <v>0.067</v>
      </c>
      <c r="I209" s="234"/>
      <c r="J209" s="235">
        <f>ROUND(I209*H209,2)</f>
        <v>0</v>
      </c>
      <c r="K209" s="231" t="s">
        <v>201</v>
      </c>
      <c r="L209" s="46"/>
      <c r="M209" s="236" t="s">
        <v>21</v>
      </c>
      <c r="N209" s="237" t="s">
        <v>47</v>
      </c>
      <c r="O209" s="86"/>
      <c r="P209" s="238">
        <f>O209*H209</f>
        <v>0</v>
      </c>
      <c r="Q209" s="238">
        <v>0</v>
      </c>
      <c r="R209" s="238">
        <f>Q209*H209</f>
        <v>0</v>
      </c>
      <c r="S209" s="238">
        <v>0</v>
      </c>
      <c r="T209" s="239">
        <f>S209*H209</f>
        <v>0</v>
      </c>
      <c r="U209" s="40"/>
      <c r="V209" s="40"/>
      <c r="W209" s="40"/>
      <c r="X209" s="40"/>
      <c r="Y209" s="40"/>
      <c r="Z209" s="40"/>
      <c r="AA209" s="40"/>
      <c r="AB209" s="40"/>
      <c r="AC209" s="40"/>
      <c r="AD209" s="40"/>
      <c r="AE209" s="40"/>
      <c r="AR209" s="240" t="s">
        <v>245</v>
      </c>
      <c r="AT209" s="240" t="s">
        <v>197</v>
      </c>
      <c r="AU209" s="240" t="s">
        <v>86</v>
      </c>
      <c r="AY209" s="19" t="s">
        <v>194</v>
      </c>
      <c r="BE209" s="241">
        <f>IF(N209="základní",J209,0)</f>
        <v>0</v>
      </c>
      <c r="BF209" s="241">
        <f>IF(N209="snížená",J209,0)</f>
        <v>0</v>
      </c>
      <c r="BG209" s="241">
        <f>IF(N209="zákl. přenesená",J209,0)</f>
        <v>0</v>
      </c>
      <c r="BH209" s="241">
        <f>IF(N209="sníž. přenesená",J209,0)</f>
        <v>0</v>
      </c>
      <c r="BI209" s="241">
        <f>IF(N209="nulová",J209,0)</f>
        <v>0</v>
      </c>
      <c r="BJ209" s="19" t="s">
        <v>84</v>
      </c>
      <c r="BK209" s="241">
        <f>ROUND(I209*H209,2)</f>
        <v>0</v>
      </c>
      <c r="BL209" s="19" t="s">
        <v>245</v>
      </c>
      <c r="BM209" s="240" t="s">
        <v>1863</v>
      </c>
    </row>
    <row r="210" spans="1:47" s="2" customFormat="1" ht="12">
      <c r="A210" s="40"/>
      <c r="B210" s="41"/>
      <c r="C210" s="42"/>
      <c r="D210" s="242" t="s">
        <v>204</v>
      </c>
      <c r="E210" s="42"/>
      <c r="F210" s="243" t="s">
        <v>1864</v>
      </c>
      <c r="G210" s="42"/>
      <c r="H210" s="42"/>
      <c r="I210" s="149"/>
      <c r="J210" s="42"/>
      <c r="K210" s="42"/>
      <c r="L210" s="46"/>
      <c r="M210" s="244"/>
      <c r="N210" s="245"/>
      <c r="O210" s="86"/>
      <c r="P210" s="86"/>
      <c r="Q210" s="86"/>
      <c r="R210" s="86"/>
      <c r="S210" s="86"/>
      <c r="T210" s="87"/>
      <c r="U210" s="40"/>
      <c r="V210" s="40"/>
      <c r="W210" s="40"/>
      <c r="X210" s="40"/>
      <c r="Y210" s="40"/>
      <c r="Z210" s="40"/>
      <c r="AA210" s="40"/>
      <c r="AB210" s="40"/>
      <c r="AC210" s="40"/>
      <c r="AD210" s="40"/>
      <c r="AE210" s="40"/>
      <c r="AT210" s="19" t="s">
        <v>204</v>
      </c>
      <c r="AU210" s="19" t="s">
        <v>86</v>
      </c>
    </row>
    <row r="211" spans="1:47" s="2" customFormat="1" ht="12">
      <c r="A211" s="40"/>
      <c r="B211" s="41"/>
      <c r="C211" s="42"/>
      <c r="D211" s="242" t="s">
        <v>206</v>
      </c>
      <c r="E211" s="42"/>
      <c r="F211" s="246" t="s">
        <v>1865</v>
      </c>
      <c r="G211" s="42"/>
      <c r="H211" s="42"/>
      <c r="I211" s="149"/>
      <c r="J211" s="42"/>
      <c r="K211" s="42"/>
      <c r="L211" s="46"/>
      <c r="M211" s="244"/>
      <c r="N211" s="245"/>
      <c r="O211" s="86"/>
      <c r="P211" s="86"/>
      <c r="Q211" s="86"/>
      <c r="R211" s="86"/>
      <c r="S211" s="86"/>
      <c r="T211" s="87"/>
      <c r="U211" s="40"/>
      <c r="V211" s="40"/>
      <c r="W211" s="40"/>
      <c r="X211" s="40"/>
      <c r="Y211" s="40"/>
      <c r="Z211" s="40"/>
      <c r="AA211" s="40"/>
      <c r="AB211" s="40"/>
      <c r="AC211" s="40"/>
      <c r="AD211" s="40"/>
      <c r="AE211" s="40"/>
      <c r="AT211" s="19" t="s">
        <v>206</v>
      </c>
      <c r="AU211" s="19" t="s">
        <v>86</v>
      </c>
    </row>
    <row r="212" spans="1:63" s="12" customFormat="1" ht="22.8" customHeight="1">
      <c r="A212" s="12"/>
      <c r="B212" s="213"/>
      <c r="C212" s="214"/>
      <c r="D212" s="215" t="s">
        <v>75</v>
      </c>
      <c r="E212" s="227" t="s">
        <v>1201</v>
      </c>
      <c r="F212" s="227" t="s">
        <v>1202</v>
      </c>
      <c r="G212" s="214"/>
      <c r="H212" s="214"/>
      <c r="I212" s="217"/>
      <c r="J212" s="228">
        <f>BK212</f>
        <v>0</v>
      </c>
      <c r="K212" s="214"/>
      <c r="L212" s="219"/>
      <c r="M212" s="220"/>
      <c r="N212" s="221"/>
      <c r="O212" s="221"/>
      <c r="P212" s="222">
        <f>SUM(P213:P223)</f>
        <v>0</v>
      </c>
      <c r="Q212" s="221"/>
      <c r="R212" s="222">
        <f>SUM(R213:R223)</f>
        <v>0.624</v>
      </c>
      <c r="S212" s="221"/>
      <c r="T212" s="223">
        <f>SUM(T213:T223)</f>
        <v>0</v>
      </c>
      <c r="U212" s="12"/>
      <c r="V212" s="12"/>
      <c r="W212" s="12"/>
      <c r="X212" s="12"/>
      <c r="Y212" s="12"/>
      <c r="Z212" s="12"/>
      <c r="AA212" s="12"/>
      <c r="AB212" s="12"/>
      <c r="AC212" s="12"/>
      <c r="AD212" s="12"/>
      <c r="AE212" s="12"/>
      <c r="AR212" s="224" t="s">
        <v>86</v>
      </c>
      <c r="AT212" s="225" t="s">
        <v>75</v>
      </c>
      <c r="AU212" s="225" t="s">
        <v>84</v>
      </c>
      <c r="AY212" s="224" t="s">
        <v>194</v>
      </c>
      <c r="BK212" s="226">
        <f>SUM(BK213:BK223)</f>
        <v>0</v>
      </c>
    </row>
    <row r="213" spans="1:65" s="2" customFormat="1" ht="16.5" customHeight="1">
      <c r="A213" s="40"/>
      <c r="B213" s="41"/>
      <c r="C213" s="229" t="s">
        <v>491</v>
      </c>
      <c r="D213" s="229" t="s">
        <v>197</v>
      </c>
      <c r="E213" s="230" t="s">
        <v>1204</v>
      </c>
      <c r="F213" s="231" t="s">
        <v>1205</v>
      </c>
      <c r="G213" s="232" t="s">
        <v>354</v>
      </c>
      <c r="H213" s="233">
        <v>19.5</v>
      </c>
      <c r="I213" s="234"/>
      <c r="J213" s="235">
        <f>ROUND(I213*H213,2)</f>
        <v>0</v>
      </c>
      <c r="K213" s="231" t="s">
        <v>201</v>
      </c>
      <c r="L213" s="46"/>
      <c r="M213" s="236" t="s">
        <v>21</v>
      </c>
      <c r="N213" s="237" t="s">
        <v>47</v>
      </c>
      <c r="O213" s="86"/>
      <c r="P213" s="238">
        <f>O213*H213</f>
        <v>0</v>
      </c>
      <c r="Q213" s="238">
        <v>0.009</v>
      </c>
      <c r="R213" s="238">
        <f>Q213*H213</f>
        <v>0.1755</v>
      </c>
      <c r="S213" s="238">
        <v>0</v>
      </c>
      <c r="T213" s="239">
        <f>S213*H213</f>
        <v>0</v>
      </c>
      <c r="U213" s="40"/>
      <c r="V213" s="40"/>
      <c r="W213" s="40"/>
      <c r="X213" s="40"/>
      <c r="Y213" s="40"/>
      <c r="Z213" s="40"/>
      <c r="AA213" s="40"/>
      <c r="AB213" s="40"/>
      <c r="AC213" s="40"/>
      <c r="AD213" s="40"/>
      <c r="AE213" s="40"/>
      <c r="AR213" s="240" t="s">
        <v>245</v>
      </c>
      <c r="AT213" s="240" t="s">
        <v>197</v>
      </c>
      <c r="AU213" s="240" t="s">
        <v>86</v>
      </c>
      <c r="AY213" s="19" t="s">
        <v>194</v>
      </c>
      <c r="BE213" s="241">
        <f>IF(N213="základní",J213,0)</f>
        <v>0</v>
      </c>
      <c r="BF213" s="241">
        <f>IF(N213="snížená",J213,0)</f>
        <v>0</v>
      </c>
      <c r="BG213" s="241">
        <f>IF(N213="zákl. přenesená",J213,0)</f>
        <v>0</v>
      </c>
      <c r="BH213" s="241">
        <f>IF(N213="sníž. přenesená",J213,0)</f>
        <v>0</v>
      </c>
      <c r="BI213" s="241">
        <f>IF(N213="nulová",J213,0)</f>
        <v>0</v>
      </c>
      <c r="BJ213" s="19" t="s">
        <v>84</v>
      </c>
      <c r="BK213" s="241">
        <f>ROUND(I213*H213,2)</f>
        <v>0</v>
      </c>
      <c r="BL213" s="19" t="s">
        <v>245</v>
      </c>
      <c r="BM213" s="240" t="s">
        <v>1866</v>
      </c>
    </row>
    <row r="214" spans="1:47" s="2" customFormat="1" ht="12">
      <c r="A214" s="40"/>
      <c r="B214" s="41"/>
      <c r="C214" s="42"/>
      <c r="D214" s="242" t="s">
        <v>204</v>
      </c>
      <c r="E214" s="42"/>
      <c r="F214" s="243" t="s">
        <v>1207</v>
      </c>
      <c r="G214" s="42"/>
      <c r="H214" s="42"/>
      <c r="I214" s="149"/>
      <c r="J214" s="42"/>
      <c r="K214" s="42"/>
      <c r="L214" s="46"/>
      <c r="M214" s="244"/>
      <c r="N214" s="245"/>
      <c r="O214" s="86"/>
      <c r="P214" s="86"/>
      <c r="Q214" s="86"/>
      <c r="R214" s="86"/>
      <c r="S214" s="86"/>
      <c r="T214" s="87"/>
      <c r="U214" s="40"/>
      <c r="V214" s="40"/>
      <c r="W214" s="40"/>
      <c r="X214" s="40"/>
      <c r="Y214" s="40"/>
      <c r="Z214" s="40"/>
      <c r="AA214" s="40"/>
      <c r="AB214" s="40"/>
      <c r="AC214" s="40"/>
      <c r="AD214" s="40"/>
      <c r="AE214" s="40"/>
      <c r="AT214" s="19" t="s">
        <v>204</v>
      </c>
      <c r="AU214" s="19" t="s">
        <v>86</v>
      </c>
    </row>
    <row r="215" spans="1:47" s="2" customFormat="1" ht="12">
      <c r="A215" s="40"/>
      <c r="B215" s="41"/>
      <c r="C215" s="42"/>
      <c r="D215" s="242" t="s">
        <v>206</v>
      </c>
      <c r="E215" s="42"/>
      <c r="F215" s="246" t="s">
        <v>1208</v>
      </c>
      <c r="G215" s="42"/>
      <c r="H215" s="42"/>
      <c r="I215" s="149"/>
      <c r="J215" s="42"/>
      <c r="K215" s="42"/>
      <c r="L215" s="46"/>
      <c r="M215" s="244"/>
      <c r="N215" s="245"/>
      <c r="O215" s="86"/>
      <c r="P215" s="86"/>
      <c r="Q215" s="86"/>
      <c r="R215" s="86"/>
      <c r="S215" s="86"/>
      <c r="T215" s="87"/>
      <c r="U215" s="40"/>
      <c r="V215" s="40"/>
      <c r="W215" s="40"/>
      <c r="X215" s="40"/>
      <c r="Y215" s="40"/>
      <c r="Z215" s="40"/>
      <c r="AA215" s="40"/>
      <c r="AB215" s="40"/>
      <c r="AC215" s="40"/>
      <c r="AD215" s="40"/>
      <c r="AE215" s="40"/>
      <c r="AT215" s="19" t="s">
        <v>206</v>
      </c>
      <c r="AU215" s="19" t="s">
        <v>86</v>
      </c>
    </row>
    <row r="216" spans="1:51" s="13" customFormat="1" ht="12">
      <c r="A216" s="13"/>
      <c r="B216" s="247"/>
      <c r="C216" s="248"/>
      <c r="D216" s="242" t="s">
        <v>208</v>
      </c>
      <c r="E216" s="249" t="s">
        <v>21</v>
      </c>
      <c r="F216" s="250" t="s">
        <v>1867</v>
      </c>
      <c r="G216" s="248"/>
      <c r="H216" s="251">
        <v>19.5</v>
      </c>
      <c r="I216" s="252"/>
      <c r="J216" s="248"/>
      <c r="K216" s="248"/>
      <c r="L216" s="253"/>
      <c r="M216" s="254"/>
      <c r="N216" s="255"/>
      <c r="O216" s="255"/>
      <c r="P216" s="255"/>
      <c r="Q216" s="255"/>
      <c r="R216" s="255"/>
      <c r="S216" s="255"/>
      <c r="T216" s="256"/>
      <c r="U216" s="13"/>
      <c r="V216" s="13"/>
      <c r="W216" s="13"/>
      <c r="X216" s="13"/>
      <c r="Y216" s="13"/>
      <c r="Z216" s="13"/>
      <c r="AA216" s="13"/>
      <c r="AB216" s="13"/>
      <c r="AC216" s="13"/>
      <c r="AD216" s="13"/>
      <c r="AE216" s="13"/>
      <c r="AT216" s="257" t="s">
        <v>208</v>
      </c>
      <c r="AU216" s="257" t="s">
        <v>86</v>
      </c>
      <c r="AV216" s="13" t="s">
        <v>86</v>
      </c>
      <c r="AW216" s="13" t="s">
        <v>38</v>
      </c>
      <c r="AX216" s="13" t="s">
        <v>76</v>
      </c>
      <c r="AY216" s="257" t="s">
        <v>194</v>
      </c>
    </row>
    <row r="217" spans="1:51" s="14" customFormat="1" ht="12">
      <c r="A217" s="14"/>
      <c r="B217" s="258"/>
      <c r="C217" s="259"/>
      <c r="D217" s="242" t="s">
        <v>208</v>
      </c>
      <c r="E217" s="260" t="s">
        <v>21</v>
      </c>
      <c r="F217" s="261" t="s">
        <v>210</v>
      </c>
      <c r="G217" s="259"/>
      <c r="H217" s="262">
        <v>19.5</v>
      </c>
      <c r="I217" s="263"/>
      <c r="J217" s="259"/>
      <c r="K217" s="259"/>
      <c r="L217" s="264"/>
      <c r="M217" s="265"/>
      <c r="N217" s="266"/>
      <c r="O217" s="266"/>
      <c r="P217" s="266"/>
      <c r="Q217" s="266"/>
      <c r="R217" s="266"/>
      <c r="S217" s="266"/>
      <c r="T217" s="267"/>
      <c r="U217" s="14"/>
      <c r="V217" s="14"/>
      <c r="W217" s="14"/>
      <c r="X217" s="14"/>
      <c r="Y217" s="14"/>
      <c r="Z217" s="14"/>
      <c r="AA217" s="14"/>
      <c r="AB217" s="14"/>
      <c r="AC217" s="14"/>
      <c r="AD217" s="14"/>
      <c r="AE217" s="14"/>
      <c r="AT217" s="268" t="s">
        <v>208</v>
      </c>
      <c r="AU217" s="268" t="s">
        <v>86</v>
      </c>
      <c r="AV217" s="14" t="s">
        <v>202</v>
      </c>
      <c r="AW217" s="14" t="s">
        <v>38</v>
      </c>
      <c r="AX217" s="14" t="s">
        <v>84</v>
      </c>
      <c r="AY217" s="268" t="s">
        <v>194</v>
      </c>
    </row>
    <row r="218" spans="1:65" s="2" customFormat="1" ht="16.5" customHeight="1">
      <c r="A218" s="40"/>
      <c r="B218" s="41"/>
      <c r="C218" s="272" t="s">
        <v>497</v>
      </c>
      <c r="D218" s="272" t="s">
        <v>347</v>
      </c>
      <c r="E218" s="273" t="s">
        <v>1210</v>
      </c>
      <c r="F218" s="274" t="s">
        <v>1211</v>
      </c>
      <c r="G218" s="275" t="s">
        <v>354</v>
      </c>
      <c r="H218" s="276">
        <v>22.425</v>
      </c>
      <c r="I218" s="277"/>
      <c r="J218" s="278">
        <f>ROUND(I218*H218,2)</f>
        <v>0</v>
      </c>
      <c r="K218" s="274" t="s">
        <v>201</v>
      </c>
      <c r="L218" s="279"/>
      <c r="M218" s="280" t="s">
        <v>21</v>
      </c>
      <c r="N218" s="281" t="s">
        <v>47</v>
      </c>
      <c r="O218" s="86"/>
      <c r="P218" s="238">
        <f>O218*H218</f>
        <v>0</v>
      </c>
      <c r="Q218" s="238">
        <v>0.02</v>
      </c>
      <c r="R218" s="238">
        <f>Q218*H218</f>
        <v>0.4485</v>
      </c>
      <c r="S218" s="238">
        <v>0</v>
      </c>
      <c r="T218" s="239">
        <f>S218*H218</f>
        <v>0</v>
      </c>
      <c r="U218" s="40"/>
      <c r="V218" s="40"/>
      <c r="W218" s="40"/>
      <c r="X218" s="40"/>
      <c r="Y218" s="40"/>
      <c r="Z218" s="40"/>
      <c r="AA218" s="40"/>
      <c r="AB218" s="40"/>
      <c r="AC218" s="40"/>
      <c r="AD218" s="40"/>
      <c r="AE218" s="40"/>
      <c r="AR218" s="240" t="s">
        <v>525</v>
      </c>
      <c r="AT218" s="240" t="s">
        <v>347</v>
      </c>
      <c r="AU218" s="240" t="s">
        <v>86</v>
      </c>
      <c r="AY218" s="19" t="s">
        <v>194</v>
      </c>
      <c r="BE218" s="241">
        <f>IF(N218="základní",J218,0)</f>
        <v>0</v>
      </c>
      <c r="BF218" s="241">
        <f>IF(N218="snížená",J218,0)</f>
        <v>0</v>
      </c>
      <c r="BG218" s="241">
        <f>IF(N218="zákl. přenesená",J218,0)</f>
        <v>0</v>
      </c>
      <c r="BH218" s="241">
        <f>IF(N218="sníž. přenesená",J218,0)</f>
        <v>0</v>
      </c>
      <c r="BI218" s="241">
        <f>IF(N218="nulová",J218,0)</f>
        <v>0</v>
      </c>
      <c r="BJ218" s="19" t="s">
        <v>84</v>
      </c>
      <c r="BK218" s="241">
        <f>ROUND(I218*H218,2)</f>
        <v>0</v>
      </c>
      <c r="BL218" s="19" t="s">
        <v>245</v>
      </c>
      <c r="BM218" s="240" t="s">
        <v>1868</v>
      </c>
    </row>
    <row r="219" spans="1:47" s="2" customFormat="1" ht="12">
      <c r="A219" s="40"/>
      <c r="B219" s="41"/>
      <c r="C219" s="42"/>
      <c r="D219" s="242" t="s">
        <v>204</v>
      </c>
      <c r="E219" s="42"/>
      <c r="F219" s="243" t="s">
        <v>1211</v>
      </c>
      <c r="G219" s="42"/>
      <c r="H219" s="42"/>
      <c r="I219" s="149"/>
      <c r="J219" s="42"/>
      <c r="K219" s="42"/>
      <c r="L219" s="46"/>
      <c r="M219" s="244"/>
      <c r="N219" s="245"/>
      <c r="O219" s="86"/>
      <c r="P219" s="86"/>
      <c r="Q219" s="86"/>
      <c r="R219" s="86"/>
      <c r="S219" s="86"/>
      <c r="T219" s="87"/>
      <c r="U219" s="40"/>
      <c r="V219" s="40"/>
      <c r="W219" s="40"/>
      <c r="X219" s="40"/>
      <c r="Y219" s="40"/>
      <c r="Z219" s="40"/>
      <c r="AA219" s="40"/>
      <c r="AB219" s="40"/>
      <c r="AC219" s="40"/>
      <c r="AD219" s="40"/>
      <c r="AE219" s="40"/>
      <c r="AT219" s="19" t="s">
        <v>204</v>
      </c>
      <c r="AU219" s="19" t="s">
        <v>86</v>
      </c>
    </row>
    <row r="220" spans="1:51" s="13" customFormat="1" ht="12">
      <c r="A220" s="13"/>
      <c r="B220" s="247"/>
      <c r="C220" s="248"/>
      <c r="D220" s="242" t="s">
        <v>208</v>
      </c>
      <c r="E220" s="248"/>
      <c r="F220" s="250" t="s">
        <v>1869</v>
      </c>
      <c r="G220" s="248"/>
      <c r="H220" s="251">
        <v>22.425</v>
      </c>
      <c r="I220" s="252"/>
      <c r="J220" s="248"/>
      <c r="K220" s="248"/>
      <c r="L220" s="253"/>
      <c r="M220" s="254"/>
      <c r="N220" s="255"/>
      <c r="O220" s="255"/>
      <c r="P220" s="255"/>
      <c r="Q220" s="255"/>
      <c r="R220" s="255"/>
      <c r="S220" s="255"/>
      <c r="T220" s="256"/>
      <c r="U220" s="13"/>
      <c r="V220" s="13"/>
      <c r="W220" s="13"/>
      <c r="X220" s="13"/>
      <c r="Y220" s="13"/>
      <c r="Z220" s="13"/>
      <c r="AA220" s="13"/>
      <c r="AB220" s="13"/>
      <c r="AC220" s="13"/>
      <c r="AD220" s="13"/>
      <c r="AE220" s="13"/>
      <c r="AT220" s="257" t="s">
        <v>208</v>
      </c>
      <c r="AU220" s="257" t="s">
        <v>86</v>
      </c>
      <c r="AV220" s="13" t="s">
        <v>86</v>
      </c>
      <c r="AW220" s="13" t="s">
        <v>4</v>
      </c>
      <c r="AX220" s="13" t="s">
        <v>84</v>
      </c>
      <c r="AY220" s="257" t="s">
        <v>194</v>
      </c>
    </row>
    <row r="221" spans="1:65" s="2" customFormat="1" ht="16.5" customHeight="1">
      <c r="A221" s="40"/>
      <c r="B221" s="41"/>
      <c r="C221" s="229" t="s">
        <v>505</v>
      </c>
      <c r="D221" s="229" t="s">
        <v>197</v>
      </c>
      <c r="E221" s="230" t="s">
        <v>1215</v>
      </c>
      <c r="F221" s="231" t="s">
        <v>1216</v>
      </c>
      <c r="G221" s="232" t="s">
        <v>215</v>
      </c>
      <c r="H221" s="233">
        <v>0.624</v>
      </c>
      <c r="I221" s="234"/>
      <c r="J221" s="235">
        <f>ROUND(I221*H221,2)</f>
        <v>0</v>
      </c>
      <c r="K221" s="231" t="s">
        <v>201</v>
      </c>
      <c r="L221" s="46"/>
      <c r="M221" s="236" t="s">
        <v>21</v>
      </c>
      <c r="N221" s="237" t="s">
        <v>47</v>
      </c>
      <c r="O221" s="86"/>
      <c r="P221" s="238">
        <f>O221*H221</f>
        <v>0</v>
      </c>
      <c r="Q221" s="238">
        <v>0</v>
      </c>
      <c r="R221" s="238">
        <f>Q221*H221</f>
        <v>0</v>
      </c>
      <c r="S221" s="238">
        <v>0</v>
      </c>
      <c r="T221" s="239">
        <f>S221*H221</f>
        <v>0</v>
      </c>
      <c r="U221" s="40"/>
      <c r="V221" s="40"/>
      <c r="W221" s="40"/>
      <c r="X221" s="40"/>
      <c r="Y221" s="40"/>
      <c r="Z221" s="40"/>
      <c r="AA221" s="40"/>
      <c r="AB221" s="40"/>
      <c r="AC221" s="40"/>
      <c r="AD221" s="40"/>
      <c r="AE221" s="40"/>
      <c r="AR221" s="240" t="s">
        <v>245</v>
      </c>
      <c r="AT221" s="240" t="s">
        <v>197</v>
      </c>
      <c r="AU221" s="240" t="s">
        <v>86</v>
      </c>
      <c r="AY221" s="19" t="s">
        <v>194</v>
      </c>
      <c r="BE221" s="241">
        <f>IF(N221="základní",J221,0)</f>
        <v>0</v>
      </c>
      <c r="BF221" s="241">
        <f>IF(N221="snížená",J221,0)</f>
        <v>0</v>
      </c>
      <c r="BG221" s="241">
        <f>IF(N221="zákl. přenesená",J221,0)</f>
        <v>0</v>
      </c>
      <c r="BH221" s="241">
        <f>IF(N221="sníž. přenesená",J221,0)</f>
        <v>0</v>
      </c>
      <c r="BI221" s="241">
        <f>IF(N221="nulová",J221,0)</f>
        <v>0</v>
      </c>
      <c r="BJ221" s="19" t="s">
        <v>84</v>
      </c>
      <c r="BK221" s="241">
        <f>ROUND(I221*H221,2)</f>
        <v>0</v>
      </c>
      <c r="BL221" s="19" t="s">
        <v>245</v>
      </c>
      <c r="BM221" s="240" t="s">
        <v>1870</v>
      </c>
    </row>
    <row r="222" spans="1:47" s="2" customFormat="1" ht="12">
      <c r="A222" s="40"/>
      <c r="B222" s="41"/>
      <c r="C222" s="42"/>
      <c r="D222" s="242" t="s">
        <v>204</v>
      </c>
      <c r="E222" s="42"/>
      <c r="F222" s="243" t="s">
        <v>1218</v>
      </c>
      <c r="G222" s="42"/>
      <c r="H222" s="42"/>
      <c r="I222" s="149"/>
      <c r="J222" s="42"/>
      <c r="K222" s="42"/>
      <c r="L222" s="46"/>
      <c r="M222" s="244"/>
      <c r="N222" s="245"/>
      <c r="O222" s="86"/>
      <c r="P222" s="86"/>
      <c r="Q222" s="86"/>
      <c r="R222" s="86"/>
      <c r="S222" s="86"/>
      <c r="T222" s="87"/>
      <c r="U222" s="40"/>
      <c r="V222" s="40"/>
      <c r="W222" s="40"/>
      <c r="X222" s="40"/>
      <c r="Y222" s="40"/>
      <c r="Z222" s="40"/>
      <c r="AA222" s="40"/>
      <c r="AB222" s="40"/>
      <c r="AC222" s="40"/>
      <c r="AD222" s="40"/>
      <c r="AE222" s="40"/>
      <c r="AT222" s="19" t="s">
        <v>204</v>
      </c>
      <c r="AU222" s="19" t="s">
        <v>86</v>
      </c>
    </row>
    <row r="223" spans="1:47" s="2" customFormat="1" ht="12">
      <c r="A223" s="40"/>
      <c r="B223" s="41"/>
      <c r="C223" s="42"/>
      <c r="D223" s="242" t="s">
        <v>206</v>
      </c>
      <c r="E223" s="42"/>
      <c r="F223" s="246" t="s">
        <v>786</v>
      </c>
      <c r="G223" s="42"/>
      <c r="H223" s="42"/>
      <c r="I223" s="149"/>
      <c r="J223" s="42"/>
      <c r="K223" s="42"/>
      <c r="L223" s="46"/>
      <c r="M223" s="244"/>
      <c r="N223" s="245"/>
      <c r="O223" s="86"/>
      <c r="P223" s="86"/>
      <c r="Q223" s="86"/>
      <c r="R223" s="86"/>
      <c r="S223" s="86"/>
      <c r="T223" s="87"/>
      <c r="U223" s="40"/>
      <c r="V223" s="40"/>
      <c r="W223" s="40"/>
      <c r="X223" s="40"/>
      <c r="Y223" s="40"/>
      <c r="Z223" s="40"/>
      <c r="AA223" s="40"/>
      <c r="AB223" s="40"/>
      <c r="AC223" s="40"/>
      <c r="AD223" s="40"/>
      <c r="AE223" s="40"/>
      <c r="AT223" s="19" t="s">
        <v>206</v>
      </c>
      <c r="AU223" s="19" t="s">
        <v>86</v>
      </c>
    </row>
    <row r="224" spans="1:63" s="12" customFormat="1" ht="22.8" customHeight="1">
      <c r="A224" s="12"/>
      <c r="B224" s="213"/>
      <c r="C224" s="214"/>
      <c r="D224" s="215" t="s">
        <v>75</v>
      </c>
      <c r="E224" s="227" t="s">
        <v>1229</v>
      </c>
      <c r="F224" s="227" t="s">
        <v>1230</v>
      </c>
      <c r="G224" s="214"/>
      <c r="H224" s="214"/>
      <c r="I224" s="217"/>
      <c r="J224" s="228">
        <f>BK224</f>
        <v>0</v>
      </c>
      <c r="K224" s="214"/>
      <c r="L224" s="219"/>
      <c r="M224" s="220"/>
      <c r="N224" s="221"/>
      <c r="O224" s="221"/>
      <c r="P224" s="222">
        <f>SUM(P225:P243)</f>
        <v>0</v>
      </c>
      <c r="Q224" s="221"/>
      <c r="R224" s="222">
        <f>SUM(R225:R243)</f>
        <v>0.030042200000000005</v>
      </c>
      <c r="S224" s="221"/>
      <c r="T224" s="223">
        <f>SUM(T225:T243)</f>
        <v>0.0016771</v>
      </c>
      <c r="U224" s="12"/>
      <c r="V224" s="12"/>
      <c r="W224" s="12"/>
      <c r="X224" s="12"/>
      <c r="Y224" s="12"/>
      <c r="Z224" s="12"/>
      <c r="AA224" s="12"/>
      <c r="AB224" s="12"/>
      <c r="AC224" s="12"/>
      <c r="AD224" s="12"/>
      <c r="AE224" s="12"/>
      <c r="AR224" s="224" t="s">
        <v>86</v>
      </c>
      <c r="AT224" s="225" t="s">
        <v>75</v>
      </c>
      <c r="AU224" s="225" t="s">
        <v>84</v>
      </c>
      <c r="AY224" s="224" t="s">
        <v>194</v>
      </c>
      <c r="BK224" s="226">
        <f>SUM(BK225:BK243)</f>
        <v>0</v>
      </c>
    </row>
    <row r="225" spans="1:65" s="2" customFormat="1" ht="16.5" customHeight="1">
      <c r="A225" s="40"/>
      <c r="B225" s="41"/>
      <c r="C225" s="229" t="s">
        <v>511</v>
      </c>
      <c r="D225" s="229" t="s">
        <v>197</v>
      </c>
      <c r="E225" s="230" t="s">
        <v>1871</v>
      </c>
      <c r="F225" s="231" t="s">
        <v>1872</v>
      </c>
      <c r="G225" s="232" t="s">
        <v>354</v>
      </c>
      <c r="H225" s="233">
        <v>5.41</v>
      </c>
      <c r="I225" s="234"/>
      <c r="J225" s="235">
        <f>ROUND(I225*H225,2)</f>
        <v>0</v>
      </c>
      <c r="K225" s="231" t="s">
        <v>201</v>
      </c>
      <c r="L225" s="46"/>
      <c r="M225" s="236" t="s">
        <v>21</v>
      </c>
      <c r="N225" s="237" t="s">
        <v>47</v>
      </c>
      <c r="O225" s="86"/>
      <c r="P225" s="238">
        <f>O225*H225</f>
        <v>0</v>
      </c>
      <c r="Q225" s="238">
        <v>0.001</v>
      </c>
      <c r="R225" s="238">
        <f>Q225*H225</f>
        <v>0.00541</v>
      </c>
      <c r="S225" s="238">
        <v>0.00031</v>
      </c>
      <c r="T225" s="239">
        <f>S225*H225</f>
        <v>0.0016771</v>
      </c>
      <c r="U225" s="40"/>
      <c r="V225" s="40"/>
      <c r="W225" s="40"/>
      <c r="X225" s="40"/>
      <c r="Y225" s="40"/>
      <c r="Z225" s="40"/>
      <c r="AA225" s="40"/>
      <c r="AB225" s="40"/>
      <c r="AC225" s="40"/>
      <c r="AD225" s="40"/>
      <c r="AE225" s="40"/>
      <c r="AR225" s="240" t="s">
        <v>245</v>
      </c>
      <c r="AT225" s="240" t="s">
        <v>197</v>
      </c>
      <c r="AU225" s="240" t="s">
        <v>86</v>
      </c>
      <c r="AY225" s="19" t="s">
        <v>194</v>
      </c>
      <c r="BE225" s="241">
        <f>IF(N225="základní",J225,0)</f>
        <v>0</v>
      </c>
      <c r="BF225" s="241">
        <f>IF(N225="snížená",J225,0)</f>
        <v>0</v>
      </c>
      <c r="BG225" s="241">
        <f>IF(N225="zákl. přenesená",J225,0)</f>
        <v>0</v>
      </c>
      <c r="BH225" s="241">
        <f>IF(N225="sníž. přenesená",J225,0)</f>
        <v>0</v>
      </c>
      <c r="BI225" s="241">
        <f>IF(N225="nulová",J225,0)</f>
        <v>0</v>
      </c>
      <c r="BJ225" s="19" t="s">
        <v>84</v>
      </c>
      <c r="BK225" s="241">
        <f>ROUND(I225*H225,2)</f>
        <v>0</v>
      </c>
      <c r="BL225" s="19" t="s">
        <v>245</v>
      </c>
      <c r="BM225" s="240" t="s">
        <v>1873</v>
      </c>
    </row>
    <row r="226" spans="1:47" s="2" customFormat="1" ht="12">
      <c r="A226" s="40"/>
      <c r="B226" s="41"/>
      <c r="C226" s="42"/>
      <c r="D226" s="242" t="s">
        <v>204</v>
      </c>
      <c r="E226" s="42"/>
      <c r="F226" s="243" t="s">
        <v>1874</v>
      </c>
      <c r="G226" s="42"/>
      <c r="H226" s="42"/>
      <c r="I226" s="149"/>
      <c r="J226" s="42"/>
      <c r="K226" s="42"/>
      <c r="L226" s="46"/>
      <c r="M226" s="244"/>
      <c r="N226" s="245"/>
      <c r="O226" s="86"/>
      <c r="P226" s="86"/>
      <c r="Q226" s="86"/>
      <c r="R226" s="86"/>
      <c r="S226" s="86"/>
      <c r="T226" s="87"/>
      <c r="U226" s="40"/>
      <c r="V226" s="40"/>
      <c r="W226" s="40"/>
      <c r="X226" s="40"/>
      <c r="Y226" s="40"/>
      <c r="Z226" s="40"/>
      <c r="AA226" s="40"/>
      <c r="AB226" s="40"/>
      <c r="AC226" s="40"/>
      <c r="AD226" s="40"/>
      <c r="AE226" s="40"/>
      <c r="AT226" s="19" t="s">
        <v>204</v>
      </c>
      <c r="AU226" s="19" t="s">
        <v>86</v>
      </c>
    </row>
    <row r="227" spans="1:47" s="2" customFormat="1" ht="12">
      <c r="A227" s="40"/>
      <c r="B227" s="41"/>
      <c r="C227" s="42"/>
      <c r="D227" s="242" t="s">
        <v>206</v>
      </c>
      <c r="E227" s="42"/>
      <c r="F227" s="246" t="s">
        <v>1875</v>
      </c>
      <c r="G227" s="42"/>
      <c r="H227" s="42"/>
      <c r="I227" s="149"/>
      <c r="J227" s="42"/>
      <c r="K227" s="42"/>
      <c r="L227" s="46"/>
      <c r="M227" s="244"/>
      <c r="N227" s="245"/>
      <c r="O227" s="86"/>
      <c r="P227" s="86"/>
      <c r="Q227" s="86"/>
      <c r="R227" s="86"/>
      <c r="S227" s="86"/>
      <c r="T227" s="87"/>
      <c r="U227" s="40"/>
      <c r="V227" s="40"/>
      <c r="W227" s="40"/>
      <c r="X227" s="40"/>
      <c r="Y227" s="40"/>
      <c r="Z227" s="40"/>
      <c r="AA227" s="40"/>
      <c r="AB227" s="40"/>
      <c r="AC227" s="40"/>
      <c r="AD227" s="40"/>
      <c r="AE227" s="40"/>
      <c r="AT227" s="19" t="s">
        <v>206</v>
      </c>
      <c r="AU227" s="19" t="s">
        <v>86</v>
      </c>
    </row>
    <row r="228" spans="1:51" s="13" customFormat="1" ht="12">
      <c r="A228" s="13"/>
      <c r="B228" s="247"/>
      <c r="C228" s="248"/>
      <c r="D228" s="242" t="s">
        <v>208</v>
      </c>
      <c r="E228" s="249" t="s">
        <v>21</v>
      </c>
      <c r="F228" s="250" t="s">
        <v>1876</v>
      </c>
      <c r="G228" s="248"/>
      <c r="H228" s="251">
        <v>5.41</v>
      </c>
      <c r="I228" s="252"/>
      <c r="J228" s="248"/>
      <c r="K228" s="248"/>
      <c r="L228" s="253"/>
      <c r="M228" s="254"/>
      <c r="N228" s="255"/>
      <c r="O228" s="255"/>
      <c r="P228" s="255"/>
      <c r="Q228" s="255"/>
      <c r="R228" s="255"/>
      <c r="S228" s="255"/>
      <c r="T228" s="256"/>
      <c r="U228" s="13"/>
      <c r="V228" s="13"/>
      <c r="W228" s="13"/>
      <c r="X228" s="13"/>
      <c r="Y228" s="13"/>
      <c r="Z228" s="13"/>
      <c r="AA228" s="13"/>
      <c r="AB228" s="13"/>
      <c r="AC228" s="13"/>
      <c r="AD228" s="13"/>
      <c r="AE228" s="13"/>
      <c r="AT228" s="257" t="s">
        <v>208</v>
      </c>
      <c r="AU228" s="257" t="s">
        <v>86</v>
      </c>
      <c r="AV228" s="13" t="s">
        <v>86</v>
      </c>
      <c r="AW228" s="13" t="s">
        <v>38</v>
      </c>
      <c r="AX228" s="13" t="s">
        <v>76</v>
      </c>
      <c r="AY228" s="257" t="s">
        <v>194</v>
      </c>
    </row>
    <row r="229" spans="1:51" s="14" customFormat="1" ht="12">
      <c r="A229" s="14"/>
      <c r="B229" s="258"/>
      <c r="C229" s="259"/>
      <c r="D229" s="242" t="s">
        <v>208</v>
      </c>
      <c r="E229" s="260" t="s">
        <v>21</v>
      </c>
      <c r="F229" s="261" t="s">
        <v>210</v>
      </c>
      <c r="G229" s="259"/>
      <c r="H229" s="262">
        <v>5.41</v>
      </c>
      <c r="I229" s="263"/>
      <c r="J229" s="259"/>
      <c r="K229" s="259"/>
      <c r="L229" s="264"/>
      <c r="M229" s="265"/>
      <c r="N229" s="266"/>
      <c r="O229" s="266"/>
      <c r="P229" s="266"/>
      <c r="Q229" s="266"/>
      <c r="R229" s="266"/>
      <c r="S229" s="266"/>
      <c r="T229" s="267"/>
      <c r="U229" s="14"/>
      <c r="V229" s="14"/>
      <c r="W229" s="14"/>
      <c r="X229" s="14"/>
      <c r="Y229" s="14"/>
      <c r="Z229" s="14"/>
      <c r="AA229" s="14"/>
      <c r="AB229" s="14"/>
      <c r="AC229" s="14"/>
      <c r="AD229" s="14"/>
      <c r="AE229" s="14"/>
      <c r="AT229" s="268" t="s">
        <v>208</v>
      </c>
      <c r="AU229" s="268" t="s">
        <v>86</v>
      </c>
      <c r="AV229" s="14" t="s">
        <v>202</v>
      </c>
      <c r="AW229" s="14" t="s">
        <v>38</v>
      </c>
      <c r="AX229" s="14" t="s">
        <v>84</v>
      </c>
      <c r="AY229" s="268" t="s">
        <v>194</v>
      </c>
    </row>
    <row r="230" spans="1:65" s="2" customFormat="1" ht="16.5" customHeight="1">
      <c r="A230" s="40"/>
      <c r="B230" s="41"/>
      <c r="C230" s="229" t="s">
        <v>519</v>
      </c>
      <c r="D230" s="229" t="s">
        <v>197</v>
      </c>
      <c r="E230" s="230" t="s">
        <v>1877</v>
      </c>
      <c r="F230" s="231" t="s">
        <v>1878</v>
      </c>
      <c r="G230" s="232" t="s">
        <v>354</v>
      </c>
      <c r="H230" s="233">
        <v>5.41</v>
      </c>
      <c r="I230" s="234"/>
      <c r="J230" s="235">
        <f>ROUND(I230*H230,2)</f>
        <v>0</v>
      </c>
      <c r="K230" s="231" t="s">
        <v>201</v>
      </c>
      <c r="L230" s="46"/>
      <c r="M230" s="236" t="s">
        <v>21</v>
      </c>
      <c r="N230" s="237" t="s">
        <v>47</v>
      </c>
      <c r="O230" s="86"/>
      <c r="P230" s="238">
        <f>O230*H230</f>
        <v>0</v>
      </c>
      <c r="Q230" s="238">
        <v>0.00318</v>
      </c>
      <c r="R230" s="238">
        <f>Q230*H230</f>
        <v>0.0172038</v>
      </c>
      <c r="S230" s="238">
        <v>0</v>
      </c>
      <c r="T230" s="239">
        <f>S230*H230</f>
        <v>0</v>
      </c>
      <c r="U230" s="40"/>
      <c r="V230" s="40"/>
      <c r="W230" s="40"/>
      <c r="X230" s="40"/>
      <c r="Y230" s="40"/>
      <c r="Z230" s="40"/>
      <c r="AA230" s="40"/>
      <c r="AB230" s="40"/>
      <c r="AC230" s="40"/>
      <c r="AD230" s="40"/>
      <c r="AE230" s="40"/>
      <c r="AR230" s="240" t="s">
        <v>245</v>
      </c>
      <c r="AT230" s="240" t="s">
        <v>197</v>
      </c>
      <c r="AU230" s="240" t="s">
        <v>86</v>
      </c>
      <c r="AY230" s="19" t="s">
        <v>194</v>
      </c>
      <c r="BE230" s="241">
        <f>IF(N230="základní",J230,0)</f>
        <v>0</v>
      </c>
      <c r="BF230" s="241">
        <f>IF(N230="snížená",J230,0)</f>
        <v>0</v>
      </c>
      <c r="BG230" s="241">
        <f>IF(N230="zákl. přenesená",J230,0)</f>
        <v>0</v>
      </c>
      <c r="BH230" s="241">
        <f>IF(N230="sníž. přenesená",J230,0)</f>
        <v>0</v>
      </c>
      <c r="BI230" s="241">
        <f>IF(N230="nulová",J230,0)</f>
        <v>0</v>
      </c>
      <c r="BJ230" s="19" t="s">
        <v>84</v>
      </c>
      <c r="BK230" s="241">
        <f>ROUND(I230*H230,2)</f>
        <v>0</v>
      </c>
      <c r="BL230" s="19" t="s">
        <v>245</v>
      </c>
      <c r="BM230" s="240" t="s">
        <v>1879</v>
      </c>
    </row>
    <row r="231" spans="1:47" s="2" customFormat="1" ht="12">
      <c r="A231" s="40"/>
      <c r="B231" s="41"/>
      <c r="C231" s="42"/>
      <c r="D231" s="242" t="s">
        <v>204</v>
      </c>
      <c r="E231" s="42"/>
      <c r="F231" s="243" t="s">
        <v>1880</v>
      </c>
      <c r="G231" s="42"/>
      <c r="H231" s="42"/>
      <c r="I231" s="149"/>
      <c r="J231" s="42"/>
      <c r="K231" s="42"/>
      <c r="L231" s="46"/>
      <c r="M231" s="244"/>
      <c r="N231" s="245"/>
      <c r="O231" s="86"/>
      <c r="P231" s="86"/>
      <c r="Q231" s="86"/>
      <c r="R231" s="86"/>
      <c r="S231" s="86"/>
      <c r="T231" s="87"/>
      <c r="U231" s="40"/>
      <c r="V231" s="40"/>
      <c r="W231" s="40"/>
      <c r="X231" s="40"/>
      <c r="Y231" s="40"/>
      <c r="Z231" s="40"/>
      <c r="AA231" s="40"/>
      <c r="AB231" s="40"/>
      <c r="AC231" s="40"/>
      <c r="AD231" s="40"/>
      <c r="AE231" s="40"/>
      <c r="AT231" s="19" t="s">
        <v>204</v>
      </c>
      <c r="AU231" s="19" t="s">
        <v>86</v>
      </c>
    </row>
    <row r="232" spans="1:51" s="13" customFormat="1" ht="12">
      <c r="A232" s="13"/>
      <c r="B232" s="247"/>
      <c r="C232" s="248"/>
      <c r="D232" s="242" t="s">
        <v>208</v>
      </c>
      <c r="E232" s="249" t="s">
        <v>21</v>
      </c>
      <c r="F232" s="250" t="s">
        <v>1876</v>
      </c>
      <c r="G232" s="248"/>
      <c r="H232" s="251">
        <v>5.41</v>
      </c>
      <c r="I232" s="252"/>
      <c r="J232" s="248"/>
      <c r="K232" s="248"/>
      <c r="L232" s="253"/>
      <c r="M232" s="254"/>
      <c r="N232" s="255"/>
      <c r="O232" s="255"/>
      <c r="P232" s="255"/>
      <c r="Q232" s="255"/>
      <c r="R232" s="255"/>
      <c r="S232" s="255"/>
      <c r="T232" s="256"/>
      <c r="U232" s="13"/>
      <c r="V232" s="13"/>
      <c r="W232" s="13"/>
      <c r="X232" s="13"/>
      <c r="Y232" s="13"/>
      <c r="Z232" s="13"/>
      <c r="AA232" s="13"/>
      <c r="AB232" s="13"/>
      <c r="AC232" s="13"/>
      <c r="AD232" s="13"/>
      <c r="AE232" s="13"/>
      <c r="AT232" s="257" t="s">
        <v>208</v>
      </c>
      <c r="AU232" s="257" t="s">
        <v>86</v>
      </c>
      <c r="AV232" s="13" t="s">
        <v>86</v>
      </c>
      <c r="AW232" s="13" t="s">
        <v>38</v>
      </c>
      <c r="AX232" s="13" t="s">
        <v>76</v>
      </c>
      <c r="AY232" s="257" t="s">
        <v>194</v>
      </c>
    </row>
    <row r="233" spans="1:51" s="14" customFormat="1" ht="12">
      <c r="A233" s="14"/>
      <c r="B233" s="258"/>
      <c r="C233" s="259"/>
      <c r="D233" s="242" t="s">
        <v>208</v>
      </c>
      <c r="E233" s="260" t="s">
        <v>21</v>
      </c>
      <c r="F233" s="261" t="s">
        <v>210</v>
      </c>
      <c r="G233" s="259"/>
      <c r="H233" s="262">
        <v>5.41</v>
      </c>
      <c r="I233" s="263"/>
      <c r="J233" s="259"/>
      <c r="K233" s="259"/>
      <c r="L233" s="264"/>
      <c r="M233" s="265"/>
      <c r="N233" s="266"/>
      <c r="O233" s="266"/>
      <c r="P233" s="266"/>
      <c r="Q233" s="266"/>
      <c r="R233" s="266"/>
      <c r="S233" s="266"/>
      <c r="T233" s="267"/>
      <c r="U233" s="14"/>
      <c r="V233" s="14"/>
      <c r="W233" s="14"/>
      <c r="X233" s="14"/>
      <c r="Y233" s="14"/>
      <c r="Z233" s="14"/>
      <c r="AA233" s="14"/>
      <c r="AB233" s="14"/>
      <c r="AC233" s="14"/>
      <c r="AD233" s="14"/>
      <c r="AE233" s="14"/>
      <c r="AT233" s="268" t="s">
        <v>208</v>
      </c>
      <c r="AU233" s="268" t="s">
        <v>86</v>
      </c>
      <c r="AV233" s="14" t="s">
        <v>202</v>
      </c>
      <c r="AW233" s="14" t="s">
        <v>38</v>
      </c>
      <c r="AX233" s="14" t="s">
        <v>84</v>
      </c>
      <c r="AY233" s="268" t="s">
        <v>194</v>
      </c>
    </row>
    <row r="234" spans="1:65" s="2" customFormat="1" ht="16.5" customHeight="1">
      <c r="A234" s="40"/>
      <c r="B234" s="41"/>
      <c r="C234" s="229" t="s">
        <v>525</v>
      </c>
      <c r="D234" s="229" t="s">
        <v>197</v>
      </c>
      <c r="E234" s="230" t="s">
        <v>1232</v>
      </c>
      <c r="F234" s="231" t="s">
        <v>1233</v>
      </c>
      <c r="G234" s="232" t="s">
        <v>354</v>
      </c>
      <c r="H234" s="233">
        <v>15.16</v>
      </c>
      <c r="I234" s="234"/>
      <c r="J234" s="235">
        <f>ROUND(I234*H234,2)</f>
        <v>0</v>
      </c>
      <c r="K234" s="231" t="s">
        <v>201</v>
      </c>
      <c r="L234" s="46"/>
      <c r="M234" s="236" t="s">
        <v>21</v>
      </c>
      <c r="N234" s="237" t="s">
        <v>47</v>
      </c>
      <c r="O234" s="86"/>
      <c r="P234" s="238">
        <f>O234*H234</f>
        <v>0</v>
      </c>
      <c r="Q234" s="238">
        <v>0.0002</v>
      </c>
      <c r="R234" s="238">
        <f>Q234*H234</f>
        <v>0.003032</v>
      </c>
      <c r="S234" s="238">
        <v>0</v>
      </c>
      <c r="T234" s="239">
        <f>S234*H234</f>
        <v>0</v>
      </c>
      <c r="U234" s="40"/>
      <c r="V234" s="40"/>
      <c r="W234" s="40"/>
      <c r="X234" s="40"/>
      <c r="Y234" s="40"/>
      <c r="Z234" s="40"/>
      <c r="AA234" s="40"/>
      <c r="AB234" s="40"/>
      <c r="AC234" s="40"/>
      <c r="AD234" s="40"/>
      <c r="AE234" s="40"/>
      <c r="AR234" s="240" t="s">
        <v>245</v>
      </c>
      <c r="AT234" s="240" t="s">
        <v>197</v>
      </c>
      <c r="AU234" s="240" t="s">
        <v>86</v>
      </c>
      <c r="AY234" s="19" t="s">
        <v>194</v>
      </c>
      <c r="BE234" s="241">
        <f>IF(N234="základní",J234,0)</f>
        <v>0</v>
      </c>
      <c r="BF234" s="241">
        <f>IF(N234="snížená",J234,0)</f>
        <v>0</v>
      </c>
      <c r="BG234" s="241">
        <f>IF(N234="zákl. přenesená",J234,0)</f>
        <v>0</v>
      </c>
      <c r="BH234" s="241">
        <f>IF(N234="sníž. přenesená",J234,0)</f>
        <v>0</v>
      </c>
      <c r="BI234" s="241">
        <f>IF(N234="nulová",J234,0)</f>
        <v>0</v>
      </c>
      <c r="BJ234" s="19" t="s">
        <v>84</v>
      </c>
      <c r="BK234" s="241">
        <f>ROUND(I234*H234,2)</f>
        <v>0</v>
      </c>
      <c r="BL234" s="19" t="s">
        <v>245</v>
      </c>
      <c r="BM234" s="240" t="s">
        <v>1881</v>
      </c>
    </row>
    <row r="235" spans="1:47" s="2" customFormat="1" ht="12">
      <c r="A235" s="40"/>
      <c r="B235" s="41"/>
      <c r="C235" s="42"/>
      <c r="D235" s="242" t="s">
        <v>204</v>
      </c>
      <c r="E235" s="42"/>
      <c r="F235" s="243" t="s">
        <v>1235</v>
      </c>
      <c r="G235" s="42"/>
      <c r="H235" s="42"/>
      <c r="I235" s="149"/>
      <c r="J235" s="42"/>
      <c r="K235" s="42"/>
      <c r="L235" s="46"/>
      <c r="M235" s="244"/>
      <c r="N235" s="245"/>
      <c r="O235" s="86"/>
      <c r="P235" s="86"/>
      <c r="Q235" s="86"/>
      <c r="R235" s="86"/>
      <c r="S235" s="86"/>
      <c r="T235" s="87"/>
      <c r="U235" s="40"/>
      <c r="V235" s="40"/>
      <c r="W235" s="40"/>
      <c r="X235" s="40"/>
      <c r="Y235" s="40"/>
      <c r="Z235" s="40"/>
      <c r="AA235" s="40"/>
      <c r="AB235" s="40"/>
      <c r="AC235" s="40"/>
      <c r="AD235" s="40"/>
      <c r="AE235" s="40"/>
      <c r="AT235" s="19" t="s">
        <v>204</v>
      </c>
      <c r="AU235" s="19" t="s">
        <v>86</v>
      </c>
    </row>
    <row r="236" spans="1:51" s="13" customFormat="1" ht="12">
      <c r="A236" s="13"/>
      <c r="B236" s="247"/>
      <c r="C236" s="248"/>
      <c r="D236" s="242" t="s">
        <v>208</v>
      </c>
      <c r="E236" s="249" t="s">
        <v>21</v>
      </c>
      <c r="F236" s="250" t="s">
        <v>1882</v>
      </c>
      <c r="G236" s="248"/>
      <c r="H236" s="251">
        <v>9.75</v>
      </c>
      <c r="I236" s="252"/>
      <c r="J236" s="248"/>
      <c r="K236" s="248"/>
      <c r="L236" s="253"/>
      <c r="M236" s="254"/>
      <c r="N236" s="255"/>
      <c r="O236" s="255"/>
      <c r="P236" s="255"/>
      <c r="Q236" s="255"/>
      <c r="R236" s="255"/>
      <c r="S236" s="255"/>
      <c r="T236" s="256"/>
      <c r="U236" s="13"/>
      <c r="V236" s="13"/>
      <c r="W236" s="13"/>
      <c r="X236" s="13"/>
      <c r="Y236" s="13"/>
      <c r="Z236" s="13"/>
      <c r="AA236" s="13"/>
      <c r="AB236" s="13"/>
      <c r="AC236" s="13"/>
      <c r="AD236" s="13"/>
      <c r="AE236" s="13"/>
      <c r="AT236" s="257" t="s">
        <v>208</v>
      </c>
      <c r="AU236" s="257" t="s">
        <v>86</v>
      </c>
      <c r="AV236" s="13" t="s">
        <v>86</v>
      </c>
      <c r="AW236" s="13" t="s">
        <v>38</v>
      </c>
      <c r="AX236" s="13" t="s">
        <v>76</v>
      </c>
      <c r="AY236" s="257" t="s">
        <v>194</v>
      </c>
    </row>
    <row r="237" spans="1:51" s="13" customFormat="1" ht="12">
      <c r="A237" s="13"/>
      <c r="B237" s="247"/>
      <c r="C237" s="248"/>
      <c r="D237" s="242" t="s">
        <v>208</v>
      </c>
      <c r="E237" s="249" t="s">
        <v>21</v>
      </c>
      <c r="F237" s="250" t="s">
        <v>1876</v>
      </c>
      <c r="G237" s="248"/>
      <c r="H237" s="251">
        <v>5.41</v>
      </c>
      <c r="I237" s="252"/>
      <c r="J237" s="248"/>
      <c r="K237" s="248"/>
      <c r="L237" s="253"/>
      <c r="M237" s="254"/>
      <c r="N237" s="255"/>
      <c r="O237" s="255"/>
      <c r="P237" s="255"/>
      <c r="Q237" s="255"/>
      <c r="R237" s="255"/>
      <c r="S237" s="255"/>
      <c r="T237" s="256"/>
      <c r="U237" s="13"/>
      <c r="V237" s="13"/>
      <c r="W237" s="13"/>
      <c r="X237" s="13"/>
      <c r="Y237" s="13"/>
      <c r="Z237" s="13"/>
      <c r="AA237" s="13"/>
      <c r="AB237" s="13"/>
      <c r="AC237" s="13"/>
      <c r="AD237" s="13"/>
      <c r="AE237" s="13"/>
      <c r="AT237" s="257" t="s">
        <v>208</v>
      </c>
      <c r="AU237" s="257" t="s">
        <v>86</v>
      </c>
      <c r="AV237" s="13" t="s">
        <v>86</v>
      </c>
      <c r="AW237" s="13" t="s">
        <v>38</v>
      </c>
      <c r="AX237" s="13" t="s">
        <v>76</v>
      </c>
      <c r="AY237" s="257" t="s">
        <v>194</v>
      </c>
    </row>
    <row r="238" spans="1:51" s="14" customFormat="1" ht="12">
      <c r="A238" s="14"/>
      <c r="B238" s="258"/>
      <c r="C238" s="259"/>
      <c r="D238" s="242" t="s">
        <v>208</v>
      </c>
      <c r="E238" s="260" t="s">
        <v>21</v>
      </c>
      <c r="F238" s="261" t="s">
        <v>210</v>
      </c>
      <c r="G238" s="259"/>
      <c r="H238" s="262">
        <v>15.16</v>
      </c>
      <c r="I238" s="263"/>
      <c r="J238" s="259"/>
      <c r="K238" s="259"/>
      <c r="L238" s="264"/>
      <c r="M238" s="265"/>
      <c r="N238" s="266"/>
      <c r="O238" s="266"/>
      <c r="P238" s="266"/>
      <c r="Q238" s="266"/>
      <c r="R238" s="266"/>
      <c r="S238" s="266"/>
      <c r="T238" s="267"/>
      <c r="U238" s="14"/>
      <c r="V238" s="14"/>
      <c r="W238" s="14"/>
      <c r="X238" s="14"/>
      <c r="Y238" s="14"/>
      <c r="Z238" s="14"/>
      <c r="AA238" s="14"/>
      <c r="AB238" s="14"/>
      <c r="AC238" s="14"/>
      <c r="AD238" s="14"/>
      <c r="AE238" s="14"/>
      <c r="AT238" s="268" t="s">
        <v>208</v>
      </c>
      <c r="AU238" s="268" t="s">
        <v>86</v>
      </c>
      <c r="AV238" s="14" t="s">
        <v>202</v>
      </c>
      <c r="AW238" s="14" t="s">
        <v>38</v>
      </c>
      <c r="AX238" s="14" t="s">
        <v>84</v>
      </c>
      <c r="AY238" s="268" t="s">
        <v>194</v>
      </c>
    </row>
    <row r="239" spans="1:65" s="2" customFormat="1" ht="16.5" customHeight="1">
      <c r="A239" s="40"/>
      <c r="B239" s="41"/>
      <c r="C239" s="229" t="s">
        <v>532</v>
      </c>
      <c r="D239" s="229" t="s">
        <v>197</v>
      </c>
      <c r="E239" s="230" t="s">
        <v>1239</v>
      </c>
      <c r="F239" s="231" t="s">
        <v>1240</v>
      </c>
      <c r="G239" s="232" t="s">
        <v>354</v>
      </c>
      <c r="H239" s="233">
        <v>15.16</v>
      </c>
      <c r="I239" s="234"/>
      <c r="J239" s="235">
        <f>ROUND(I239*H239,2)</f>
        <v>0</v>
      </c>
      <c r="K239" s="231" t="s">
        <v>201</v>
      </c>
      <c r="L239" s="46"/>
      <c r="M239" s="236" t="s">
        <v>21</v>
      </c>
      <c r="N239" s="237" t="s">
        <v>47</v>
      </c>
      <c r="O239" s="86"/>
      <c r="P239" s="238">
        <f>O239*H239</f>
        <v>0</v>
      </c>
      <c r="Q239" s="238">
        <v>0.00029</v>
      </c>
      <c r="R239" s="238">
        <f>Q239*H239</f>
        <v>0.0043964</v>
      </c>
      <c r="S239" s="238">
        <v>0</v>
      </c>
      <c r="T239" s="239">
        <f>S239*H239</f>
        <v>0</v>
      </c>
      <c r="U239" s="40"/>
      <c r="V239" s="40"/>
      <c r="W239" s="40"/>
      <c r="X239" s="40"/>
      <c r="Y239" s="40"/>
      <c r="Z239" s="40"/>
      <c r="AA239" s="40"/>
      <c r="AB239" s="40"/>
      <c r="AC239" s="40"/>
      <c r="AD239" s="40"/>
      <c r="AE239" s="40"/>
      <c r="AR239" s="240" t="s">
        <v>245</v>
      </c>
      <c r="AT239" s="240" t="s">
        <v>197</v>
      </c>
      <c r="AU239" s="240" t="s">
        <v>86</v>
      </c>
      <c r="AY239" s="19" t="s">
        <v>194</v>
      </c>
      <c r="BE239" s="241">
        <f>IF(N239="základní",J239,0)</f>
        <v>0</v>
      </c>
      <c r="BF239" s="241">
        <f>IF(N239="snížená",J239,0)</f>
        <v>0</v>
      </c>
      <c r="BG239" s="241">
        <f>IF(N239="zákl. přenesená",J239,0)</f>
        <v>0</v>
      </c>
      <c r="BH239" s="241">
        <f>IF(N239="sníž. přenesená",J239,0)</f>
        <v>0</v>
      </c>
      <c r="BI239" s="241">
        <f>IF(N239="nulová",J239,0)</f>
        <v>0</v>
      </c>
      <c r="BJ239" s="19" t="s">
        <v>84</v>
      </c>
      <c r="BK239" s="241">
        <f>ROUND(I239*H239,2)</f>
        <v>0</v>
      </c>
      <c r="BL239" s="19" t="s">
        <v>245</v>
      </c>
      <c r="BM239" s="240" t="s">
        <v>1883</v>
      </c>
    </row>
    <row r="240" spans="1:47" s="2" customFormat="1" ht="12">
      <c r="A240" s="40"/>
      <c r="B240" s="41"/>
      <c r="C240" s="42"/>
      <c r="D240" s="242" t="s">
        <v>204</v>
      </c>
      <c r="E240" s="42"/>
      <c r="F240" s="243" t="s">
        <v>1242</v>
      </c>
      <c r="G240" s="42"/>
      <c r="H240" s="42"/>
      <c r="I240" s="149"/>
      <c r="J240" s="42"/>
      <c r="K240" s="42"/>
      <c r="L240" s="46"/>
      <c r="M240" s="244"/>
      <c r="N240" s="245"/>
      <c r="O240" s="86"/>
      <c r="P240" s="86"/>
      <c r="Q240" s="86"/>
      <c r="R240" s="86"/>
      <c r="S240" s="86"/>
      <c r="T240" s="87"/>
      <c r="U240" s="40"/>
      <c r="V240" s="40"/>
      <c r="W240" s="40"/>
      <c r="X240" s="40"/>
      <c r="Y240" s="40"/>
      <c r="Z240" s="40"/>
      <c r="AA240" s="40"/>
      <c r="AB240" s="40"/>
      <c r="AC240" s="40"/>
      <c r="AD240" s="40"/>
      <c r="AE240" s="40"/>
      <c r="AT240" s="19" t="s">
        <v>204</v>
      </c>
      <c r="AU240" s="19" t="s">
        <v>86</v>
      </c>
    </row>
    <row r="241" spans="1:51" s="13" customFormat="1" ht="12">
      <c r="A241" s="13"/>
      <c r="B241" s="247"/>
      <c r="C241" s="248"/>
      <c r="D241" s="242" t="s">
        <v>208</v>
      </c>
      <c r="E241" s="249" t="s">
        <v>21</v>
      </c>
      <c r="F241" s="250" t="s">
        <v>1882</v>
      </c>
      <c r="G241" s="248"/>
      <c r="H241" s="251">
        <v>9.75</v>
      </c>
      <c r="I241" s="252"/>
      <c r="J241" s="248"/>
      <c r="K241" s="248"/>
      <c r="L241" s="253"/>
      <c r="M241" s="254"/>
      <c r="N241" s="255"/>
      <c r="O241" s="255"/>
      <c r="P241" s="255"/>
      <c r="Q241" s="255"/>
      <c r="R241" s="255"/>
      <c r="S241" s="255"/>
      <c r="T241" s="256"/>
      <c r="U241" s="13"/>
      <c r="V241" s="13"/>
      <c r="W241" s="13"/>
      <c r="X241" s="13"/>
      <c r="Y241" s="13"/>
      <c r="Z241" s="13"/>
      <c r="AA241" s="13"/>
      <c r="AB241" s="13"/>
      <c r="AC241" s="13"/>
      <c r="AD241" s="13"/>
      <c r="AE241" s="13"/>
      <c r="AT241" s="257" t="s">
        <v>208</v>
      </c>
      <c r="AU241" s="257" t="s">
        <v>86</v>
      </c>
      <c r="AV241" s="13" t="s">
        <v>86</v>
      </c>
      <c r="AW241" s="13" t="s">
        <v>38</v>
      </c>
      <c r="AX241" s="13" t="s">
        <v>76</v>
      </c>
      <c r="AY241" s="257" t="s">
        <v>194</v>
      </c>
    </row>
    <row r="242" spans="1:51" s="13" customFormat="1" ht="12">
      <c r="A242" s="13"/>
      <c r="B242" s="247"/>
      <c r="C242" s="248"/>
      <c r="D242" s="242" t="s">
        <v>208</v>
      </c>
      <c r="E242" s="249" t="s">
        <v>21</v>
      </c>
      <c r="F242" s="250" t="s">
        <v>1876</v>
      </c>
      <c r="G242" s="248"/>
      <c r="H242" s="251">
        <v>5.41</v>
      </c>
      <c r="I242" s="252"/>
      <c r="J242" s="248"/>
      <c r="K242" s="248"/>
      <c r="L242" s="253"/>
      <c r="M242" s="254"/>
      <c r="N242" s="255"/>
      <c r="O242" s="255"/>
      <c r="P242" s="255"/>
      <c r="Q242" s="255"/>
      <c r="R242" s="255"/>
      <c r="S242" s="255"/>
      <c r="T242" s="256"/>
      <c r="U242" s="13"/>
      <c r="V242" s="13"/>
      <c r="W242" s="13"/>
      <c r="X242" s="13"/>
      <c r="Y242" s="13"/>
      <c r="Z242" s="13"/>
      <c r="AA242" s="13"/>
      <c r="AB242" s="13"/>
      <c r="AC242" s="13"/>
      <c r="AD242" s="13"/>
      <c r="AE242" s="13"/>
      <c r="AT242" s="257" t="s">
        <v>208</v>
      </c>
      <c r="AU242" s="257" t="s">
        <v>86</v>
      </c>
      <c r="AV242" s="13" t="s">
        <v>86</v>
      </c>
      <c r="AW242" s="13" t="s">
        <v>38</v>
      </c>
      <c r="AX242" s="13" t="s">
        <v>76</v>
      </c>
      <c r="AY242" s="257" t="s">
        <v>194</v>
      </c>
    </row>
    <row r="243" spans="1:51" s="14" customFormat="1" ht="12">
      <c r="A243" s="14"/>
      <c r="B243" s="258"/>
      <c r="C243" s="259"/>
      <c r="D243" s="242" t="s">
        <v>208</v>
      </c>
      <c r="E243" s="260" t="s">
        <v>21</v>
      </c>
      <c r="F243" s="261" t="s">
        <v>210</v>
      </c>
      <c r="G243" s="259"/>
      <c r="H243" s="262">
        <v>15.16</v>
      </c>
      <c r="I243" s="263"/>
      <c r="J243" s="259"/>
      <c r="K243" s="259"/>
      <c r="L243" s="264"/>
      <c r="M243" s="269"/>
      <c r="N243" s="270"/>
      <c r="O243" s="270"/>
      <c r="P243" s="270"/>
      <c r="Q243" s="270"/>
      <c r="R243" s="270"/>
      <c r="S243" s="270"/>
      <c r="T243" s="271"/>
      <c r="U243" s="14"/>
      <c r="V243" s="14"/>
      <c r="W243" s="14"/>
      <c r="X243" s="14"/>
      <c r="Y243" s="14"/>
      <c r="Z243" s="14"/>
      <c r="AA243" s="14"/>
      <c r="AB243" s="14"/>
      <c r="AC243" s="14"/>
      <c r="AD243" s="14"/>
      <c r="AE243" s="14"/>
      <c r="AT243" s="268" t="s">
        <v>208</v>
      </c>
      <c r="AU243" s="268" t="s">
        <v>86</v>
      </c>
      <c r="AV243" s="14" t="s">
        <v>202</v>
      </c>
      <c r="AW243" s="14" t="s">
        <v>38</v>
      </c>
      <c r="AX243" s="14" t="s">
        <v>84</v>
      </c>
      <c r="AY243" s="268" t="s">
        <v>194</v>
      </c>
    </row>
    <row r="244" spans="1:31" s="2" customFormat="1" ht="6.95" customHeight="1">
      <c r="A244" s="40"/>
      <c r="B244" s="61"/>
      <c r="C244" s="62"/>
      <c r="D244" s="62"/>
      <c r="E244" s="62"/>
      <c r="F244" s="62"/>
      <c r="G244" s="62"/>
      <c r="H244" s="62"/>
      <c r="I244" s="178"/>
      <c r="J244" s="62"/>
      <c r="K244" s="62"/>
      <c r="L244" s="46"/>
      <c r="M244" s="40"/>
      <c r="O244" s="40"/>
      <c r="P244" s="40"/>
      <c r="Q244" s="40"/>
      <c r="R244" s="40"/>
      <c r="S244" s="40"/>
      <c r="T244" s="40"/>
      <c r="U244" s="40"/>
      <c r="V244" s="40"/>
      <c r="W244" s="40"/>
      <c r="X244" s="40"/>
      <c r="Y244" s="40"/>
      <c r="Z244" s="40"/>
      <c r="AA244" s="40"/>
      <c r="AB244" s="40"/>
      <c r="AC244" s="40"/>
      <c r="AD244" s="40"/>
      <c r="AE244" s="40"/>
    </row>
  </sheetData>
  <sheetProtection password="CC35" sheet="1" objects="1" scenarios="1" formatColumns="0" formatRows="0" autoFilter="0"/>
  <autoFilter ref="C99:K243"/>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8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119</v>
      </c>
    </row>
    <row r="3" spans="2:46" s="1" customFormat="1" ht="6.95" customHeight="1">
      <c r="B3" s="142"/>
      <c r="C3" s="143"/>
      <c r="D3" s="143"/>
      <c r="E3" s="143"/>
      <c r="F3" s="143"/>
      <c r="G3" s="143"/>
      <c r="H3" s="143"/>
      <c r="I3" s="144"/>
      <c r="J3" s="143"/>
      <c r="K3" s="143"/>
      <c r="L3" s="22"/>
      <c r="AT3" s="19" t="s">
        <v>86</v>
      </c>
    </row>
    <row r="4" spans="2:46" s="1" customFormat="1" ht="24.95" customHeight="1">
      <c r="B4" s="22"/>
      <c r="D4" s="145" t="s">
        <v>165</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Rekonstrukce hasičské zbrojnice a přístavba garáží, Kynšperk nad Ohří</v>
      </c>
      <c r="F7" s="147"/>
      <c r="G7" s="147"/>
      <c r="H7" s="147"/>
      <c r="I7" s="141"/>
      <c r="L7" s="22"/>
    </row>
    <row r="8" spans="2:12" s="1" customFormat="1" ht="12" customHeight="1">
      <c r="B8" s="22"/>
      <c r="D8" s="147" t="s">
        <v>166</v>
      </c>
      <c r="I8" s="141"/>
      <c r="L8" s="22"/>
    </row>
    <row r="9" spans="1:31" s="2" customFormat="1" ht="16.5" customHeight="1">
      <c r="A9" s="40"/>
      <c r="B9" s="46"/>
      <c r="C9" s="40"/>
      <c r="D9" s="40"/>
      <c r="E9" s="148" t="s">
        <v>1884</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1244</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1885</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6" t="s">
        <v>19</v>
      </c>
      <c r="G13" s="40"/>
      <c r="H13" s="40"/>
      <c r="I13" s="152" t="s">
        <v>20</v>
      </c>
      <c r="J13" s="136" t="s">
        <v>21</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22</v>
      </c>
      <c r="E14" s="40"/>
      <c r="F14" s="136" t="s">
        <v>23</v>
      </c>
      <c r="G14" s="40"/>
      <c r="H14" s="40"/>
      <c r="I14" s="152" t="s">
        <v>24</v>
      </c>
      <c r="J14" s="153" t="str">
        <f>'Rekapitulace stavby'!AN8</f>
        <v>23. 1. 2020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26</v>
      </c>
      <c r="E16" s="40"/>
      <c r="F16" s="40"/>
      <c r="G16" s="40"/>
      <c r="H16" s="40"/>
      <c r="I16" s="152" t="s">
        <v>27</v>
      </c>
      <c r="J16" s="136" t="s">
        <v>28</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6" t="s">
        <v>29</v>
      </c>
      <c r="F17" s="40"/>
      <c r="G17" s="40"/>
      <c r="H17" s="40"/>
      <c r="I17" s="152" t="s">
        <v>30</v>
      </c>
      <c r="J17" s="136" t="s">
        <v>31</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32</v>
      </c>
      <c r="E19" s="40"/>
      <c r="F19" s="40"/>
      <c r="G19" s="40"/>
      <c r="H19" s="40"/>
      <c r="I19" s="152" t="s">
        <v>27</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6"/>
      <c r="G20" s="136"/>
      <c r="H20" s="136"/>
      <c r="I20" s="152" t="s">
        <v>30</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34</v>
      </c>
      <c r="E22" s="40"/>
      <c r="F22" s="40"/>
      <c r="G22" s="40"/>
      <c r="H22" s="40"/>
      <c r="I22" s="152" t="s">
        <v>27</v>
      </c>
      <c r="J22" s="136" t="s">
        <v>35</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6" t="s">
        <v>36</v>
      </c>
      <c r="F23" s="40"/>
      <c r="G23" s="40"/>
      <c r="H23" s="40"/>
      <c r="I23" s="152" t="s">
        <v>30</v>
      </c>
      <c r="J23" s="136" t="s">
        <v>37</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39</v>
      </c>
      <c r="E25" s="40"/>
      <c r="F25" s="40"/>
      <c r="G25" s="40"/>
      <c r="H25" s="40"/>
      <c r="I25" s="152" t="s">
        <v>27</v>
      </c>
      <c r="J25" s="136" t="s">
        <v>35</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6" t="s">
        <v>36</v>
      </c>
      <c r="F26" s="40"/>
      <c r="G26" s="40"/>
      <c r="H26" s="40"/>
      <c r="I26" s="152" t="s">
        <v>30</v>
      </c>
      <c r="J26" s="136" t="s">
        <v>37</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40</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21</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42</v>
      </c>
      <c r="E32" s="40"/>
      <c r="F32" s="40"/>
      <c r="G32" s="40"/>
      <c r="H32" s="40"/>
      <c r="I32" s="149"/>
      <c r="J32" s="162">
        <f>ROUND(J91,2)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44</v>
      </c>
      <c r="G34" s="40"/>
      <c r="H34" s="40"/>
      <c r="I34" s="164" t="s">
        <v>43</v>
      </c>
      <c r="J34" s="163" t="s">
        <v>45</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46</v>
      </c>
      <c r="E35" s="147" t="s">
        <v>47</v>
      </c>
      <c r="F35" s="166">
        <f>ROUND((SUM(BE91:BE180)),2)</f>
        <v>0</v>
      </c>
      <c r="G35" s="40"/>
      <c r="H35" s="40"/>
      <c r="I35" s="167">
        <v>0.21</v>
      </c>
      <c r="J35" s="166">
        <f>ROUND(((SUM(BE91:BE180))*I35),2)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48</v>
      </c>
      <c r="F36" s="166">
        <f>ROUND((SUM(BF91:BF180)),2)</f>
        <v>0</v>
      </c>
      <c r="G36" s="40"/>
      <c r="H36" s="40"/>
      <c r="I36" s="167">
        <v>0.15</v>
      </c>
      <c r="J36" s="166">
        <f>ROUND(((SUM(BF91:BF180))*I36),2)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49</v>
      </c>
      <c r="F37" s="166">
        <f>ROUND((SUM(BG91:BG180)),2)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50</v>
      </c>
      <c r="F38" s="166">
        <f>ROUND((SUM(BH91:BH180)),2)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51</v>
      </c>
      <c r="F39" s="166">
        <f>ROUND((SUM(BI91:BI180)),2)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168</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Rekonstrukce hasičské zbrojnice a přístavba garáží, Kynšperk nad Ohří</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166</v>
      </c>
      <c r="D51" s="24"/>
      <c r="E51" s="24"/>
      <c r="F51" s="24"/>
      <c r="G51" s="24"/>
      <c r="H51" s="24"/>
      <c r="I51" s="141"/>
      <c r="J51" s="24"/>
      <c r="K51" s="24"/>
      <c r="L51" s="22"/>
    </row>
    <row r="52" spans="1:31" s="2" customFormat="1" ht="16.5" customHeight="1">
      <c r="A52" s="40"/>
      <c r="B52" s="41"/>
      <c r="C52" s="42"/>
      <c r="D52" s="42"/>
      <c r="E52" s="182" t="s">
        <v>1884</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1244</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SO 04.1 - Bourací a přípravné práce</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22</v>
      </c>
      <c r="D56" s="42"/>
      <c r="E56" s="42"/>
      <c r="F56" s="29" t="str">
        <f>F14</f>
        <v>Kynšperk nad Ohří</v>
      </c>
      <c r="G56" s="42"/>
      <c r="H56" s="42"/>
      <c r="I56" s="152" t="s">
        <v>24</v>
      </c>
      <c r="J56" s="74" t="str">
        <f>IF(J14="","",J14)</f>
        <v>23. 1. 2020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26</v>
      </c>
      <c r="D58" s="42"/>
      <c r="E58" s="42"/>
      <c r="F58" s="29" t="str">
        <f>E17</f>
        <v>Město Kynšperk nad Ohří</v>
      </c>
      <c r="G58" s="42"/>
      <c r="H58" s="42"/>
      <c r="I58" s="152" t="s">
        <v>34</v>
      </c>
      <c r="J58" s="38" t="str">
        <f>E23</f>
        <v>BEPRO, Jiří Bednář</v>
      </c>
      <c r="K58" s="42"/>
      <c r="L58" s="150"/>
      <c r="S58" s="40"/>
      <c r="T58" s="40"/>
      <c r="U58" s="40"/>
      <c r="V58" s="40"/>
      <c r="W58" s="40"/>
      <c r="X58" s="40"/>
      <c r="Y58" s="40"/>
      <c r="Z58" s="40"/>
      <c r="AA58" s="40"/>
      <c r="AB58" s="40"/>
      <c r="AC58" s="40"/>
      <c r="AD58" s="40"/>
      <c r="AE58" s="40"/>
    </row>
    <row r="59" spans="1:31" s="2" customFormat="1" ht="15.15" customHeight="1">
      <c r="A59" s="40"/>
      <c r="B59" s="41"/>
      <c r="C59" s="34" t="s">
        <v>32</v>
      </c>
      <c r="D59" s="42"/>
      <c r="E59" s="42"/>
      <c r="F59" s="29" t="str">
        <f>IF(E20="","",E20)</f>
        <v>Vyplň údaj</v>
      </c>
      <c r="G59" s="42"/>
      <c r="H59" s="42"/>
      <c r="I59" s="152" t="s">
        <v>39</v>
      </c>
      <c r="J59" s="38" t="str">
        <f>E26</f>
        <v>BEPRO, Jiří Bednář</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169</v>
      </c>
      <c r="D61" s="184"/>
      <c r="E61" s="184"/>
      <c r="F61" s="184"/>
      <c r="G61" s="184"/>
      <c r="H61" s="184"/>
      <c r="I61" s="185"/>
      <c r="J61" s="186" t="s">
        <v>170</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74</v>
      </c>
      <c r="D63" s="42"/>
      <c r="E63" s="42"/>
      <c r="F63" s="42"/>
      <c r="G63" s="42"/>
      <c r="H63" s="42"/>
      <c r="I63" s="149"/>
      <c r="J63" s="104">
        <f>J91</f>
        <v>0</v>
      </c>
      <c r="K63" s="42"/>
      <c r="L63" s="150"/>
      <c r="S63" s="40"/>
      <c r="T63" s="40"/>
      <c r="U63" s="40"/>
      <c r="V63" s="40"/>
      <c r="W63" s="40"/>
      <c r="X63" s="40"/>
      <c r="Y63" s="40"/>
      <c r="Z63" s="40"/>
      <c r="AA63" s="40"/>
      <c r="AB63" s="40"/>
      <c r="AC63" s="40"/>
      <c r="AD63" s="40"/>
      <c r="AE63" s="40"/>
      <c r="AU63" s="19" t="s">
        <v>171</v>
      </c>
    </row>
    <row r="64" spans="1:31" s="9" customFormat="1" ht="24.95" customHeight="1">
      <c r="A64" s="9"/>
      <c r="B64" s="188"/>
      <c r="C64" s="189"/>
      <c r="D64" s="190" t="s">
        <v>172</v>
      </c>
      <c r="E64" s="191"/>
      <c r="F64" s="191"/>
      <c r="G64" s="191"/>
      <c r="H64" s="191"/>
      <c r="I64" s="192"/>
      <c r="J64" s="193">
        <f>J92</f>
        <v>0</v>
      </c>
      <c r="K64" s="189"/>
      <c r="L64" s="194"/>
      <c r="S64" s="9"/>
      <c r="T64" s="9"/>
      <c r="U64" s="9"/>
      <c r="V64" s="9"/>
      <c r="W64" s="9"/>
      <c r="X64" s="9"/>
      <c r="Y64" s="9"/>
      <c r="Z64" s="9"/>
      <c r="AA64" s="9"/>
      <c r="AB64" s="9"/>
      <c r="AC64" s="9"/>
      <c r="AD64" s="9"/>
      <c r="AE64" s="9"/>
    </row>
    <row r="65" spans="1:31" s="10" customFormat="1" ht="19.9" customHeight="1">
      <c r="A65" s="10"/>
      <c r="B65" s="195"/>
      <c r="C65" s="127"/>
      <c r="D65" s="196" t="s">
        <v>290</v>
      </c>
      <c r="E65" s="197"/>
      <c r="F65" s="197"/>
      <c r="G65" s="197"/>
      <c r="H65" s="197"/>
      <c r="I65" s="198"/>
      <c r="J65" s="199">
        <f>J93</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1886</v>
      </c>
      <c r="E66" s="197"/>
      <c r="F66" s="197"/>
      <c r="G66" s="197"/>
      <c r="H66" s="197"/>
      <c r="I66" s="198"/>
      <c r="J66" s="199">
        <f>J130</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294</v>
      </c>
      <c r="E67" s="197"/>
      <c r="F67" s="197"/>
      <c r="G67" s="197"/>
      <c r="H67" s="197"/>
      <c r="I67" s="198"/>
      <c r="J67" s="199">
        <f>J136</f>
        <v>0</v>
      </c>
      <c r="K67" s="127"/>
      <c r="L67" s="200"/>
      <c r="S67" s="10"/>
      <c r="T67" s="10"/>
      <c r="U67" s="10"/>
      <c r="V67" s="10"/>
      <c r="W67" s="10"/>
      <c r="X67" s="10"/>
      <c r="Y67" s="10"/>
      <c r="Z67" s="10"/>
      <c r="AA67" s="10"/>
      <c r="AB67" s="10"/>
      <c r="AC67" s="10"/>
      <c r="AD67" s="10"/>
      <c r="AE67" s="10"/>
    </row>
    <row r="68" spans="1:31" s="10" customFormat="1" ht="19.9" customHeight="1">
      <c r="A68" s="10"/>
      <c r="B68" s="195"/>
      <c r="C68" s="127"/>
      <c r="D68" s="196" t="s">
        <v>173</v>
      </c>
      <c r="E68" s="197"/>
      <c r="F68" s="197"/>
      <c r="G68" s="197"/>
      <c r="H68" s="197"/>
      <c r="I68" s="198"/>
      <c r="J68" s="199">
        <f>J140</f>
        <v>0</v>
      </c>
      <c r="K68" s="127"/>
      <c r="L68" s="200"/>
      <c r="S68" s="10"/>
      <c r="T68" s="10"/>
      <c r="U68" s="10"/>
      <c r="V68" s="10"/>
      <c r="W68" s="10"/>
      <c r="X68" s="10"/>
      <c r="Y68" s="10"/>
      <c r="Z68" s="10"/>
      <c r="AA68" s="10"/>
      <c r="AB68" s="10"/>
      <c r="AC68" s="10"/>
      <c r="AD68" s="10"/>
      <c r="AE68" s="10"/>
    </row>
    <row r="69" spans="1:31" s="10" customFormat="1" ht="19.9" customHeight="1">
      <c r="A69" s="10"/>
      <c r="B69" s="195"/>
      <c r="C69" s="127"/>
      <c r="D69" s="196" t="s">
        <v>174</v>
      </c>
      <c r="E69" s="197"/>
      <c r="F69" s="197"/>
      <c r="G69" s="197"/>
      <c r="H69" s="197"/>
      <c r="I69" s="198"/>
      <c r="J69" s="199">
        <f>J152</f>
        <v>0</v>
      </c>
      <c r="K69" s="127"/>
      <c r="L69" s="200"/>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78"/>
      <c r="J71" s="62"/>
      <c r="K71" s="62"/>
      <c r="L71" s="150"/>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81"/>
      <c r="J75" s="64"/>
      <c r="K75" s="64"/>
      <c r="L75" s="150"/>
      <c r="S75" s="40"/>
      <c r="T75" s="40"/>
      <c r="U75" s="40"/>
      <c r="V75" s="40"/>
      <c r="W75" s="40"/>
      <c r="X75" s="40"/>
      <c r="Y75" s="40"/>
      <c r="Z75" s="40"/>
      <c r="AA75" s="40"/>
      <c r="AB75" s="40"/>
      <c r="AC75" s="40"/>
      <c r="AD75" s="40"/>
      <c r="AE75" s="40"/>
    </row>
    <row r="76" spans="1:31" s="2" customFormat="1" ht="24.95" customHeight="1">
      <c r="A76" s="40"/>
      <c r="B76" s="41"/>
      <c r="C76" s="25" t="s">
        <v>179</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6.5" customHeight="1">
      <c r="A79" s="40"/>
      <c r="B79" s="41"/>
      <c r="C79" s="42"/>
      <c r="D79" s="42"/>
      <c r="E79" s="182" t="str">
        <f>E7</f>
        <v>Rekonstrukce hasičské zbrojnice a přístavba garáží, Kynšperk nad Ohří</v>
      </c>
      <c r="F79" s="34"/>
      <c r="G79" s="34"/>
      <c r="H79" s="34"/>
      <c r="I79" s="149"/>
      <c r="J79" s="42"/>
      <c r="K79" s="42"/>
      <c r="L79" s="150"/>
      <c r="S79" s="40"/>
      <c r="T79" s="40"/>
      <c r="U79" s="40"/>
      <c r="V79" s="40"/>
      <c r="W79" s="40"/>
      <c r="X79" s="40"/>
      <c r="Y79" s="40"/>
      <c r="Z79" s="40"/>
      <c r="AA79" s="40"/>
      <c r="AB79" s="40"/>
      <c r="AC79" s="40"/>
      <c r="AD79" s="40"/>
      <c r="AE79" s="40"/>
    </row>
    <row r="80" spans="2:12" s="1" customFormat="1" ht="12" customHeight="1">
      <c r="B80" s="23"/>
      <c r="C80" s="34" t="s">
        <v>166</v>
      </c>
      <c r="D80" s="24"/>
      <c r="E80" s="24"/>
      <c r="F80" s="24"/>
      <c r="G80" s="24"/>
      <c r="H80" s="24"/>
      <c r="I80" s="141"/>
      <c r="J80" s="24"/>
      <c r="K80" s="24"/>
      <c r="L80" s="22"/>
    </row>
    <row r="81" spans="1:31" s="2" customFormat="1" ht="16.5" customHeight="1">
      <c r="A81" s="40"/>
      <c r="B81" s="41"/>
      <c r="C81" s="42"/>
      <c r="D81" s="42"/>
      <c r="E81" s="182" t="s">
        <v>1884</v>
      </c>
      <c r="F81" s="42"/>
      <c r="G81" s="42"/>
      <c r="H81" s="42"/>
      <c r="I81" s="149"/>
      <c r="J81" s="42"/>
      <c r="K81" s="42"/>
      <c r="L81" s="150"/>
      <c r="S81" s="40"/>
      <c r="T81" s="40"/>
      <c r="U81" s="40"/>
      <c r="V81" s="40"/>
      <c r="W81" s="40"/>
      <c r="X81" s="40"/>
      <c r="Y81" s="40"/>
      <c r="Z81" s="40"/>
      <c r="AA81" s="40"/>
      <c r="AB81" s="40"/>
      <c r="AC81" s="40"/>
      <c r="AD81" s="40"/>
      <c r="AE81" s="40"/>
    </row>
    <row r="82" spans="1:31" s="2" customFormat="1" ht="12" customHeight="1">
      <c r="A82" s="40"/>
      <c r="B82" s="41"/>
      <c r="C82" s="34" t="s">
        <v>1244</v>
      </c>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6.5" customHeight="1">
      <c r="A83" s="40"/>
      <c r="B83" s="41"/>
      <c r="C83" s="42"/>
      <c r="D83" s="42"/>
      <c r="E83" s="71" t="str">
        <f>E11</f>
        <v>SO 04.1 - Bourací a přípravné práce</v>
      </c>
      <c r="F83" s="42"/>
      <c r="G83" s="42"/>
      <c r="H83" s="42"/>
      <c r="I83" s="149"/>
      <c r="J83" s="42"/>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2" customHeight="1">
      <c r="A85" s="40"/>
      <c r="B85" s="41"/>
      <c r="C85" s="34" t="s">
        <v>22</v>
      </c>
      <c r="D85" s="42"/>
      <c r="E85" s="42"/>
      <c r="F85" s="29" t="str">
        <f>F14</f>
        <v>Kynšperk nad Ohří</v>
      </c>
      <c r="G85" s="42"/>
      <c r="H85" s="42"/>
      <c r="I85" s="152" t="s">
        <v>24</v>
      </c>
      <c r="J85" s="74" t="str">
        <f>IF(J14="","",J14)</f>
        <v>23. 1. 2020</v>
      </c>
      <c r="K85" s="42"/>
      <c r="L85" s="15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5.15" customHeight="1">
      <c r="A87" s="40"/>
      <c r="B87" s="41"/>
      <c r="C87" s="34" t="s">
        <v>26</v>
      </c>
      <c r="D87" s="42"/>
      <c r="E87" s="42"/>
      <c r="F87" s="29" t="str">
        <f>E17</f>
        <v>Město Kynšperk nad Ohří</v>
      </c>
      <c r="G87" s="42"/>
      <c r="H87" s="42"/>
      <c r="I87" s="152" t="s">
        <v>34</v>
      </c>
      <c r="J87" s="38" t="str">
        <f>E23</f>
        <v>BEPRO, Jiří Bednář</v>
      </c>
      <c r="K87" s="42"/>
      <c r="L87" s="150"/>
      <c r="S87" s="40"/>
      <c r="T87" s="40"/>
      <c r="U87" s="40"/>
      <c r="V87" s="40"/>
      <c r="W87" s="40"/>
      <c r="X87" s="40"/>
      <c r="Y87" s="40"/>
      <c r="Z87" s="40"/>
      <c r="AA87" s="40"/>
      <c r="AB87" s="40"/>
      <c r="AC87" s="40"/>
      <c r="AD87" s="40"/>
      <c r="AE87" s="40"/>
    </row>
    <row r="88" spans="1:31" s="2" customFormat="1" ht="15.15" customHeight="1">
      <c r="A88" s="40"/>
      <c r="B88" s="41"/>
      <c r="C88" s="34" t="s">
        <v>32</v>
      </c>
      <c r="D88" s="42"/>
      <c r="E88" s="42"/>
      <c r="F88" s="29" t="str">
        <f>IF(E20="","",E20)</f>
        <v>Vyplň údaj</v>
      </c>
      <c r="G88" s="42"/>
      <c r="H88" s="42"/>
      <c r="I88" s="152" t="s">
        <v>39</v>
      </c>
      <c r="J88" s="38" t="str">
        <f>E26</f>
        <v>BEPRO, Jiří Bednář</v>
      </c>
      <c r="K88" s="42"/>
      <c r="L88" s="150"/>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49"/>
      <c r="J89" s="42"/>
      <c r="K89" s="42"/>
      <c r="L89" s="150"/>
      <c r="S89" s="40"/>
      <c r="T89" s="40"/>
      <c r="U89" s="40"/>
      <c r="V89" s="40"/>
      <c r="W89" s="40"/>
      <c r="X89" s="40"/>
      <c r="Y89" s="40"/>
      <c r="Z89" s="40"/>
      <c r="AA89" s="40"/>
      <c r="AB89" s="40"/>
      <c r="AC89" s="40"/>
      <c r="AD89" s="40"/>
      <c r="AE89" s="40"/>
    </row>
    <row r="90" spans="1:31" s="11" customFormat="1" ht="29.25" customHeight="1">
      <c r="A90" s="201"/>
      <c r="B90" s="202"/>
      <c r="C90" s="203" t="s">
        <v>180</v>
      </c>
      <c r="D90" s="204" t="s">
        <v>61</v>
      </c>
      <c r="E90" s="204" t="s">
        <v>57</v>
      </c>
      <c r="F90" s="204" t="s">
        <v>58</v>
      </c>
      <c r="G90" s="204" t="s">
        <v>181</v>
      </c>
      <c r="H90" s="204" t="s">
        <v>182</v>
      </c>
      <c r="I90" s="205" t="s">
        <v>183</v>
      </c>
      <c r="J90" s="204" t="s">
        <v>170</v>
      </c>
      <c r="K90" s="206" t="s">
        <v>184</v>
      </c>
      <c r="L90" s="207"/>
      <c r="M90" s="94" t="s">
        <v>21</v>
      </c>
      <c r="N90" s="95" t="s">
        <v>46</v>
      </c>
      <c r="O90" s="95" t="s">
        <v>185</v>
      </c>
      <c r="P90" s="95" t="s">
        <v>186</v>
      </c>
      <c r="Q90" s="95" t="s">
        <v>187</v>
      </c>
      <c r="R90" s="95" t="s">
        <v>188</v>
      </c>
      <c r="S90" s="95" t="s">
        <v>189</v>
      </c>
      <c r="T90" s="96" t="s">
        <v>190</v>
      </c>
      <c r="U90" s="201"/>
      <c r="V90" s="201"/>
      <c r="W90" s="201"/>
      <c r="X90" s="201"/>
      <c r="Y90" s="201"/>
      <c r="Z90" s="201"/>
      <c r="AA90" s="201"/>
      <c r="AB90" s="201"/>
      <c r="AC90" s="201"/>
      <c r="AD90" s="201"/>
      <c r="AE90" s="201"/>
    </row>
    <row r="91" spans="1:63" s="2" customFormat="1" ht="22.8" customHeight="1">
      <c r="A91" s="40"/>
      <c r="B91" s="41"/>
      <c r="C91" s="101" t="s">
        <v>191</v>
      </c>
      <c r="D91" s="42"/>
      <c r="E91" s="42"/>
      <c r="F91" s="42"/>
      <c r="G91" s="42"/>
      <c r="H91" s="42"/>
      <c r="I91" s="149"/>
      <c r="J91" s="208">
        <f>BK91</f>
        <v>0</v>
      </c>
      <c r="K91" s="42"/>
      <c r="L91" s="46"/>
      <c r="M91" s="97"/>
      <c r="N91" s="209"/>
      <c r="O91" s="98"/>
      <c r="P91" s="210">
        <f>P92</f>
        <v>0</v>
      </c>
      <c r="Q91" s="98"/>
      <c r="R91" s="210">
        <f>R92</f>
        <v>0.5551728</v>
      </c>
      <c r="S91" s="98"/>
      <c r="T91" s="211">
        <f>T92</f>
        <v>174.3382</v>
      </c>
      <c r="U91" s="40"/>
      <c r="V91" s="40"/>
      <c r="W91" s="40"/>
      <c r="X91" s="40"/>
      <c r="Y91" s="40"/>
      <c r="Z91" s="40"/>
      <c r="AA91" s="40"/>
      <c r="AB91" s="40"/>
      <c r="AC91" s="40"/>
      <c r="AD91" s="40"/>
      <c r="AE91" s="40"/>
      <c r="AT91" s="19" t="s">
        <v>75</v>
      </c>
      <c r="AU91" s="19" t="s">
        <v>171</v>
      </c>
      <c r="BK91" s="212">
        <f>BK92</f>
        <v>0</v>
      </c>
    </row>
    <row r="92" spans="1:63" s="12" customFormat="1" ht="25.9" customHeight="1">
      <c r="A92" s="12"/>
      <c r="B92" s="213"/>
      <c r="C92" s="214"/>
      <c r="D92" s="215" t="s">
        <v>75</v>
      </c>
      <c r="E92" s="216" t="s">
        <v>192</v>
      </c>
      <c r="F92" s="216" t="s">
        <v>193</v>
      </c>
      <c r="G92" s="214"/>
      <c r="H92" s="214"/>
      <c r="I92" s="217"/>
      <c r="J92" s="218">
        <f>BK92</f>
        <v>0</v>
      </c>
      <c r="K92" s="214"/>
      <c r="L92" s="219"/>
      <c r="M92" s="220"/>
      <c r="N92" s="221"/>
      <c r="O92" s="221"/>
      <c r="P92" s="222">
        <f>P93+P130+P136+P140+P152</f>
        <v>0</v>
      </c>
      <c r="Q92" s="221"/>
      <c r="R92" s="222">
        <f>R93+R130+R136+R140+R152</f>
        <v>0.5551728</v>
      </c>
      <c r="S92" s="221"/>
      <c r="T92" s="223">
        <f>T93+T130+T136+T140+T152</f>
        <v>174.3382</v>
      </c>
      <c r="U92" s="12"/>
      <c r="V92" s="12"/>
      <c r="W92" s="12"/>
      <c r="X92" s="12"/>
      <c r="Y92" s="12"/>
      <c r="Z92" s="12"/>
      <c r="AA92" s="12"/>
      <c r="AB92" s="12"/>
      <c r="AC92" s="12"/>
      <c r="AD92" s="12"/>
      <c r="AE92" s="12"/>
      <c r="AR92" s="224" t="s">
        <v>84</v>
      </c>
      <c r="AT92" s="225" t="s">
        <v>75</v>
      </c>
      <c r="AU92" s="225" t="s">
        <v>76</v>
      </c>
      <c r="AY92" s="224" t="s">
        <v>194</v>
      </c>
      <c r="BK92" s="226">
        <f>BK93+BK130+BK136+BK140+BK152</f>
        <v>0</v>
      </c>
    </row>
    <row r="93" spans="1:63" s="12" customFormat="1" ht="22.8" customHeight="1">
      <c r="A93" s="12"/>
      <c r="B93" s="213"/>
      <c r="C93" s="214"/>
      <c r="D93" s="215" t="s">
        <v>75</v>
      </c>
      <c r="E93" s="227" t="s">
        <v>84</v>
      </c>
      <c r="F93" s="227" t="s">
        <v>307</v>
      </c>
      <c r="G93" s="214"/>
      <c r="H93" s="214"/>
      <c r="I93" s="217"/>
      <c r="J93" s="228">
        <f>BK93</f>
        <v>0</v>
      </c>
      <c r="K93" s="214"/>
      <c r="L93" s="219"/>
      <c r="M93" s="220"/>
      <c r="N93" s="221"/>
      <c r="O93" s="221"/>
      <c r="P93" s="222">
        <f>SUM(P94:P129)</f>
        <v>0</v>
      </c>
      <c r="Q93" s="221"/>
      <c r="R93" s="222">
        <f>SUM(R94:R129)</f>
        <v>0</v>
      </c>
      <c r="S93" s="221"/>
      <c r="T93" s="223">
        <f>SUM(T94:T129)</f>
        <v>174.3382</v>
      </c>
      <c r="U93" s="12"/>
      <c r="V93" s="12"/>
      <c r="W93" s="12"/>
      <c r="X93" s="12"/>
      <c r="Y93" s="12"/>
      <c r="Z93" s="12"/>
      <c r="AA93" s="12"/>
      <c r="AB93" s="12"/>
      <c r="AC93" s="12"/>
      <c r="AD93" s="12"/>
      <c r="AE93" s="12"/>
      <c r="AR93" s="224" t="s">
        <v>84</v>
      </c>
      <c r="AT93" s="225" t="s">
        <v>75</v>
      </c>
      <c r="AU93" s="225" t="s">
        <v>84</v>
      </c>
      <c r="AY93" s="224" t="s">
        <v>194</v>
      </c>
      <c r="BK93" s="226">
        <f>SUM(BK94:BK129)</f>
        <v>0</v>
      </c>
    </row>
    <row r="94" spans="1:65" s="2" customFormat="1" ht="16.5" customHeight="1">
      <c r="A94" s="40"/>
      <c r="B94" s="41"/>
      <c r="C94" s="229" t="s">
        <v>84</v>
      </c>
      <c r="D94" s="229" t="s">
        <v>197</v>
      </c>
      <c r="E94" s="230" t="s">
        <v>1887</v>
      </c>
      <c r="F94" s="231" t="s">
        <v>1888</v>
      </c>
      <c r="G94" s="232" t="s">
        <v>354</v>
      </c>
      <c r="H94" s="233">
        <v>7.6</v>
      </c>
      <c r="I94" s="234"/>
      <c r="J94" s="235">
        <f>ROUND(I94*H94,2)</f>
        <v>0</v>
      </c>
      <c r="K94" s="231" t="s">
        <v>201</v>
      </c>
      <c r="L94" s="46"/>
      <c r="M94" s="236" t="s">
        <v>21</v>
      </c>
      <c r="N94" s="237" t="s">
        <v>47</v>
      </c>
      <c r="O94" s="86"/>
      <c r="P94" s="238">
        <f>O94*H94</f>
        <v>0</v>
      </c>
      <c r="Q94" s="238">
        <v>0</v>
      </c>
      <c r="R94" s="238">
        <f>Q94*H94</f>
        <v>0</v>
      </c>
      <c r="S94" s="238">
        <v>0.26</v>
      </c>
      <c r="T94" s="239">
        <f>S94*H94</f>
        <v>1.976</v>
      </c>
      <c r="U94" s="40"/>
      <c r="V94" s="40"/>
      <c r="W94" s="40"/>
      <c r="X94" s="40"/>
      <c r="Y94" s="40"/>
      <c r="Z94" s="40"/>
      <c r="AA94" s="40"/>
      <c r="AB94" s="40"/>
      <c r="AC94" s="40"/>
      <c r="AD94" s="40"/>
      <c r="AE94" s="40"/>
      <c r="AR94" s="240" t="s">
        <v>202</v>
      </c>
      <c r="AT94" s="240" t="s">
        <v>197</v>
      </c>
      <c r="AU94" s="240" t="s">
        <v>86</v>
      </c>
      <c r="AY94" s="19" t="s">
        <v>194</v>
      </c>
      <c r="BE94" s="241">
        <f>IF(N94="základní",J94,0)</f>
        <v>0</v>
      </c>
      <c r="BF94" s="241">
        <f>IF(N94="snížená",J94,0)</f>
        <v>0</v>
      </c>
      <c r="BG94" s="241">
        <f>IF(N94="zákl. přenesená",J94,0)</f>
        <v>0</v>
      </c>
      <c r="BH94" s="241">
        <f>IF(N94="sníž. přenesená",J94,0)</f>
        <v>0</v>
      </c>
      <c r="BI94" s="241">
        <f>IF(N94="nulová",J94,0)</f>
        <v>0</v>
      </c>
      <c r="BJ94" s="19" t="s">
        <v>84</v>
      </c>
      <c r="BK94" s="241">
        <f>ROUND(I94*H94,2)</f>
        <v>0</v>
      </c>
      <c r="BL94" s="19" t="s">
        <v>202</v>
      </c>
      <c r="BM94" s="240" t="s">
        <v>1889</v>
      </c>
    </row>
    <row r="95" spans="1:47" s="2" customFormat="1" ht="12">
      <c r="A95" s="40"/>
      <c r="B95" s="41"/>
      <c r="C95" s="42"/>
      <c r="D95" s="242" t="s">
        <v>204</v>
      </c>
      <c r="E95" s="42"/>
      <c r="F95" s="243" t="s">
        <v>1890</v>
      </c>
      <c r="G95" s="42"/>
      <c r="H95" s="42"/>
      <c r="I95" s="149"/>
      <c r="J95" s="42"/>
      <c r="K95" s="42"/>
      <c r="L95" s="46"/>
      <c r="M95" s="244"/>
      <c r="N95" s="245"/>
      <c r="O95" s="86"/>
      <c r="P95" s="86"/>
      <c r="Q95" s="86"/>
      <c r="R95" s="86"/>
      <c r="S95" s="86"/>
      <c r="T95" s="87"/>
      <c r="U95" s="40"/>
      <c r="V95" s="40"/>
      <c r="W95" s="40"/>
      <c r="X95" s="40"/>
      <c r="Y95" s="40"/>
      <c r="Z95" s="40"/>
      <c r="AA95" s="40"/>
      <c r="AB95" s="40"/>
      <c r="AC95" s="40"/>
      <c r="AD95" s="40"/>
      <c r="AE95" s="40"/>
      <c r="AT95" s="19" t="s">
        <v>204</v>
      </c>
      <c r="AU95" s="19" t="s">
        <v>86</v>
      </c>
    </row>
    <row r="96" spans="1:47" s="2" customFormat="1" ht="12">
      <c r="A96" s="40"/>
      <c r="B96" s="41"/>
      <c r="C96" s="42"/>
      <c r="D96" s="242" t="s">
        <v>206</v>
      </c>
      <c r="E96" s="42"/>
      <c r="F96" s="246" t="s">
        <v>1891</v>
      </c>
      <c r="G96" s="42"/>
      <c r="H96" s="42"/>
      <c r="I96" s="149"/>
      <c r="J96" s="42"/>
      <c r="K96" s="42"/>
      <c r="L96" s="46"/>
      <c r="M96" s="244"/>
      <c r="N96" s="245"/>
      <c r="O96" s="86"/>
      <c r="P96" s="86"/>
      <c r="Q96" s="86"/>
      <c r="R96" s="86"/>
      <c r="S96" s="86"/>
      <c r="T96" s="87"/>
      <c r="U96" s="40"/>
      <c r="V96" s="40"/>
      <c r="W96" s="40"/>
      <c r="X96" s="40"/>
      <c r="Y96" s="40"/>
      <c r="Z96" s="40"/>
      <c r="AA96" s="40"/>
      <c r="AB96" s="40"/>
      <c r="AC96" s="40"/>
      <c r="AD96" s="40"/>
      <c r="AE96" s="40"/>
      <c r="AT96" s="19" t="s">
        <v>206</v>
      </c>
      <c r="AU96" s="19" t="s">
        <v>86</v>
      </c>
    </row>
    <row r="97" spans="1:51" s="13" customFormat="1" ht="12">
      <c r="A97" s="13"/>
      <c r="B97" s="247"/>
      <c r="C97" s="248"/>
      <c r="D97" s="242" t="s">
        <v>208</v>
      </c>
      <c r="E97" s="249" t="s">
        <v>21</v>
      </c>
      <c r="F97" s="250" t="s">
        <v>1892</v>
      </c>
      <c r="G97" s="248"/>
      <c r="H97" s="251">
        <v>1</v>
      </c>
      <c r="I97" s="252"/>
      <c r="J97" s="248"/>
      <c r="K97" s="248"/>
      <c r="L97" s="253"/>
      <c r="M97" s="254"/>
      <c r="N97" s="255"/>
      <c r="O97" s="255"/>
      <c r="P97" s="255"/>
      <c r="Q97" s="255"/>
      <c r="R97" s="255"/>
      <c r="S97" s="255"/>
      <c r="T97" s="256"/>
      <c r="U97" s="13"/>
      <c r="V97" s="13"/>
      <c r="W97" s="13"/>
      <c r="X97" s="13"/>
      <c r="Y97" s="13"/>
      <c r="Z97" s="13"/>
      <c r="AA97" s="13"/>
      <c r="AB97" s="13"/>
      <c r="AC97" s="13"/>
      <c r="AD97" s="13"/>
      <c r="AE97" s="13"/>
      <c r="AT97" s="257" t="s">
        <v>208</v>
      </c>
      <c r="AU97" s="257" t="s">
        <v>86</v>
      </c>
      <c r="AV97" s="13" t="s">
        <v>86</v>
      </c>
      <c r="AW97" s="13" t="s">
        <v>38</v>
      </c>
      <c r="AX97" s="13" t="s">
        <v>76</v>
      </c>
      <c r="AY97" s="257" t="s">
        <v>194</v>
      </c>
    </row>
    <row r="98" spans="1:51" s="13" customFormat="1" ht="12">
      <c r="A98" s="13"/>
      <c r="B98" s="247"/>
      <c r="C98" s="248"/>
      <c r="D98" s="242" t="s">
        <v>208</v>
      </c>
      <c r="E98" s="249" t="s">
        <v>21</v>
      </c>
      <c r="F98" s="250" t="s">
        <v>1893</v>
      </c>
      <c r="G98" s="248"/>
      <c r="H98" s="251">
        <v>6.6</v>
      </c>
      <c r="I98" s="252"/>
      <c r="J98" s="248"/>
      <c r="K98" s="248"/>
      <c r="L98" s="253"/>
      <c r="M98" s="254"/>
      <c r="N98" s="255"/>
      <c r="O98" s="255"/>
      <c r="P98" s="255"/>
      <c r="Q98" s="255"/>
      <c r="R98" s="255"/>
      <c r="S98" s="255"/>
      <c r="T98" s="256"/>
      <c r="U98" s="13"/>
      <c r="V98" s="13"/>
      <c r="W98" s="13"/>
      <c r="X98" s="13"/>
      <c r="Y98" s="13"/>
      <c r="Z98" s="13"/>
      <c r="AA98" s="13"/>
      <c r="AB98" s="13"/>
      <c r="AC98" s="13"/>
      <c r="AD98" s="13"/>
      <c r="AE98" s="13"/>
      <c r="AT98" s="257" t="s">
        <v>208</v>
      </c>
      <c r="AU98" s="257" t="s">
        <v>86</v>
      </c>
      <c r="AV98" s="13" t="s">
        <v>86</v>
      </c>
      <c r="AW98" s="13" t="s">
        <v>38</v>
      </c>
      <c r="AX98" s="13" t="s">
        <v>76</v>
      </c>
      <c r="AY98" s="257" t="s">
        <v>194</v>
      </c>
    </row>
    <row r="99" spans="1:51" s="14" customFormat="1" ht="12">
      <c r="A99" s="14"/>
      <c r="B99" s="258"/>
      <c r="C99" s="259"/>
      <c r="D99" s="242" t="s">
        <v>208</v>
      </c>
      <c r="E99" s="260" t="s">
        <v>21</v>
      </c>
      <c r="F99" s="261" t="s">
        <v>210</v>
      </c>
      <c r="G99" s="259"/>
      <c r="H99" s="262">
        <v>7.6</v>
      </c>
      <c r="I99" s="263"/>
      <c r="J99" s="259"/>
      <c r="K99" s="259"/>
      <c r="L99" s="264"/>
      <c r="M99" s="265"/>
      <c r="N99" s="266"/>
      <c r="O99" s="266"/>
      <c r="P99" s="266"/>
      <c r="Q99" s="266"/>
      <c r="R99" s="266"/>
      <c r="S99" s="266"/>
      <c r="T99" s="267"/>
      <c r="U99" s="14"/>
      <c r="V99" s="14"/>
      <c r="W99" s="14"/>
      <c r="X99" s="14"/>
      <c r="Y99" s="14"/>
      <c r="Z99" s="14"/>
      <c r="AA99" s="14"/>
      <c r="AB99" s="14"/>
      <c r="AC99" s="14"/>
      <c r="AD99" s="14"/>
      <c r="AE99" s="14"/>
      <c r="AT99" s="268" t="s">
        <v>208</v>
      </c>
      <c r="AU99" s="268" t="s">
        <v>86</v>
      </c>
      <c r="AV99" s="14" t="s">
        <v>202</v>
      </c>
      <c r="AW99" s="14" t="s">
        <v>38</v>
      </c>
      <c r="AX99" s="14" t="s">
        <v>84</v>
      </c>
      <c r="AY99" s="268" t="s">
        <v>194</v>
      </c>
    </row>
    <row r="100" spans="1:65" s="2" customFormat="1" ht="16.5" customHeight="1">
      <c r="A100" s="40"/>
      <c r="B100" s="41"/>
      <c r="C100" s="229" t="s">
        <v>86</v>
      </c>
      <c r="D100" s="229" t="s">
        <v>197</v>
      </c>
      <c r="E100" s="230" t="s">
        <v>1894</v>
      </c>
      <c r="F100" s="231" t="s">
        <v>1895</v>
      </c>
      <c r="G100" s="232" t="s">
        <v>354</v>
      </c>
      <c r="H100" s="233">
        <v>99.85</v>
      </c>
      <c r="I100" s="234"/>
      <c r="J100" s="235">
        <f>ROUND(I100*H100,2)</f>
        <v>0</v>
      </c>
      <c r="K100" s="231" t="s">
        <v>201</v>
      </c>
      <c r="L100" s="46"/>
      <c r="M100" s="236" t="s">
        <v>21</v>
      </c>
      <c r="N100" s="237" t="s">
        <v>47</v>
      </c>
      <c r="O100" s="86"/>
      <c r="P100" s="238">
        <f>O100*H100</f>
        <v>0</v>
      </c>
      <c r="Q100" s="238">
        <v>0</v>
      </c>
      <c r="R100" s="238">
        <f>Q100*H100</f>
        <v>0</v>
      </c>
      <c r="S100" s="238">
        <v>0.22</v>
      </c>
      <c r="T100" s="239">
        <f>S100*H100</f>
        <v>21.967</v>
      </c>
      <c r="U100" s="40"/>
      <c r="V100" s="40"/>
      <c r="W100" s="40"/>
      <c r="X100" s="40"/>
      <c r="Y100" s="40"/>
      <c r="Z100" s="40"/>
      <c r="AA100" s="40"/>
      <c r="AB100" s="40"/>
      <c r="AC100" s="40"/>
      <c r="AD100" s="40"/>
      <c r="AE100" s="40"/>
      <c r="AR100" s="240" t="s">
        <v>202</v>
      </c>
      <c r="AT100" s="240" t="s">
        <v>197</v>
      </c>
      <c r="AU100" s="240" t="s">
        <v>86</v>
      </c>
      <c r="AY100" s="19" t="s">
        <v>194</v>
      </c>
      <c r="BE100" s="241">
        <f>IF(N100="základní",J100,0)</f>
        <v>0</v>
      </c>
      <c r="BF100" s="241">
        <f>IF(N100="snížená",J100,0)</f>
        <v>0</v>
      </c>
      <c r="BG100" s="241">
        <f>IF(N100="zákl. přenesená",J100,0)</f>
        <v>0</v>
      </c>
      <c r="BH100" s="241">
        <f>IF(N100="sníž. přenesená",J100,0)</f>
        <v>0</v>
      </c>
      <c r="BI100" s="241">
        <f>IF(N100="nulová",J100,0)</f>
        <v>0</v>
      </c>
      <c r="BJ100" s="19" t="s">
        <v>84</v>
      </c>
      <c r="BK100" s="241">
        <f>ROUND(I100*H100,2)</f>
        <v>0</v>
      </c>
      <c r="BL100" s="19" t="s">
        <v>202</v>
      </c>
      <c r="BM100" s="240" t="s">
        <v>1896</v>
      </c>
    </row>
    <row r="101" spans="1:47" s="2" customFormat="1" ht="12">
      <c r="A101" s="40"/>
      <c r="B101" s="41"/>
      <c r="C101" s="42"/>
      <c r="D101" s="242" t="s">
        <v>204</v>
      </c>
      <c r="E101" s="42"/>
      <c r="F101" s="243" t="s">
        <v>1897</v>
      </c>
      <c r="G101" s="42"/>
      <c r="H101" s="42"/>
      <c r="I101" s="149"/>
      <c r="J101" s="42"/>
      <c r="K101" s="42"/>
      <c r="L101" s="46"/>
      <c r="M101" s="244"/>
      <c r="N101" s="245"/>
      <c r="O101" s="86"/>
      <c r="P101" s="86"/>
      <c r="Q101" s="86"/>
      <c r="R101" s="86"/>
      <c r="S101" s="86"/>
      <c r="T101" s="87"/>
      <c r="U101" s="40"/>
      <c r="V101" s="40"/>
      <c r="W101" s="40"/>
      <c r="X101" s="40"/>
      <c r="Y101" s="40"/>
      <c r="Z101" s="40"/>
      <c r="AA101" s="40"/>
      <c r="AB101" s="40"/>
      <c r="AC101" s="40"/>
      <c r="AD101" s="40"/>
      <c r="AE101" s="40"/>
      <c r="AT101" s="19" t="s">
        <v>204</v>
      </c>
      <c r="AU101" s="19" t="s">
        <v>86</v>
      </c>
    </row>
    <row r="102" spans="1:47" s="2" customFormat="1" ht="12">
      <c r="A102" s="40"/>
      <c r="B102" s="41"/>
      <c r="C102" s="42"/>
      <c r="D102" s="242" t="s">
        <v>206</v>
      </c>
      <c r="E102" s="42"/>
      <c r="F102" s="246" t="s">
        <v>1898</v>
      </c>
      <c r="G102" s="42"/>
      <c r="H102" s="42"/>
      <c r="I102" s="149"/>
      <c r="J102" s="42"/>
      <c r="K102" s="42"/>
      <c r="L102" s="46"/>
      <c r="M102" s="244"/>
      <c r="N102" s="245"/>
      <c r="O102" s="86"/>
      <c r="P102" s="86"/>
      <c r="Q102" s="86"/>
      <c r="R102" s="86"/>
      <c r="S102" s="86"/>
      <c r="T102" s="87"/>
      <c r="U102" s="40"/>
      <c r="V102" s="40"/>
      <c r="W102" s="40"/>
      <c r="X102" s="40"/>
      <c r="Y102" s="40"/>
      <c r="Z102" s="40"/>
      <c r="AA102" s="40"/>
      <c r="AB102" s="40"/>
      <c r="AC102" s="40"/>
      <c r="AD102" s="40"/>
      <c r="AE102" s="40"/>
      <c r="AT102" s="19" t="s">
        <v>206</v>
      </c>
      <c r="AU102" s="19" t="s">
        <v>86</v>
      </c>
    </row>
    <row r="103" spans="1:51" s="13" customFormat="1" ht="12">
      <c r="A103" s="13"/>
      <c r="B103" s="247"/>
      <c r="C103" s="248"/>
      <c r="D103" s="242" t="s">
        <v>208</v>
      </c>
      <c r="E103" s="249" t="s">
        <v>21</v>
      </c>
      <c r="F103" s="250" t="s">
        <v>1899</v>
      </c>
      <c r="G103" s="248"/>
      <c r="H103" s="251">
        <v>99.85</v>
      </c>
      <c r="I103" s="252"/>
      <c r="J103" s="248"/>
      <c r="K103" s="248"/>
      <c r="L103" s="253"/>
      <c r="M103" s="254"/>
      <c r="N103" s="255"/>
      <c r="O103" s="255"/>
      <c r="P103" s="255"/>
      <c r="Q103" s="255"/>
      <c r="R103" s="255"/>
      <c r="S103" s="255"/>
      <c r="T103" s="256"/>
      <c r="U103" s="13"/>
      <c r="V103" s="13"/>
      <c r="W103" s="13"/>
      <c r="X103" s="13"/>
      <c r="Y103" s="13"/>
      <c r="Z103" s="13"/>
      <c r="AA103" s="13"/>
      <c r="AB103" s="13"/>
      <c r="AC103" s="13"/>
      <c r="AD103" s="13"/>
      <c r="AE103" s="13"/>
      <c r="AT103" s="257" t="s">
        <v>208</v>
      </c>
      <c r="AU103" s="257" t="s">
        <v>86</v>
      </c>
      <c r="AV103" s="13" t="s">
        <v>86</v>
      </c>
      <c r="AW103" s="13" t="s">
        <v>38</v>
      </c>
      <c r="AX103" s="13" t="s">
        <v>84</v>
      </c>
      <c r="AY103" s="257" t="s">
        <v>194</v>
      </c>
    </row>
    <row r="104" spans="1:65" s="2" customFormat="1" ht="16.5" customHeight="1">
      <c r="A104" s="40"/>
      <c r="B104" s="41"/>
      <c r="C104" s="229" t="s">
        <v>97</v>
      </c>
      <c r="D104" s="229" t="s">
        <v>197</v>
      </c>
      <c r="E104" s="230" t="s">
        <v>1900</v>
      </c>
      <c r="F104" s="231" t="s">
        <v>1901</v>
      </c>
      <c r="G104" s="232" t="s">
        <v>354</v>
      </c>
      <c r="H104" s="233">
        <v>97.61</v>
      </c>
      <c r="I104" s="234"/>
      <c r="J104" s="235">
        <f>ROUND(I104*H104,2)</f>
        <v>0</v>
      </c>
      <c r="K104" s="231" t="s">
        <v>201</v>
      </c>
      <c r="L104" s="46"/>
      <c r="M104" s="236" t="s">
        <v>21</v>
      </c>
      <c r="N104" s="237" t="s">
        <v>47</v>
      </c>
      <c r="O104" s="86"/>
      <c r="P104" s="238">
        <f>O104*H104</f>
        <v>0</v>
      </c>
      <c r="Q104" s="238">
        <v>0</v>
      </c>
      <c r="R104" s="238">
        <f>Q104*H104</f>
        <v>0</v>
      </c>
      <c r="S104" s="238">
        <v>0.5</v>
      </c>
      <c r="T104" s="239">
        <f>S104*H104</f>
        <v>48.805</v>
      </c>
      <c r="U104" s="40"/>
      <c r="V104" s="40"/>
      <c r="W104" s="40"/>
      <c r="X104" s="40"/>
      <c r="Y104" s="40"/>
      <c r="Z104" s="40"/>
      <c r="AA104" s="40"/>
      <c r="AB104" s="40"/>
      <c r="AC104" s="40"/>
      <c r="AD104" s="40"/>
      <c r="AE104" s="40"/>
      <c r="AR104" s="240" t="s">
        <v>202</v>
      </c>
      <c r="AT104" s="240" t="s">
        <v>197</v>
      </c>
      <c r="AU104" s="240" t="s">
        <v>86</v>
      </c>
      <c r="AY104" s="19" t="s">
        <v>194</v>
      </c>
      <c r="BE104" s="241">
        <f>IF(N104="základní",J104,0)</f>
        <v>0</v>
      </c>
      <c r="BF104" s="241">
        <f>IF(N104="snížená",J104,0)</f>
        <v>0</v>
      </c>
      <c r="BG104" s="241">
        <f>IF(N104="zákl. přenesená",J104,0)</f>
        <v>0</v>
      </c>
      <c r="BH104" s="241">
        <f>IF(N104="sníž. přenesená",J104,0)</f>
        <v>0</v>
      </c>
      <c r="BI104" s="241">
        <f>IF(N104="nulová",J104,0)</f>
        <v>0</v>
      </c>
      <c r="BJ104" s="19" t="s">
        <v>84</v>
      </c>
      <c r="BK104" s="241">
        <f>ROUND(I104*H104,2)</f>
        <v>0</v>
      </c>
      <c r="BL104" s="19" t="s">
        <v>202</v>
      </c>
      <c r="BM104" s="240" t="s">
        <v>1902</v>
      </c>
    </row>
    <row r="105" spans="1:47" s="2" customFormat="1" ht="12">
      <c r="A105" s="40"/>
      <c r="B105" s="41"/>
      <c r="C105" s="42"/>
      <c r="D105" s="242" t="s">
        <v>204</v>
      </c>
      <c r="E105" s="42"/>
      <c r="F105" s="243" t="s">
        <v>1903</v>
      </c>
      <c r="G105" s="42"/>
      <c r="H105" s="42"/>
      <c r="I105" s="149"/>
      <c r="J105" s="42"/>
      <c r="K105" s="42"/>
      <c r="L105" s="46"/>
      <c r="M105" s="244"/>
      <c r="N105" s="245"/>
      <c r="O105" s="86"/>
      <c r="P105" s="86"/>
      <c r="Q105" s="86"/>
      <c r="R105" s="86"/>
      <c r="S105" s="86"/>
      <c r="T105" s="87"/>
      <c r="U105" s="40"/>
      <c r="V105" s="40"/>
      <c r="W105" s="40"/>
      <c r="X105" s="40"/>
      <c r="Y105" s="40"/>
      <c r="Z105" s="40"/>
      <c r="AA105" s="40"/>
      <c r="AB105" s="40"/>
      <c r="AC105" s="40"/>
      <c r="AD105" s="40"/>
      <c r="AE105" s="40"/>
      <c r="AT105" s="19" t="s">
        <v>204</v>
      </c>
      <c r="AU105" s="19" t="s">
        <v>86</v>
      </c>
    </row>
    <row r="106" spans="1:47" s="2" customFormat="1" ht="12">
      <c r="A106" s="40"/>
      <c r="B106" s="41"/>
      <c r="C106" s="42"/>
      <c r="D106" s="242" t="s">
        <v>206</v>
      </c>
      <c r="E106" s="42"/>
      <c r="F106" s="246" t="s">
        <v>1898</v>
      </c>
      <c r="G106" s="42"/>
      <c r="H106" s="42"/>
      <c r="I106" s="149"/>
      <c r="J106" s="42"/>
      <c r="K106" s="42"/>
      <c r="L106" s="46"/>
      <c r="M106" s="244"/>
      <c r="N106" s="245"/>
      <c r="O106" s="86"/>
      <c r="P106" s="86"/>
      <c r="Q106" s="86"/>
      <c r="R106" s="86"/>
      <c r="S106" s="86"/>
      <c r="T106" s="87"/>
      <c r="U106" s="40"/>
      <c r="V106" s="40"/>
      <c r="W106" s="40"/>
      <c r="X106" s="40"/>
      <c r="Y106" s="40"/>
      <c r="Z106" s="40"/>
      <c r="AA106" s="40"/>
      <c r="AB106" s="40"/>
      <c r="AC106" s="40"/>
      <c r="AD106" s="40"/>
      <c r="AE106" s="40"/>
      <c r="AT106" s="19" t="s">
        <v>206</v>
      </c>
      <c r="AU106" s="19" t="s">
        <v>86</v>
      </c>
    </row>
    <row r="107" spans="1:51" s="13" customFormat="1" ht="12">
      <c r="A107" s="13"/>
      <c r="B107" s="247"/>
      <c r="C107" s="248"/>
      <c r="D107" s="242" t="s">
        <v>208</v>
      </c>
      <c r="E107" s="249" t="s">
        <v>21</v>
      </c>
      <c r="F107" s="250" t="s">
        <v>1904</v>
      </c>
      <c r="G107" s="248"/>
      <c r="H107" s="251">
        <v>97.61</v>
      </c>
      <c r="I107" s="252"/>
      <c r="J107" s="248"/>
      <c r="K107" s="248"/>
      <c r="L107" s="253"/>
      <c r="M107" s="254"/>
      <c r="N107" s="255"/>
      <c r="O107" s="255"/>
      <c r="P107" s="255"/>
      <c r="Q107" s="255"/>
      <c r="R107" s="255"/>
      <c r="S107" s="255"/>
      <c r="T107" s="256"/>
      <c r="U107" s="13"/>
      <c r="V107" s="13"/>
      <c r="W107" s="13"/>
      <c r="X107" s="13"/>
      <c r="Y107" s="13"/>
      <c r="Z107" s="13"/>
      <c r="AA107" s="13"/>
      <c r="AB107" s="13"/>
      <c r="AC107" s="13"/>
      <c r="AD107" s="13"/>
      <c r="AE107" s="13"/>
      <c r="AT107" s="257" t="s">
        <v>208</v>
      </c>
      <c r="AU107" s="257" t="s">
        <v>86</v>
      </c>
      <c r="AV107" s="13" t="s">
        <v>86</v>
      </c>
      <c r="AW107" s="13" t="s">
        <v>38</v>
      </c>
      <c r="AX107" s="13" t="s">
        <v>76</v>
      </c>
      <c r="AY107" s="257" t="s">
        <v>194</v>
      </c>
    </row>
    <row r="108" spans="1:51" s="14" customFormat="1" ht="12">
      <c r="A108" s="14"/>
      <c r="B108" s="258"/>
      <c r="C108" s="259"/>
      <c r="D108" s="242" t="s">
        <v>208</v>
      </c>
      <c r="E108" s="260" t="s">
        <v>21</v>
      </c>
      <c r="F108" s="261" t="s">
        <v>210</v>
      </c>
      <c r="G108" s="259"/>
      <c r="H108" s="262">
        <v>97.61</v>
      </c>
      <c r="I108" s="263"/>
      <c r="J108" s="259"/>
      <c r="K108" s="259"/>
      <c r="L108" s="264"/>
      <c r="M108" s="265"/>
      <c r="N108" s="266"/>
      <c r="O108" s="266"/>
      <c r="P108" s="266"/>
      <c r="Q108" s="266"/>
      <c r="R108" s="266"/>
      <c r="S108" s="266"/>
      <c r="T108" s="267"/>
      <c r="U108" s="14"/>
      <c r="V108" s="14"/>
      <c r="W108" s="14"/>
      <c r="X108" s="14"/>
      <c r="Y108" s="14"/>
      <c r="Z108" s="14"/>
      <c r="AA108" s="14"/>
      <c r="AB108" s="14"/>
      <c r="AC108" s="14"/>
      <c r="AD108" s="14"/>
      <c r="AE108" s="14"/>
      <c r="AT108" s="268" t="s">
        <v>208</v>
      </c>
      <c r="AU108" s="268" t="s">
        <v>86</v>
      </c>
      <c r="AV108" s="14" t="s">
        <v>202</v>
      </c>
      <c r="AW108" s="14" t="s">
        <v>38</v>
      </c>
      <c r="AX108" s="14" t="s">
        <v>84</v>
      </c>
      <c r="AY108" s="268" t="s">
        <v>194</v>
      </c>
    </row>
    <row r="109" spans="1:65" s="2" customFormat="1" ht="16.5" customHeight="1">
      <c r="A109" s="40"/>
      <c r="B109" s="41"/>
      <c r="C109" s="229" t="s">
        <v>202</v>
      </c>
      <c r="D109" s="229" t="s">
        <v>197</v>
      </c>
      <c r="E109" s="230" t="s">
        <v>1905</v>
      </c>
      <c r="F109" s="231" t="s">
        <v>1906</v>
      </c>
      <c r="G109" s="232" t="s">
        <v>354</v>
      </c>
      <c r="H109" s="233">
        <v>131.61</v>
      </c>
      <c r="I109" s="234"/>
      <c r="J109" s="235">
        <f>ROUND(I109*H109,2)</f>
        <v>0</v>
      </c>
      <c r="K109" s="231" t="s">
        <v>201</v>
      </c>
      <c r="L109" s="46"/>
      <c r="M109" s="236" t="s">
        <v>21</v>
      </c>
      <c r="N109" s="237" t="s">
        <v>47</v>
      </c>
      <c r="O109" s="86"/>
      <c r="P109" s="238">
        <f>O109*H109</f>
        <v>0</v>
      </c>
      <c r="Q109" s="238">
        <v>0</v>
      </c>
      <c r="R109" s="238">
        <f>Q109*H109</f>
        <v>0</v>
      </c>
      <c r="S109" s="238">
        <v>0.17</v>
      </c>
      <c r="T109" s="239">
        <f>S109*H109</f>
        <v>22.373700000000003</v>
      </c>
      <c r="U109" s="40"/>
      <c r="V109" s="40"/>
      <c r="W109" s="40"/>
      <c r="X109" s="40"/>
      <c r="Y109" s="40"/>
      <c r="Z109" s="40"/>
      <c r="AA109" s="40"/>
      <c r="AB109" s="40"/>
      <c r="AC109" s="40"/>
      <c r="AD109" s="40"/>
      <c r="AE109" s="40"/>
      <c r="AR109" s="240" t="s">
        <v>202</v>
      </c>
      <c r="AT109" s="240" t="s">
        <v>197</v>
      </c>
      <c r="AU109" s="240" t="s">
        <v>86</v>
      </c>
      <c r="AY109" s="19" t="s">
        <v>194</v>
      </c>
      <c r="BE109" s="241">
        <f>IF(N109="základní",J109,0)</f>
        <v>0</v>
      </c>
      <c r="BF109" s="241">
        <f>IF(N109="snížená",J109,0)</f>
        <v>0</v>
      </c>
      <c r="BG109" s="241">
        <f>IF(N109="zákl. přenesená",J109,0)</f>
        <v>0</v>
      </c>
      <c r="BH109" s="241">
        <f>IF(N109="sníž. přenesená",J109,0)</f>
        <v>0</v>
      </c>
      <c r="BI109" s="241">
        <f>IF(N109="nulová",J109,0)</f>
        <v>0</v>
      </c>
      <c r="BJ109" s="19" t="s">
        <v>84</v>
      </c>
      <c r="BK109" s="241">
        <f>ROUND(I109*H109,2)</f>
        <v>0</v>
      </c>
      <c r="BL109" s="19" t="s">
        <v>202</v>
      </c>
      <c r="BM109" s="240" t="s">
        <v>1907</v>
      </c>
    </row>
    <row r="110" spans="1:47" s="2" customFormat="1" ht="12">
      <c r="A110" s="40"/>
      <c r="B110" s="41"/>
      <c r="C110" s="42"/>
      <c r="D110" s="242" t="s">
        <v>204</v>
      </c>
      <c r="E110" s="42"/>
      <c r="F110" s="243" t="s">
        <v>1908</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204</v>
      </c>
      <c r="AU110" s="19" t="s">
        <v>86</v>
      </c>
    </row>
    <row r="111" spans="1:47" s="2" customFormat="1" ht="12">
      <c r="A111" s="40"/>
      <c r="B111" s="41"/>
      <c r="C111" s="42"/>
      <c r="D111" s="242" t="s">
        <v>206</v>
      </c>
      <c r="E111" s="42"/>
      <c r="F111" s="246" t="s">
        <v>1898</v>
      </c>
      <c r="G111" s="42"/>
      <c r="H111" s="42"/>
      <c r="I111" s="149"/>
      <c r="J111" s="42"/>
      <c r="K111" s="42"/>
      <c r="L111" s="46"/>
      <c r="M111" s="244"/>
      <c r="N111" s="245"/>
      <c r="O111" s="86"/>
      <c r="P111" s="86"/>
      <c r="Q111" s="86"/>
      <c r="R111" s="86"/>
      <c r="S111" s="86"/>
      <c r="T111" s="87"/>
      <c r="U111" s="40"/>
      <c r="V111" s="40"/>
      <c r="W111" s="40"/>
      <c r="X111" s="40"/>
      <c r="Y111" s="40"/>
      <c r="Z111" s="40"/>
      <c r="AA111" s="40"/>
      <c r="AB111" s="40"/>
      <c r="AC111" s="40"/>
      <c r="AD111" s="40"/>
      <c r="AE111" s="40"/>
      <c r="AT111" s="19" t="s">
        <v>206</v>
      </c>
      <c r="AU111" s="19" t="s">
        <v>86</v>
      </c>
    </row>
    <row r="112" spans="1:51" s="13" customFormat="1" ht="12">
      <c r="A112" s="13"/>
      <c r="B112" s="247"/>
      <c r="C112" s="248"/>
      <c r="D112" s="242" t="s">
        <v>208</v>
      </c>
      <c r="E112" s="249" t="s">
        <v>21</v>
      </c>
      <c r="F112" s="250" t="s">
        <v>1904</v>
      </c>
      <c r="G112" s="248"/>
      <c r="H112" s="251">
        <v>97.61</v>
      </c>
      <c r="I112" s="252"/>
      <c r="J112" s="248"/>
      <c r="K112" s="248"/>
      <c r="L112" s="253"/>
      <c r="M112" s="254"/>
      <c r="N112" s="255"/>
      <c r="O112" s="255"/>
      <c r="P112" s="255"/>
      <c r="Q112" s="255"/>
      <c r="R112" s="255"/>
      <c r="S112" s="255"/>
      <c r="T112" s="256"/>
      <c r="U112" s="13"/>
      <c r="V112" s="13"/>
      <c r="W112" s="13"/>
      <c r="X112" s="13"/>
      <c r="Y112" s="13"/>
      <c r="Z112" s="13"/>
      <c r="AA112" s="13"/>
      <c r="AB112" s="13"/>
      <c r="AC112" s="13"/>
      <c r="AD112" s="13"/>
      <c r="AE112" s="13"/>
      <c r="AT112" s="257" t="s">
        <v>208</v>
      </c>
      <c r="AU112" s="257" t="s">
        <v>86</v>
      </c>
      <c r="AV112" s="13" t="s">
        <v>86</v>
      </c>
      <c r="AW112" s="13" t="s">
        <v>38</v>
      </c>
      <c r="AX112" s="13" t="s">
        <v>76</v>
      </c>
      <c r="AY112" s="257" t="s">
        <v>194</v>
      </c>
    </row>
    <row r="113" spans="1:51" s="13" customFormat="1" ht="12">
      <c r="A113" s="13"/>
      <c r="B113" s="247"/>
      <c r="C113" s="248"/>
      <c r="D113" s="242" t="s">
        <v>208</v>
      </c>
      <c r="E113" s="249" t="s">
        <v>21</v>
      </c>
      <c r="F113" s="250" t="s">
        <v>1909</v>
      </c>
      <c r="G113" s="248"/>
      <c r="H113" s="251">
        <v>34</v>
      </c>
      <c r="I113" s="252"/>
      <c r="J113" s="248"/>
      <c r="K113" s="248"/>
      <c r="L113" s="253"/>
      <c r="M113" s="254"/>
      <c r="N113" s="255"/>
      <c r="O113" s="255"/>
      <c r="P113" s="255"/>
      <c r="Q113" s="255"/>
      <c r="R113" s="255"/>
      <c r="S113" s="255"/>
      <c r="T113" s="256"/>
      <c r="U113" s="13"/>
      <c r="V113" s="13"/>
      <c r="W113" s="13"/>
      <c r="X113" s="13"/>
      <c r="Y113" s="13"/>
      <c r="Z113" s="13"/>
      <c r="AA113" s="13"/>
      <c r="AB113" s="13"/>
      <c r="AC113" s="13"/>
      <c r="AD113" s="13"/>
      <c r="AE113" s="13"/>
      <c r="AT113" s="257" t="s">
        <v>208</v>
      </c>
      <c r="AU113" s="257" t="s">
        <v>86</v>
      </c>
      <c r="AV113" s="13" t="s">
        <v>86</v>
      </c>
      <c r="AW113" s="13" t="s">
        <v>38</v>
      </c>
      <c r="AX113" s="13" t="s">
        <v>76</v>
      </c>
      <c r="AY113" s="257" t="s">
        <v>194</v>
      </c>
    </row>
    <row r="114" spans="1:51" s="14" customFormat="1" ht="12">
      <c r="A114" s="14"/>
      <c r="B114" s="258"/>
      <c r="C114" s="259"/>
      <c r="D114" s="242" t="s">
        <v>208</v>
      </c>
      <c r="E114" s="260" t="s">
        <v>21</v>
      </c>
      <c r="F114" s="261" t="s">
        <v>210</v>
      </c>
      <c r="G114" s="259"/>
      <c r="H114" s="262">
        <v>131.61</v>
      </c>
      <c r="I114" s="263"/>
      <c r="J114" s="259"/>
      <c r="K114" s="259"/>
      <c r="L114" s="264"/>
      <c r="M114" s="265"/>
      <c r="N114" s="266"/>
      <c r="O114" s="266"/>
      <c r="P114" s="266"/>
      <c r="Q114" s="266"/>
      <c r="R114" s="266"/>
      <c r="S114" s="266"/>
      <c r="T114" s="267"/>
      <c r="U114" s="14"/>
      <c r="V114" s="14"/>
      <c r="W114" s="14"/>
      <c r="X114" s="14"/>
      <c r="Y114" s="14"/>
      <c r="Z114" s="14"/>
      <c r="AA114" s="14"/>
      <c r="AB114" s="14"/>
      <c r="AC114" s="14"/>
      <c r="AD114" s="14"/>
      <c r="AE114" s="14"/>
      <c r="AT114" s="268" t="s">
        <v>208</v>
      </c>
      <c r="AU114" s="268" t="s">
        <v>86</v>
      </c>
      <c r="AV114" s="14" t="s">
        <v>202</v>
      </c>
      <c r="AW114" s="14" t="s">
        <v>38</v>
      </c>
      <c r="AX114" s="14" t="s">
        <v>84</v>
      </c>
      <c r="AY114" s="268" t="s">
        <v>194</v>
      </c>
    </row>
    <row r="115" spans="1:65" s="2" customFormat="1" ht="16.5" customHeight="1">
      <c r="A115" s="40"/>
      <c r="B115" s="41"/>
      <c r="C115" s="229" t="s">
        <v>231</v>
      </c>
      <c r="D115" s="229" t="s">
        <v>197</v>
      </c>
      <c r="E115" s="230" t="s">
        <v>1910</v>
      </c>
      <c r="F115" s="231" t="s">
        <v>1911</v>
      </c>
      <c r="G115" s="232" t="s">
        <v>354</v>
      </c>
      <c r="H115" s="233">
        <v>133.85</v>
      </c>
      <c r="I115" s="234"/>
      <c r="J115" s="235">
        <f>ROUND(I115*H115,2)</f>
        <v>0</v>
      </c>
      <c r="K115" s="231" t="s">
        <v>201</v>
      </c>
      <c r="L115" s="46"/>
      <c r="M115" s="236" t="s">
        <v>21</v>
      </c>
      <c r="N115" s="237" t="s">
        <v>47</v>
      </c>
      <c r="O115" s="86"/>
      <c r="P115" s="238">
        <f>O115*H115</f>
        <v>0</v>
      </c>
      <c r="Q115" s="238">
        <v>0</v>
      </c>
      <c r="R115" s="238">
        <f>Q115*H115</f>
        <v>0</v>
      </c>
      <c r="S115" s="238">
        <v>0.58</v>
      </c>
      <c r="T115" s="239">
        <f>S115*H115</f>
        <v>77.633</v>
      </c>
      <c r="U115" s="40"/>
      <c r="V115" s="40"/>
      <c r="W115" s="40"/>
      <c r="X115" s="40"/>
      <c r="Y115" s="40"/>
      <c r="Z115" s="40"/>
      <c r="AA115" s="40"/>
      <c r="AB115" s="40"/>
      <c r="AC115" s="40"/>
      <c r="AD115" s="40"/>
      <c r="AE115" s="40"/>
      <c r="AR115" s="240" t="s">
        <v>202</v>
      </c>
      <c r="AT115" s="240" t="s">
        <v>197</v>
      </c>
      <c r="AU115" s="240" t="s">
        <v>86</v>
      </c>
      <c r="AY115" s="19" t="s">
        <v>194</v>
      </c>
      <c r="BE115" s="241">
        <f>IF(N115="základní",J115,0)</f>
        <v>0</v>
      </c>
      <c r="BF115" s="241">
        <f>IF(N115="snížená",J115,0)</f>
        <v>0</v>
      </c>
      <c r="BG115" s="241">
        <f>IF(N115="zákl. přenesená",J115,0)</f>
        <v>0</v>
      </c>
      <c r="BH115" s="241">
        <f>IF(N115="sníž. přenesená",J115,0)</f>
        <v>0</v>
      </c>
      <c r="BI115" s="241">
        <f>IF(N115="nulová",J115,0)</f>
        <v>0</v>
      </c>
      <c r="BJ115" s="19" t="s">
        <v>84</v>
      </c>
      <c r="BK115" s="241">
        <f>ROUND(I115*H115,2)</f>
        <v>0</v>
      </c>
      <c r="BL115" s="19" t="s">
        <v>202</v>
      </c>
      <c r="BM115" s="240" t="s">
        <v>1912</v>
      </c>
    </row>
    <row r="116" spans="1:47" s="2" customFormat="1" ht="12">
      <c r="A116" s="40"/>
      <c r="B116" s="41"/>
      <c r="C116" s="42"/>
      <c r="D116" s="242" t="s">
        <v>204</v>
      </c>
      <c r="E116" s="42"/>
      <c r="F116" s="243" t="s">
        <v>1913</v>
      </c>
      <c r="G116" s="42"/>
      <c r="H116" s="42"/>
      <c r="I116" s="149"/>
      <c r="J116" s="42"/>
      <c r="K116" s="42"/>
      <c r="L116" s="46"/>
      <c r="M116" s="244"/>
      <c r="N116" s="245"/>
      <c r="O116" s="86"/>
      <c r="P116" s="86"/>
      <c r="Q116" s="86"/>
      <c r="R116" s="86"/>
      <c r="S116" s="86"/>
      <c r="T116" s="87"/>
      <c r="U116" s="40"/>
      <c r="V116" s="40"/>
      <c r="W116" s="40"/>
      <c r="X116" s="40"/>
      <c r="Y116" s="40"/>
      <c r="Z116" s="40"/>
      <c r="AA116" s="40"/>
      <c r="AB116" s="40"/>
      <c r="AC116" s="40"/>
      <c r="AD116" s="40"/>
      <c r="AE116" s="40"/>
      <c r="AT116" s="19" t="s">
        <v>204</v>
      </c>
      <c r="AU116" s="19" t="s">
        <v>86</v>
      </c>
    </row>
    <row r="117" spans="1:47" s="2" customFormat="1" ht="12">
      <c r="A117" s="40"/>
      <c r="B117" s="41"/>
      <c r="C117" s="42"/>
      <c r="D117" s="242" t="s">
        <v>206</v>
      </c>
      <c r="E117" s="42"/>
      <c r="F117" s="246" t="s">
        <v>1898</v>
      </c>
      <c r="G117" s="42"/>
      <c r="H117" s="42"/>
      <c r="I117" s="149"/>
      <c r="J117" s="42"/>
      <c r="K117" s="42"/>
      <c r="L117" s="46"/>
      <c r="M117" s="244"/>
      <c r="N117" s="245"/>
      <c r="O117" s="86"/>
      <c r="P117" s="86"/>
      <c r="Q117" s="86"/>
      <c r="R117" s="86"/>
      <c r="S117" s="86"/>
      <c r="T117" s="87"/>
      <c r="U117" s="40"/>
      <c r="V117" s="40"/>
      <c r="W117" s="40"/>
      <c r="X117" s="40"/>
      <c r="Y117" s="40"/>
      <c r="Z117" s="40"/>
      <c r="AA117" s="40"/>
      <c r="AB117" s="40"/>
      <c r="AC117" s="40"/>
      <c r="AD117" s="40"/>
      <c r="AE117" s="40"/>
      <c r="AT117" s="19" t="s">
        <v>206</v>
      </c>
      <c r="AU117" s="19" t="s">
        <v>86</v>
      </c>
    </row>
    <row r="118" spans="1:51" s="13" customFormat="1" ht="12">
      <c r="A118" s="13"/>
      <c r="B118" s="247"/>
      <c r="C118" s="248"/>
      <c r="D118" s="242" t="s">
        <v>208</v>
      </c>
      <c r="E118" s="249" t="s">
        <v>21</v>
      </c>
      <c r="F118" s="250" t="s">
        <v>1914</v>
      </c>
      <c r="G118" s="248"/>
      <c r="H118" s="251">
        <v>133.85</v>
      </c>
      <c r="I118" s="252"/>
      <c r="J118" s="248"/>
      <c r="K118" s="248"/>
      <c r="L118" s="253"/>
      <c r="M118" s="254"/>
      <c r="N118" s="255"/>
      <c r="O118" s="255"/>
      <c r="P118" s="255"/>
      <c r="Q118" s="255"/>
      <c r="R118" s="255"/>
      <c r="S118" s="255"/>
      <c r="T118" s="256"/>
      <c r="U118" s="13"/>
      <c r="V118" s="13"/>
      <c r="W118" s="13"/>
      <c r="X118" s="13"/>
      <c r="Y118" s="13"/>
      <c r="Z118" s="13"/>
      <c r="AA118" s="13"/>
      <c r="AB118" s="13"/>
      <c r="AC118" s="13"/>
      <c r="AD118" s="13"/>
      <c r="AE118" s="13"/>
      <c r="AT118" s="257" t="s">
        <v>208</v>
      </c>
      <c r="AU118" s="257" t="s">
        <v>86</v>
      </c>
      <c r="AV118" s="13" t="s">
        <v>86</v>
      </c>
      <c r="AW118" s="13" t="s">
        <v>38</v>
      </c>
      <c r="AX118" s="13" t="s">
        <v>84</v>
      </c>
      <c r="AY118" s="257" t="s">
        <v>194</v>
      </c>
    </row>
    <row r="119" spans="1:65" s="2" customFormat="1" ht="16.5" customHeight="1">
      <c r="A119" s="40"/>
      <c r="B119" s="41"/>
      <c r="C119" s="229" t="s">
        <v>241</v>
      </c>
      <c r="D119" s="229" t="s">
        <v>197</v>
      </c>
      <c r="E119" s="230" t="s">
        <v>1915</v>
      </c>
      <c r="F119" s="231" t="s">
        <v>1916</v>
      </c>
      <c r="G119" s="232" t="s">
        <v>481</v>
      </c>
      <c r="H119" s="233">
        <v>6.3</v>
      </c>
      <c r="I119" s="234"/>
      <c r="J119" s="235">
        <f>ROUND(I119*H119,2)</f>
        <v>0</v>
      </c>
      <c r="K119" s="231" t="s">
        <v>201</v>
      </c>
      <c r="L119" s="46"/>
      <c r="M119" s="236" t="s">
        <v>21</v>
      </c>
      <c r="N119" s="237" t="s">
        <v>47</v>
      </c>
      <c r="O119" s="86"/>
      <c r="P119" s="238">
        <f>O119*H119</f>
        <v>0</v>
      </c>
      <c r="Q119" s="238">
        <v>0</v>
      </c>
      <c r="R119" s="238">
        <f>Q119*H119</f>
        <v>0</v>
      </c>
      <c r="S119" s="238">
        <v>0.205</v>
      </c>
      <c r="T119" s="239">
        <f>S119*H119</f>
        <v>1.2914999999999999</v>
      </c>
      <c r="U119" s="40"/>
      <c r="V119" s="40"/>
      <c r="W119" s="40"/>
      <c r="X119" s="40"/>
      <c r="Y119" s="40"/>
      <c r="Z119" s="40"/>
      <c r="AA119" s="40"/>
      <c r="AB119" s="40"/>
      <c r="AC119" s="40"/>
      <c r="AD119" s="40"/>
      <c r="AE119" s="40"/>
      <c r="AR119" s="240" t="s">
        <v>202</v>
      </c>
      <c r="AT119" s="240" t="s">
        <v>197</v>
      </c>
      <c r="AU119" s="240" t="s">
        <v>86</v>
      </c>
      <c r="AY119" s="19" t="s">
        <v>194</v>
      </c>
      <c r="BE119" s="241">
        <f>IF(N119="základní",J119,0)</f>
        <v>0</v>
      </c>
      <c r="BF119" s="241">
        <f>IF(N119="snížená",J119,0)</f>
        <v>0</v>
      </c>
      <c r="BG119" s="241">
        <f>IF(N119="zákl. přenesená",J119,0)</f>
        <v>0</v>
      </c>
      <c r="BH119" s="241">
        <f>IF(N119="sníž. přenesená",J119,0)</f>
        <v>0</v>
      </c>
      <c r="BI119" s="241">
        <f>IF(N119="nulová",J119,0)</f>
        <v>0</v>
      </c>
      <c r="BJ119" s="19" t="s">
        <v>84</v>
      </c>
      <c r="BK119" s="241">
        <f>ROUND(I119*H119,2)</f>
        <v>0</v>
      </c>
      <c r="BL119" s="19" t="s">
        <v>202</v>
      </c>
      <c r="BM119" s="240" t="s">
        <v>1917</v>
      </c>
    </row>
    <row r="120" spans="1:47" s="2" customFormat="1" ht="12">
      <c r="A120" s="40"/>
      <c r="B120" s="41"/>
      <c r="C120" s="42"/>
      <c r="D120" s="242" t="s">
        <v>204</v>
      </c>
      <c r="E120" s="42"/>
      <c r="F120" s="243" t="s">
        <v>1918</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204</v>
      </c>
      <c r="AU120" s="19" t="s">
        <v>86</v>
      </c>
    </row>
    <row r="121" spans="1:47" s="2" customFormat="1" ht="12">
      <c r="A121" s="40"/>
      <c r="B121" s="41"/>
      <c r="C121" s="42"/>
      <c r="D121" s="242" t="s">
        <v>206</v>
      </c>
      <c r="E121" s="42"/>
      <c r="F121" s="246" t="s">
        <v>1919</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206</v>
      </c>
      <c r="AU121" s="19" t="s">
        <v>86</v>
      </c>
    </row>
    <row r="122" spans="1:51" s="13" customFormat="1" ht="12">
      <c r="A122" s="13"/>
      <c r="B122" s="247"/>
      <c r="C122" s="248"/>
      <c r="D122" s="242" t="s">
        <v>208</v>
      </c>
      <c r="E122" s="249" t="s">
        <v>21</v>
      </c>
      <c r="F122" s="250" t="s">
        <v>1920</v>
      </c>
      <c r="G122" s="248"/>
      <c r="H122" s="251">
        <v>4.7</v>
      </c>
      <c r="I122" s="252"/>
      <c r="J122" s="248"/>
      <c r="K122" s="248"/>
      <c r="L122" s="253"/>
      <c r="M122" s="254"/>
      <c r="N122" s="255"/>
      <c r="O122" s="255"/>
      <c r="P122" s="255"/>
      <c r="Q122" s="255"/>
      <c r="R122" s="255"/>
      <c r="S122" s="255"/>
      <c r="T122" s="256"/>
      <c r="U122" s="13"/>
      <c r="V122" s="13"/>
      <c r="W122" s="13"/>
      <c r="X122" s="13"/>
      <c r="Y122" s="13"/>
      <c r="Z122" s="13"/>
      <c r="AA122" s="13"/>
      <c r="AB122" s="13"/>
      <c r="AC122" s="13"/>
      <c r="AD122" s="13"/>
      <c r="AE122" s="13"/>
      <c r="AT122" s="257" t="s">
        <v>208</v>
      </c>
      <c r="AU122" s="257" t="s">
        <v>86</v>
      </c>
      <c r="AV122" s="13" t="s">
        <v>86</v>
      </c>
      <c r="AW122" s="13" t="s">
        <v>38</v>
      </c>
      <c r="AX122" s="13" t="s">
        <v>76</v>
      </c>
      <c r="AY122" s="257" t="s">
        <v>194</v>
      </c>
    </row>
    <row r="123" spans="1:51" s="13" customFormat="1" ht="12">
      <c r="A123" s="13"/>
      <c r="B123" s="247"/>
      <c r="C123" s="248"/>
      <c r="D123" s="242" t="s">
        <v>208</v>
      </c>
      <c r="E123" s="249" t="s">
        <v>21</v>
      </c>
      <c r="F123" s="250" t="s">
        <v>1921</v>
      </c>
      <c r="G123" s="248"/>
      <c r="H123" s="251">
        <v>1.6</v>
      </c>
      <c r="I123" s="252"/>
      <c r="J123" s="248"/>
      <c r="K123" s="248"/>
      <c r="L123" s="253"/>
      <c r="M123" s="254"/>
      <c r="N123" s="255"/>
      <c r="O123" s="255"/>
      <c r="P123" s="255"/>
      <c r="Q123" s="255"/>
      <c r="R123" s="255"/>
      <c r="S123" s="255"/>
      <c r="T123" s="256"/>
      <c r="U123" s="13"/>
      <c r="V123" s="13"/>
      <c r="W123" s="13"/>
      <c r="X123" s="13"/>
      <c r="Y123" s="13"/>
      <c r="Z123" s="13"/>
      <c r="AA123" s="13"/>
      <c r="AB123" s="13"/>
      <c r="AC123" s="13"/>
      <c r="AD123" s="13"/>
      <c r="AE123" s="13"/>
      <c r="AT123" s="257" t="s">
        <v>208</v>
      </c>
      <c r="AU123" s="257" t="s">
        <v>86</v>
      </c>
      <c r="AV123" s="13" t="s">
        <v>86</v>
      </c>
      <c r="AW123" s="13" t="s">
        <v>38</v>
      </c>
      <c r="AX123" s="13" t="s">
        <v>76</v>
      </c>
      <c r="AY123" s="257" t="s">
        <v>194</v>
      </c>
    </row>
    <row r="124" spans="1:51" s="14" customFormat="1" ht="12">
      <c r="A124" s="14"/>
      <c r="B124" s="258"/>
      <c r="C124" s="259"/>
      <c r="D124" s="242" t="s">
        <v>208</v>
      </c>
      <c r="E124" s="260" t="s">
        <v>21</v>
      </c>
      <c r="F124" s="261" t="s">
        <v>210</v>
      </c>
      <c r="G124" s="259"/>
      <c r="H124" s="262">
        <v>6.3</v>
      </c>
      <c r="I124" s="263"/>
      <c r="J124" s="259"/>
      <c r="K124" s="259"/>
      <c r="L124" s="264"/>
      <c r="M124" s="265"/>
      <c r="N124" s="266"/>
      <c r="O124" s="266"/>
      <c r="P124" s="266"/>
      <c r="Q124" s="266"/>
      <c r="R124" s="266"/>
      <c r="S124" s="266"/>
      <c r="T124" s="267"/>
      <c r="U124" s="14"/>
      <c r="V124" s="14"/>
      <c r="W124" s="14"/>
      <c r="X124" s="14"/>
      <c r="Y124" s="14"/>
      <c r="Z124" s="14"/>
      <c r="AA124" s="14"/>
      <c r="AB124" s="14"/>
      <c r="AC124" s="14"/>
      <c r="AD124" s="14"/>
      <c r="AE124" s="14"/>
      <c r="AT124" s="268" t="s">
        <v>208</v>
      </c>
      <c r="AU124" s="268" t="s">
        <v>86</v>
      </c>
      <c r="AV124" s="14" t="s">
        <v>202</v>
      </c>
      <c r="AW124" s="14" t="s">
        <v>38</v>
      </c>
      <c r="AX124" s="14" t="s">
        <v>84</v>
      </c>
      <c r="AY124" s="268" t="s">
        <v>194</v>
      </c>
    </row>
    <row r="125" spans="1:65" s="2" customFormat="1" ht="16.5" customHeight="1">
      <c r="A125" s="40"/>
      <c r="B125" s="41"/>
      <c r="C125" s="229" t="s">
        <v>248</v>
      </c>
      <c r="D125" s="229" t="s">
        <v>197</v>
      </c>
      <c r="E125" s="230" t="s">
        <v>1922</v>
      </c>
      <c r="F125" s="231" t="s">
        <v>1923</v>
      </c>
      <c r="G125" s="232" t="s">
        <v>481</v>
      </c>
      <c r="H125" s="233">
        <v>7.3</v>
      </c>
      <c r="I125" s="234"/>
      <c r="J125" s="235">
        <f>ROUND(I125*H125,2)</f>
        <v>0</v>
      </c>
      <c r="K125" s="231" t="s">
        <v>201</v>
      </c>
      <c r="L125" s="46"/>
      <c r="M125" s="236" t="s">
        <v>21</v>
      </c>
      <c r="N125" s="237" t="s">
        <v>47</v>
      </c>
      <c r="O125" s="86"/>
      <c r="P125" s="238">
        <f>O125*H125</f>
        <v>0</v>
      </c>
      <c r="Q125" s="238">
        <v>0</v>
      </c>
      <c r="R125" s="238">
        <f>Q125*H125</f>
        <v>0</v>
      </c>
      <c r="S125" s="238">
        <v>0.04</v>
      </c>
      <c r="T125" s="239">
        <f>S125*H125</f>
        <v>0.292</v>
      </c>
      <c r="U125" s="40"/>
      <c r="V125" s="40"/>
      <c r="W125" s="40"/>
      <c r="X125" s="40"/>
      <c r="Y125" s="40"/>
      <c r="Z125" s="40"/>
      <c r="AA125" s="40"/>
      <c r="AB125" s="40"/>
      <c r="AC125" s="40"/>
      <c r="AD125" s="40"/>
      <c r="AE125" s="40"/>
      <c r="AR125" s="240" t="s">
        <v>202</v>
      </c>
      <c r="AT125" s="240" t="s">
        <v>197</v>
      </c>
      <c r="AU125" s="240" t="s">
        <v>86</v>
      </c>
      <c r="AY125" s="19" t="s">
        <v>194</v>
      </c>
      <c r="BE125" s="241">
        <f>IF(N125="základní",J125,0)</f>
        <v>0</v>
      </c>
      <c r="BF125" s="241">
        <f>IF(N125="snížená",J125,0)</f>
        <v>0</v>
      </c>
      <c r="BG125" s="241">
        <f>IF(N125="zákl. přenesená",J125,0)</f>
        <v>0</v>
      </c>
      <c r="BH125" s="241">
        <f>IF(N125="sníž. přenesená",J125,0)</f>
        <v>0</v>
      </c>
      <c r="BI125" s="241">
        <f>IF(N125="nulová",J125,0)</f>
        <v>0</v>
      </c>
      <c r="BJ125" s="19" t="s">
        <v>84</v>
      </c>
      <c r="BK125" s="241">
        <f>ROUND(I125*H125,2)</f>
        <v>0</v>
      </c>
      <c r="BL125" s="19" t="s">
        <v>202</v>
      </c>
      <c r="BM125" s="240" t="s">
        <v>1924</v>
      </c>
    </row>
    <row r="126" spans="1:47" s="2" customFormat="1" ht="12">
      <c r="A126" s="40"/>
      <c r="B126" s="41"/>
      <c r="C126" s="42"/>
      <c r="D126" s="242" t="s">
        <v>204</v>
      </c>
      <c r="E126" s="42"/>
      <c r="F126" s="243" t="s">
        <v>1925</v>
      </c>
      <c r="G126" s="42"/>
      <c r="H126" s="42"/>
      <c r="I126" s="149"/>
      <c r="J126" s="42"/>
      <c r="K126" s="42"/>
      <c r="L126" s="46"/>
      <c r="M126" s="244"/>
      <c r="N126" s="245"/>
      <c r="O126" s="86"/>
      <c r="P126" s="86"/>
      <c r="Q126" s="86"/>
      <c r="R126" s="86"/>
      <c r="S126" s="86"/>
      <c r="T126" s="87"/>
      <c r="U126" s="40"/>
      <c r="V126" s="40"/>
      <c r="W126" s="40"/>
      <c r="X126" s="40"/>
      <c r="Y126" s="40"/>
      <c r="Z126" s="40"/>
      <c r="AA126" s="40"/>
      <c r="AB126" s="40"/>
      <c r="AC126" s="40"/>
      <c r="AD126" s="40"/>
      <c r="AE126" s="40"/>
      <c r="AT126" s="19" t="s">
        <v>204</v>
      </c>
      <c r="AU126" s="19" t="s">
        <v>86</v>
      </c>
    </row>
    <row r="127" spans="1:47" s="2" customFormat="1" ht="12">
      <c r="A127" s="40"/>
      <c r="B127" s="41"/>
      <c r="C127" s="42"/>
      <c r="D127" s="242" t="s">
        <v>206</v>
      </c>
      <c r="E127" s="42"/>
      <c r="F127" s="246" t="s">
        <v>1919</v>
      </c>
      <c r="G127" s="42"/>
      <c r="H127" s="42"/>
      <c r="I127" s="149"/>
      <c r="J127" s="42"/>
      <c r="K127" s="42"/>
      <c r="L127" s="46"/>
      <c r="M127" s="244"/>
      <c r="N127" s="245"/>
      <c r="O127" s="86"/>
      <c r="P127" s="86"/>
      <c r="Q127" s="86"/>
      <c r="R127" s="86"/>
      <c r="S127" s="86"/>
      <c r="T127" s="87"/>
      <c r="U127" s="40"/>
      <c r="V127" s="40"/>
      <c r="W127" s="40"/>
      <c r="X127" s="40"/>
      <c r="Y127" s="40"/>
      <c r="Z127" s="40"/>
      <c r="AA127" s="40"/>
      <c r="AB127" s="40"/>
      <c r="AC127" s="40"/>
      <c r="AD127" s="40"/>
      <c r="AE127" s="40"/>
      <c r="AT127" s="19" t="s">
        <v>206</v>
      </c>
      <c r="AU127" s="19" t="s">
        <v>86</v>
      </c>
    </row>
    <row r="128" spans="1:51" s="13" customFormat="1" ht="12">
      <c r="A128" s="13"/>
      <c r="B128" s="247"/>
      <c r="C128" s="248"/>
      <c r="D128" s="242" t="s">
        <v>208</v>
      </c>
      <c r="E128" s="249" t="s">
        <v>21</v>
      </c>
      <c r="F128" s="250" t="s">
        <v>1926</v>
      </c>
      <c r="G128" s="248"/>
      <c r="H128" s="251">
        <v>7.3</v>
      </c>
      <c r="I128" s="252"/>
      <c r="J128" s="248"/>
      <c r="K128" s="248"/>
      <c r="L128" s="253"/>
      <c r="M128" s="254"/>
      <c r="N128" s="255"/>
      <c r="O128" s="255"/>
      <c r="P128" s="255"/>
      <c r="Q128" s="255"/>
      <c r="R128" s="255"/>
      <c r="S128" s="255"/>
      <c r="T128" s="256"/>
      <c r="U128" s="13"/>
      <c r="V128" s="13"/>
      <c r="W128" s="13"/>
      <c r="X128" s="13"/>
      <c r="Y128" s="13"/>
      <c r="Z128" s="13"/>
      <c r="AA128" s="13"/>
      <c r="AB128" s="13"/>
      <c r="AC128" s="13"/>
      <c r="AD128" s="13"/>
      <c r="AE128" s="13"/>
      <c r="AT128" s="257" t="s">
        <v>208</v>
      </c>
      <c r="AU128" s="257" t="s">
        <v>86</v>
      </c>
      <c r="AV128" s="13" t="s">
        <v>86</v>
      </c>
      <c r="AW128" s="13" t="s">
        <v>38</v>
      </c>
      <c r="AX128" s="13" t="s">
        <v>76</v>
      </c>
      <c r="AY128" s="257" t="s">
        <v>194</v>
      </c>
    </row>
    <row r="129" spans="1:51" s="14" customFormat="1" ht="12">
      <c r="A129" s="14"/>
      <c r="B129" s="258"/>
      <c r="C129" s="259"/>
      <c r="D129" s="242" t="s">
        <v>208</v>
      </c>
      <c r="E129" s="260" t="s">
        <v>21</v>
      </c>
      <c r="F129" s="261" t="s">
        <v>210</v>
      </c>
      <c r="G129" s="259"/>
      <c r="H129" s="262">
        <v>7.3</v>
      </c>
      <c r="I129" s="263"/>
      <c r="J129" s="259"/>
      <c r="K129" s="259"/>
      <c r="L129" s="264"/>
      <c r="M129" s="265"/>
      <c r="N129" s="266"/>
      <c r="O129" s="266"/>
      <c r="P129" s="266"/>
      <c r="Q129" s="266"/>
      <c r="R129" s="266"/>
      <c r="S129" s="266"/>
      <c r="T129" s="267"/>
      <c r="U129" s="14"/>
      <c r="V129" s="14"/>
      <c r="W129" s="14"/>
      <c r="X129" s="14"/>
      <c r="Y129" s="14"/>
      <c r="Z129" s="14"/>
      <c r="AA129" s="14"/>
      <c r="AB129" s="14"/>
      <c r="AC129" s="14"/>
      <c r="AD129" s="14"/>
      <c r="AE129" s="14"/>
      <c r="AT129" s="268" t="s">
        <v>208</v>
      </c>
      <c r="AU129" s="268" t="s">
        <v>86</v>
      </c>
      <c r="AV129" s="14" t="s">
        <v>202</v>
      </c>
      <c r="AW129" s="14" t="s">
        <v>38</v>
      </c>
      <c r="AX129" s="14" t="s">
        <v>84</v>
      </c>
      <c r="AY129" s="268" t="s">
        <v>194</v>
      </c>
    </row>
    <row r="130" spans="1:63" s="12" customFormat="1" ht="22.8" customHeight="1">
      <c r="A130" s="12"/>
      <c r="B130" s="213"/>
      <c r="C130" s="214"/>
      <c r="D130" s="215" t="s">
        <v>75</v>
      </c>
      <c r="E130" s="227" t="s">
        <v>231</v>
      </c>
      <c r="F130" s="227" t="s">
        <v>1927</v>
      </c>
      <c r="G130" s="214"/>
      <c r="H130" s="214"/>
      <c r="I130" s="217"/>
      <c r="J130" s="228">
        <f>BK130</f>
        <v>0</v>
      </c>
      <c r="K130" s="214"/>
      <c r="L130" s="219"/>
      <c r="M130" s="220"/>
      <c r="N130" s="221"/>
      <c r="O130" s="221"/>
      <c r="P130" s="222">
        <f>SUM(P131:P135)</f>
        <v>0</v>
      </c>
      <c r="Q130" s="221"/>
      <c r="R130" s="222">
        <f>SUM(R131:R135)</f>
        <v>0.0337</v>
      </c>
      <c r="S130" s="221"/>
      <c r="T130" s="223">
        <f>SUM(T131:T135)</f>
        <v>0</v>
      </c>
      <c r="U130" s="12"/>
      <c r="V130" s="12"/>
      <c r="W130" s="12"/>
      <c r="X130" s="12"/>
      <c r="Y130" s="12"/>
      <c r="Z130" s="12"/>
      <c r="AA130" s="12"/>
      <c r="AB130" s="12"/>
      <c r="AC130" s="12"/>
      <c r="AD130" s="12"/>
      <c r="AE130" s="12"/>
      <c r="AR130" s="224" t="s">
        <v>84</v>
      </c>
      <c r="AT130" s="225" t="s">
        <v>75</v>
      </c>
      <c r="AU130" s="225" t="s">
        <v>84</v>
      </c>
      <c r="AY130" s="224" t="s">
        <v>194</v>
      </c>
      <c r="BK130" s="226">
        <f>SUM(BK131:BK135)</f>
        <v>0</v>
      </c>
    </row>
    <row r="131" spans="1:65" s="2" customFormat="1" ht="16.5" customHeight="1">
      <c r="A131" s="40"/>
      <c r="B131" s="41"/>
      <c r="C131" s="229" t="s">
        <v>253</v>
      </c>
      <c r="D131" s="229" t="s">
        <v>197</v>
      </c>
      <c r="E131" s="230" t="s">
        <v>1928</v>
      </c>
      <c r="F131" s="231" t="s">
        <v>1929</v>
      </c>
      <c r="G131" s="232" t="s">
        <v>354</v>
      </c>
      <c r="H131" s="233">
        <v>0.4</v>
      </c>
      <c r="I131" s="234"/>
      <c r="J131" s="235">
        <f>ROUND(I131*H131,2)</f>
        <v>0</v>
      </c>
      <c r="K131" s="231" t="s">
        <v>201</v>
      </c>
      <c r="L131" s="46"/>
      <c r="M131" s="236" t="s">
        <v>21</v>
      </c>
      <c r="N131" s="237" t="s">
        <v>47</v>
      </c>
      <c r="O131" s="86"/>
      <c r="P131" s="238">
        <f>O131*H131</f>
        <v>0</v>
      </c>
      <c r="Q131" s="238">
        <v>0.08425</v>
      </c>
      <c r="R131" s="238">
        <f>Q131*H131</f>
        <v>0.0337</v>
      </c>
      <c r="S131" s="238">
        <v>0</v>
      </c>
      <c r="T131" s="239">
        <f>S131*H131</f>
        <v>0</v>
      </c>
      <c r="U131" s="40"/>
      <c r="V131" s="40"/>
      <c r="W131" s="40"/>
      <c r="X131" s="40"/>
      <c r="Y131" s="40"/>
      <c r="Z131" s="40"/>
      <c r="AA131" s="40"/>
      <c r="AB131" s="40"/>
      <c r="AC131" s="40"/>
      <c r="AD131" s="40"/>
      <c r="AE131" s="40"/>
      <c r="AR131" s="240" t="s">
        <v>202</v>
      </c>
      <c r="AT131" s="240" t="s">
        <v>197</v>
      </c>
      <c r="AU131" s="240" t="s">
        <v>86</v>
      </c>
      <c r="AY131" s="19" t="s">
        <v>194</v>
      </c>
      <c r="BE131" s="241">
        <f>IF(N131="základní",J131,0)</f>
        <v>0</v>
      </c>
      <c r="BF131" s="241">
        <f>IF(N131="snížená",J131,0)</f>
        <v>0</v>
      </c>
      <c r="BG131" s="241">
        <f>IF(N131="zákl. přenesená",J131,0)</f>
        <v>0</v>
      </c>
      <c r="BH131" s="241">
        <f>IF(N131="sníž. přenesená",J131,0)</f>
        <v>0</v>
      </c>
      <c r="BI131" s="241">
        <f>IF(N131="nulová",J131,0)</f>
        <v>0</v>
      </c>
      <c r="BJ131" s="19" t="s">
        <v>84</v>
      </c>
      <c r="BK131" s="241">
        <f>ROUND(I131*H131,2)</f>
        <v>0</v>
      </c>
      <c r="BL131" s="19" t="s">
        <v>202</v>
      </c>
      <c r="BM131" s="240" t="s">
        <v>1930</v>
      </c>
    </row>
    <row r="132" spans="1:47" s="2" customFormat="1" ht="12">
      <c r="A132" s="40"/>
      <c r="B132" s="41"/>
      <c r="C132" s="42"/>
      <c r="D132" s="242" t="s">
        <v>204</v>
      </c>
      <c r="E132" s="42"/>
      <c r="F132" s="243" t="s">
        <v>1931</v>
      </c>
      <c r="G132" s="42"/>
      <c r="H132" s="42"/>
      <c r="I132" s="149"/>
      <c r="J132" s="42"/>
      <c r="K132" s="42"/>
      <c r="L132" s="46"/>
      <c r="M132" s="244"/>
      <c r="N132" s="245"/>
      <c r="O132" s="86"/>
      <c r="P132" s="86"/>
      <c r="Q132" s="86"/>
      <c r="R132" s="86"/>
      <c r="S132" s="86"/>
      <c r="T132" s="87"/>
      <c r="U132" s="40"/>
      <c r="V132" s="40"/>
      <c r="W132" s="40"/>
      <c r="X132" s="40"/>
      <c r="Y132" s="40"/>
      <c r="Z132" s="40"/>
      <c r="AA132" s="40"/>
      <c r="AB132" s="40"/>
      <c r="AC132" s="40"/>
      <c r="AD132" s="40"/>
      <c r="AE132" s="40"/>
      <c r="AT132" s="19" t="s">
        <v>204</v>
      </c>
      <c r="AU132" s="19" t="s">
        <v>86</v>
      </c>
    </row>
    <row r="133" spans="1:47" s="2" customFormat="1" ht="12">
      <c r="A133" s="40"/>
      <c r="B133" s="41"/>
      <c r="C133" s="42"/>
      <c r="D133" s="242" t="s">
        <v>206</v>
      </c>
      <c r="E133" s="42"/>
      <c r="F133" s="246" t="s">
        <v>1932</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206</v>
      </c>
      <c r="AU133" s="19" t="s">
        <v>86</v>
      </c>
    </row>
    <row r="134" spans="1:51" s="13" customFormat="1" ht="12">
      <c r="A134" s="13"/>
      <c r="B134" s="247"/>
      <c r="C134" s="248"/>
      <c r="D134" s="242" t="s">
        <v>208</v>
      </c>
      <c r="E134" s="249" t="s">
        <v>21</v>
      </c>
      <c r="F134" s="250" t="s">
        <v>1933</v>
      </c>
      <c r="G134" s="248"/>
      <c r="H134" s="251">
        <v>0.4</v>
      </c>
      <c r="I134" s="252"/>
      <c r="J134" s="248"/>
      <c r="K134" s="248"/>
      <c r="L134" s="253"/>
      <c r="M134" s="254"/>
      <c r="N134" s="255"/>
      <c r="O134" s="255"/>
      <c r="P134" s="255"/>
      <c r="Q134" s="255"/>
      <c r="R134" s="255"/>
      <c r="S134" s="255"/>
      <c r="T134" s="256"/>
      <c r="U134" s="13"/>
      <c r="V134" s="13"/>
      <c r="W134" s="13"/>
      <c r="X134" s="13"/>
      <c r="Y134" s="13"/>
      <c r="Z134" s="13"/>
      <c r="AA134" s="13"/>
      <c r="AB134" s="13"/>
      <c r="AC134" s="13"/>
      <c r="AD134" s="13"/>
      <c r="AE134" s="13"/>
      <c r="AT134" s="257" t="s">
        <v>208</v>
      </c>
      <c r="AU134" s="257" t="s">
        <v>86</v>
      </c>
      <c r="AV134" s="13" t="s">
        <v>86</v>
      </c>
      <c r="AW134" s="13" t="s">
        <v>38</v>
      </c>
      <c r="AX134" s="13" t="s">
        <v>76</v>
      </c>
      <c r="AY134" s="257" t="s">
        <v>194</v>
      </c>
    </row>
    <row r="135" spans="1:51" s="14" customFormat="1" ht="12">
      <c r="A135" s="14"/>
      <c r="B135" s="258"/>
      <c r="C135" s="259"/>
      <c r="D135" s="242" t="s">
        <v>208</v>
      </c>
      <c r="E135" s="260" t="s">
        <v>21</v>
      </c>
      <c r="F135" s="261" t="s">
        <v>210</v>
      </c>
      <c r="G135" s="259"/>
      <c r="H135" s="262">
        <v>0.4</v>
      </c>
      <c r="I135" s="263"/>
      <c r="J135" s="259"/>
      <c r="K135" s="259"/>
      <c r="L135" s="264"/>
      <c r="M135" s="265"/>
      <c r="N135" s="266"/>
      <c r="O135" s="266"/>
      <c r="P135" s="266"/>
      <c r="Q135" s="266"/>
      <c r="R135" s="266"/>
      <c r="S135" s="266"/>
      <c r="T135" s="267"/>
      <c r="U135" s="14"/>
      <c r="V135" s="14"/>
      <c r="W135" s="14"/>
      <c r="X135" s="14"/>
      <c r="Y135" s="14"/>
      <c r="Z135" s="14"/>
      <c r="AA135" s="14"/>
      <c r="AB135" s="14"/>
      <c r="AC135" s="14"/>
      <c r="AD135" s="14"/>
      <c r="AE135" s="14"/>
      <c r="AT135" s="268" t="s">
        <v>208</v>
      </c>
      <c r="AU135" s="268" t="s">
        <v>86</v>
      </c>
      <c r="AV135" s="14" t="s">
        <v>202</v>
      </c>
      <c r="AW135" s="14" t="s">
        <v>38</v>
      </c>
      <c r="AX135" s="14" t="s">
        <v>84</v>
      </c>
      <c r="AY135" s="268" t="s">
        <v>194</v>
      </c>
    </row>
    <row r="136" spans="1:63" s="12" customFormat="1" ht="22.8" customHeight="1">
      <c r="A136" s="12"/>
      <c r="B136" s="213"/>
      <c r="C136" s="214"/>
      <c r="D136" s="215" t="s">
        <v>75</v>
      </c>
      <c r="E136" s="227" t="s">
        <v>241</v>
      </c>
      <c r="F136" s="227" t="s">
        <v>581</v>
      </c>
      <c r="G136" s="214"/>
      <c r="H136" s="214"/>
      <c r="I136" s="217"/>
      <c r="J136" s="228">
        <f>BK136</f>
        <v>0</v>
      </c>
      <c r="K136" s="214"/>
      <c r="L136" s="219"/>
      <c r="M136" s="220"/>
      <c r="N136" s="221"/>
      <c r="O136" s="221"/>
      <c r="P136" s="222">
        <f>SUM(P137:P139)</f>
        <v>0</v>
      </c>
      <c r="Q136" s="221"/>
      <c r="R136" s="222">
        <f>SUM(R137:R139)</f>
        <v>0.2860728</v>
      </c>
      <c r="S136" s="221"/>
      <c r="T136" s="223">
        <f>SUM(T137:T139)</f>
        <v>0</v>
      </c>
      <c r="U136" s="12"/>
      <c r="V136" s="12"/>
      <c r="W136" s="12"/>
      <c r="X136" s="12"/>
      <c r="Y136" s="12"/>
      <c r="Z136" s="12"/>
      <c r="AA136" s="12"/>
      <c r="AB136" s="12"/>
      <c r="AC136" s="12"/>
      <c r="AD136" s="12"/>
      <c r="AE136" s="12"/>
      <c r="AR136" s="224" t="s">
        <v>84</v>
      </c>
      <c r="AT136" s="225" t="s">
        <v>75</v>
      </c>
      <c r="AU136" s="225" t="s">
        <v>84</v>
      </c>
      <c r="AY136" s="224" t="s">
        <v>194</v>
      </c>
      <c r="BK136" s="226">
        <f>SUM(BK137:BK139)</f>
        <v>0</v>
      </c>
    </row>
    <row r="137" spans="1:65" s="2" customFormat="1" ht="16.5" customHeight="1">
      <c r="A137" s="40"/>
      <c r="B137" s="41"/>
      <c r="C137" s="229" t="s">
        <v>195</v>
      </c>
      <c r="D137" s="229" t="s">
        <v>197</v>
      </c>
      <c r="E137" s="230" t="s">
        <v>1934</v>
      </c>
      <c r="F137" s="231" t="s">
        <v>1935</v>
      </c>
      <c r="G137" s="232" t="s">
        <v>354</v>
      </c>
      <c r="H137" s="233">
        <v>1.038</v>
      </c>
      <c r="I137" s="234"/>
      <c r="J137" s="235">
        <f>ROUND(I137*H137,2)</f>
        <v>0</v>
      </c>
      <c r="K137" s="231" t="s">
        <v>201</v>
      </c>
      <c r="L137" s="46"/>
      <c r="M137" s="236" t="s">
        <v>21</v>
      </c>
      <c r="N137" s="237" t="s">
        <v>47</v>
      </c>
      <c r="O137" s="86"/>
      <c r="P137" s="238">
        <f>O137*H137</f>
        <v>0</v>
      </c>
      <c r="Q137" s="238">
        <v>0.2756</v>
      </c>
      <c r="R137" s="238">
        <f>Q137*H137</f>
        <v>0.2860728</v>
      </c>
      <c r="S137" s="238">
        <v>0</v>
      </c>
      <c r="T137" s="239">
        <f>S137*H137</f>
        <v>0</v>
      </c>
      <c r="U137" s="40"/>
      <c r="V137" s="40"/>
      <c r="W137" s="40"/>
      <c r="X137" s="40"/>
      <c r="Y137" s="40"/>
      <c r="Z137" s="40"/>
      <c r="AA137" s="40"/>
      <c r="AB137" s="40"/>
      <c r="AC137" s="40"/>
      <c r="AD137" s="40"/>
      <c r="AE137" s="40"/>
      <c r="AR137" s="240" t="s">
        <v>202</v>
      </c>
      <c r="AT137" s="240" t="s">
        <v>197</v>
      </c>
      <c r="AU137" s="240" t="s">
        <v>86</v>
      </c>
      <c r="AY137" s="19" t="s">
        <v>194</v>
      </c>
      <c r="BE137" s="241">
        <f>IF(N137="základní",J137,0)</f>
        <v>0</v>
      </c>
      <c r="BF137" s="241">
        <f>IF(N137="snížená",J137,0)</f>
        <v>0</v>
      </c>
      <c r="BG137" s="241">
        <f>IF(N137="zákl. přenesená",J137,0)</f>
        <v>0</v>
      </c>
      <c r="BH137" s="241">
        <f>IF(N137="sníž. přenesená",J137,0)</f>
        <v>0</v>
      </c>
      <c r="BI137" s="241">
        <f>IF(N137="nulová",J137,0)</f>
        <v>0</v>
      </c>
      <c r="BJ137" s="19" t="s">
        <v>84</v>
      </c>
      <c r="BK137" s="241">
        <f>ROUND(I137*H137,2)</f>
        <v>0</v>
      </c>
      <c r="BL137" s="19" t="s">
        <v>202</v>
      </c>
      <c r="BM137" s="240" t="s">
        <v>1936</v>
      </c>
    </row>
    <row r="138" spans="1:47" s="2" customFormat="1" ht="12">
      <c r="A138" s="40"/>
      <c r="B138" s="41"/>
      <c r="C138" s="42"/>
      <c r="D138" s="242" t="s">
        <v>204</v>
      </c>
      <c r="E138" s="42"/>
      <c r="F138" s="243" t="s">
        <v>1937</v>
      </c>
      <c r="G138" s="42"/>
      <c r="H138" s="42"/>
      <c r="I138" s="149"/>
      <c r="J138" s="42"/>
      <c r="K138" s="42"/>
      <c r="L138" s="46"/>
      <c r="M138" s="244"/>
      <c r="N138" s="245"/>
      <c r="O138" s="86"/>
      <c r="P138" s="86"/>
      <c r="Q138" s="86"/>
      <c r="R138" s="86"/>
      <c r="S138" s="86"/>
      <c r="T138" s="87"/>
      <c r="U138" s="40"/>
      <c r="V138" s="40"/>
      <c r="W138" s="40"/>
      <c r="X138" s="40"/>
      <c r="Y138" s="40"/>
      <c r="Z138" s="40"/>
      <c r="AA138" s="40"/>
      <c r="AB138" s="40"/>
      <c r="AC138" s="40"/>
      <c r="AD138" s="40"/>
      <c r="AE138" s="40"/>
      <c r="AT138" s="19" t="s">
        <v>204</v>
      </c>
      <c r="AU138" s="19" t="s">
        <v>86</v>
      </c>
    </row>
    <row r="139" spans="1:51" s="13" customFormat="1" ht="12">
      <c r="A139" s="13"/>
      <c r="B139" s="247"/>
      <c r="C139" s="248"/>
      <c r="D139" s="242" t="s">
        <v>208</v>
      </c>
      <c r="E139" s="249" t="s">
        <v>21</v>
      </c>
      <c r="F139" s="250" t="s">
        <v>1938</v>
      </c>
      <c r="G139" s="248"/>
      <c r="H139" s="251">
        <v>1.038</v>
      </c>
      <c r="I139" s="252"/>
      <c r="J139" s="248"/>
      <c r="K139" s="248"/>
      <c r="L139" s="253"/>
      <c r="M139" s="254"/>
      <c r="N139" s="255"/>
      <c r="O139" s="255"/>
      <c r="P139" s="255"/>
      <c r="Q139" s="255"/>
      <c r="R139" s="255"/>
      <c r="S139" s="255"/>
      <c r="T139" s="256"/>
      <c r="U139" s="13"/>
      <c r="V139" s="13"/>
      <c r="W139" s="13"/>
      <c r="X139" s="13"/>
      <c r="Y139" s="13"/>
      <c r="Z139" s="13"/>
      <c r="AA139" s="13"/>
      <c r="AB139" s="13"/>
      <c r="AC139" s="13"/>
      <c r="AD139" s="13"/>
      <c r="AE139" s="13"/>
      <c r="AT139" s="257" t="s">
        <v>208</v>
      </c>
      <c r="AU139" s="257" t="s">
        <v>86</v>
      </c>
      <c r="AV139" s="13" t="s">
        <v>86</v>
      </c>
      <c r="AW139" s="13" t="s">
        <v>38</v>
      </c>
      <c r="AX139" s="13" t="s">
        <v>84</v>
      </c>
      <c r="AY139" s="257" t="s">
        <v>194</v>
      </c>
    </row>
    <row r="140" spans="1:63" s="12" customFormat="1" ht="22.8" customHeight="1">
      <c r="A140" s="12"/>
      <c r="B140" s="213"/>
      <c r="C140" s="214"/>
      <c r="D140" s="215" t="s">
        <v>75</v>
      </c>
      <c r="E140" s="227" t="s">
        <v>195</v>
      </c>
      <c r="F140" s="227" t="s">
        <v>196</v>
      </c>
      <c r="G140" s="214"/>
      <c r="H140" s="214"/>
      <c r="I140" s="217"/>
      <c r="J140" s="228">
        <f>BK140</f>
        <v>0</v>
      </c>
      <c r="K140" s="214"/>
      <c r="L140" s="219"/>
      <c r="M140" s="220"/>
      <c r="N140" s="221"/>
      <c r="O140" s="221"/>
      <c r="P140" s="222">
        <f>SUM(P141:P151)</f>
        <v>0</v>
      </c>
      <c r="Q140" s="221"/>
      <c r="R140" s="222">
        <f>SUM(R141:R151)</f>
        <v>0.2354</v>
      </c>
      <c r="S140" s="221"/>
      <c r="T140" s="223">
        <f>SUM(T141:T151)</f>
        <v>0</v>
      </c>
      <c r="U140" s="12"/>
      <c r="V140" s="12"/>
      <c r="W140" s="12"/>
      <c r="X140" s="12"/>
      <c r="Y140" s="12"/>
      <c r="Z140" s="12"/>
      <c r="AA140" s="12"/>
      <c r="AB140" s="12"/>
      <c r="AC140" s="12"/>
      <c r="AD140" s="12"/>
      <c r="AE140" s="12"/>
      <c r="AR140" s="224" t="s">
        <v>84</v>
      </c>
      <c r="AT140" s="225" t="s">
        <v>75</v>
      </c>
      <c r="AU140" s="225" t="s">
        <v>84</v>
      </c>
      <c r="AY140" s="224" t="s">
        <v>194</v>
      </c>
      <c r="BK140" s="226">
        <f>SUM(BK141:BK151)</f>
        <v>0</v>
      </c>
    </row>
    <row r="141" spans="1:65" s="2" customFormat="1" ht="16.5" customHeight="1">
      <c r="A141" s="40"/>
      <c r="B141" s="41"/>
      <c r="C141" s="229" t="s">
        <v>265</v>
      </c>
      <c r="D141" s="229" t="s">
        <v>197</v>
      </c>
      <c r="E141" s="230" t="s">
        <v>1939</v>
      </c>
      <c r="F141" s="231" t="s">
        <v>1940</v>
      </c>
      <c r="G141" s="232" t="s">
        <v>481</v>
      </c>
      <c r="H141" s="233">
        <v>1</v>
      </c>
      <c r="I141" s="234"/>
      <c r="J141" s="235">
        <f>ROUND(I141*H141,2)</f>
        <v>0</v>
      </c>
      <c r="K141" s="231" t="s">
        <v>201</v>
      </c>
      <c r="L141" s="46"/>
      <c r="M141" s="236" t="s">
        <v>21</v>
      </c>
      <c r="N141" s="237" t="s">
        <v>47</v>
      </c>
      <c r="O141" s="86"/>
      <c r="P141" s="238">
        <f>O141*H141</f>
        <v>0</v>
      </c>
      <c r="Q141" s="238">
        <v>0.1554</v>
      </c>
      <c r="R141" s="238">
        <f>Q141*H141</f>
        <v>0.1554</v>
      </c>
      <c r="S141" s="238">
        <v>0</v>
      </c>
      <c r="T141" s="239">
        <f>S141*H141</f>
        <v>0</v>
      </c>
      <c r="U141" s="40"/>
      <c r="V141" s="40"/>
      <c r="W141" s="40"/>
      <c r="X141" s="40"/>
      <c r="Y141" s="40"/>
      <c r="Z141" s="40"/>
      <c r="AA141" s="40"/>
      <c r="AB141" s="40"/>
      <c r="AC141" s="40"/>
      <c r="AD141" s="40"/>
      <c r="AE141" s="40"/>
      <c r="AR141" s="240" t="s">
        <v>202</v>
      </c>
      <c r="AT141" s="240" t="s">
        <v>197</v>
      </c>
      <c r="AU141" s="240" t="s">
        <v>86</v>
      </c>
      <c r="AY141" s="19" t="s">
        <v>194</v>
      </c>
      <c r="BE141" s="241">
        <f>IF(N141="základní",J141,0)</f>
        <v>0</v>
      </c>
      <c r="BF141" s="241">
        <f>IF(N141="snížená",J141,0)</f>
        <v>0</v>
      </c>
      <c r="BG141" s="241">
        <f>IF(N141="zákl. přenesená",J141,0)</f>
        <v>0</v>
      </c>
      <c r="BH141" s="241">
        <f>IF(N141="sníž. přenesená",J141,0)</f>
        <v>0</v>
      </c>
      <c r="BI141" s="241">
        <f>IF(N141="nulová",J141,0)</f>
        <v>0</v>
      </c>
      <c r="BJ141" s="19" t="s">
        <v>84</v>
      </c>
      <c r="BK141" s="241">
        <f>ROUND(I141*H141,2)</f>
        <v>0</v>
      </c>
      <c r="BL141" s="19" t="s">
        <v>202</v>
      </c>
      <c r="BM141" s="240" t="s">
        <v>1941</v>
      </c>
    </row>
    <row r="142" spans="1:47" s="2" customFormat="1" ht="12">
      <c r="A142" s="40"/>
      <c r="B142" s="41"/>
      <c r="C142" s="42"/>
      <c r="D142" s="242" t="s">
        <v>204</v>
      </c>
      <c r="E142" s="42"/>
      <c r="F142" s="243" t="s">
        <v>1942</v>
      </c>
      <c r="G142" s="42"/>
      <c r="H142" s="42"/>
      <c r="I142" s="149"/>
      <c r="J142" s="42"/>
      <c r="K142" s="42"/>
      <c r="L142" s="46"/>
      <c r="M142" s="244"/>
      <c r="N142" s="245"/>
      <c r="O142" s="86"/>
      <c r="P142" s="86"/>
      <c r="Q142" s="86"/>
      <c r="R142" s="86"/>
      <c r="S142" s="86"/>
      <c r="T142" s="87"/>
      <c r="U142" s="40"/>
      <c r="V142" s="40"/>
      <c r="W142" s="40"/>
      <c r="X142" s="40"/>
      <c r="Y142" s="40"/>
      <c r="Z142" s="40"/>
      <c r="AA142" s="40"/>
      <c r="AB142" s="40"/>
      <c r="AC142" s="40"/>
      <c r="AD142" s="40"/>
      <c r="AE142" s="40"/>
      <c r="AT142" s="19" t="s">
        <v>204</v>
      </c>
      <c r="AU142" s="19" t="s">
        <v>86</v>
      </c>
    </row>
    <row r="143" spans="1:47" s="2" customFormat="1" ht="12">
      <c r="A143" s="40"/>
      <c r="B143" s="41"/>
      <c r="C143" s="42"/>
      <c r="D143" s="242" t="s">
        <v>206</v>
      </c>
      <c r="E143" s="42"/>
      <c r="F143" s="246" t="s">
        <v>1943</v>
      </c>
      <c r="G143" s="42"/>
      <c r="H143" s="42"/>
      <c r="I143" s="149"/>
      <c r="J143" s="42"/>
      <c r="K143" s="42"/>
      <c r="L143" s="46"/>
      <c r="M143" s="244"/>
      <c r="N143" s="245"/>
      <c r="O143" s="86"/>
      <c r="P143" s="86"/>
      <c r="Q143" s="86"/>
      <c r="R143" s="86"/>
      <c r="S143" s="86"/>
      <c r="T143" s="87"/>
      <c r="U143" s="40"/>
      <c r="V143" s="40"/>
      <c r="W143" s="40"/>
      <c r="X143" s="40"/>
      <c r="Y143" s="40"/>
      <c r="Z143" s="40"/>
      <c r="AA143" s="40"/>
      <c r="AB143" s="40"/>
      <c r="AC143" s="40"/>
      <c r="AD143" s="40"/>
      <c r="AE143" s="40"/>
      <c r="AT143" s="19" t="s">
        <v>206</v>
      </c>
      <c r="AU143" s="19" t="s">
        <v>86</v>
      </c>
    </row>
    <row r="144" spans="1:51" s="13" customFormat="1" ht="12">
      <c r="A144" s="13"/>
      <c r="B144" s="247"/>
      <c r="C144" s="248"/>
      <c r="D144" s="242" t="s">
        <v>208</v>
      </c>
      <c r="E144" s="249" t="s">
        <v>21</v>
      </c>
      <c r="F144" s="250" t="s">
        <v>1944</v>
      </c>
      <c r="G144" s="248"/>
      <c r="H144" s="251">
        <v>1</v>
      </c>
      <c r="I144" s="252"/>
      <c r="J144" s="248"/>
      <c r="K144" s="248"/>
      <c r="L144" s="253"/>
      <c r="M144" s="254"/>
      <c r="N144" s="255"/>
      <c r="O144" s="255"/>
      <c r="P144" s="255"/>
      <c r="Q144" s="255"/>
      <c r="R144" s="255"/>
      <c r="S144" s="255"/>
      <c r="T144" s="256"/>
      <c r="U144" s="13"/>
      <c r="V144" s="13"/>
      <c r="W144" s="13"/>
      <c r="X144" s="13"/>
      <c r="Y144" s="13"/>
      <c r="Z144" s="13"/>
      <c r="AA144" s="13"/>
      <c r="AB144" s="13"/>
      <c r="AC144" s="13"/>
      <c r="AD144" s="13"/>
      <c r="AE144" s="13"/>
      <c r="AT144" s="257" t="s">
        <v>208</v>
      </c>
      <c r="AU144" s="257" t="s">
        <v>86</v>
      </c>
      <c r="AV144" s="13" t="s">
        <v>86</v>
      </c>
      <c r="AW144" s="13" t="s">
        <v>38</v>
      </c>
      <c r="AX144" s="13" t="s">
        <v>76</v>
      </c>
      <c r="AY144" s="257" t="s">
        <v>194</v>
      </c>
    </row>
    <row r="145" spans="1:51" s="14" customFormat="1" ht="12">
      <c r="A145" s="14"/>
      <c r="B145" s="258"/>
      <c r="C145" s="259"/>
      <c r="D145" s="242" t="s">
        <v>208</v>
      </c>
      <c r="E145" s="260" t="s">
        <v>21</v>
      </c>
      <c r="F145" s="261" t="s">
        <v>210</v>
      </c>
      <c r="G145" s="259"/>
      <c r="H145" s="262">
        <v>1</v>
      </c>
      <c r="I145" s="263"/>
      <c r="J145" s="259"/>
      <c r="K145" s="259"/>
      <c r="L145" s="264"/>
      <c r="M145" s="265"/>
      <c r="N145" s="266"/>
      <c r="O145" s="266"/>
      <c r="P145" s="266"/>
      <c r="Q145" s="266"/>
      <c r="R145" s="266"/>
      <c r="S145" s="266"/>
      <c r="T145" s="267"/>
      <c r="U145" s="14"/>
      <c r="V145" s="14"/>
      <c r="W145" s="14"/>
      <c r="X145" s="14"/>
      <c r="Y145" s="14"/>
      <c r="Z145" s="14"/>
      <c r="AA145" s="14"/>
      <c r="AB145" s="14"/>
      <c r="AC145" s="14"/>
      <c r="AD145" s="14"/>
      <c r="AE145" s="14"/>
      <c r="AT145" s="268" t="s">
        <v>208</v>
      </c>
      <c r="AU145" s="268" t="s">
        <v>86</v>
      </c>
      <c r="AV145" s="14" t="s">
        <v>202</v>
      </c>
      <c r="AW145" s="14" t="s">
        <v>38</v>
      </c>
      <c r="AX145" s="14" t="s">
        <v>84</v>
      </c>
      <c r="AY145" s="268" t="s">
        <v>194</v>
      </c>
    </row>
    <row r="146" spans="1:65" s="2" customFormat="1" ht="16.5" customHeight="1">
      <c r="A146" s="40"/>
      <c r="B146" s="41"/>
      <c r="C146" s="272" t="s">
        <v>274</v>
      </c>
      <c r="D146" s="272" t="s">
        <v>347</v>
      </c>
      <c r="E146" s="273" t="s">
        <v>1945</v>
      </c>
      <c r="F146" s="274" t="s">
        <v>1946</v>
      </c>
      <c r="G146" s="275" t="s">
        <v>481</v>
      </c>
      <c r="H146" s="276">
        <v>1</v>
      </c>
      <c r="I146" s="277"/>
      <c r="J146" s="278">
        <f>ROUND(I146*H146,2)</f>
        <v>0</v>
      </c>
      <c r="K146" s="274" t="s">
        <v>201</v>
      </c>
      <c r="L146" s="279"/>
      <c r="M146" s="280" t="s">
        <v>21</v>
      </c>
      <c r="N146" s="281" t="s">
        <v>47</v>
      </c>
      <c r="O146" s="86"/>
      <c r="P146" s="238">
        <f>O146*H146</f>
        <v>0</v>
      </c>
      <c r="Q146" s="238">
        <v>0.08</v>
      </c>
      <c r="R146" s="238">
        <f>Q146*H146</f>
        <v>0.08</v>
      </c>
      <c r="S146" s="238">
        <v>0</v>
      </c>
      <c r="T146" s="239">
        <f>S146*H146</f>
        <v>0</v>
      </c>
      <c r="U146" s="40"/>
      <c r="V146" s="40"/>
      <c r="W146" s="40"/>
      <c r="X146" s="40"/>
      <c r="Y146" s="40"/>
      <c r="Z146" s="40"/>
      <c r="AA146" s="40"/>
      <c r="AB146" s="40"/>
      <c r="AC146" s="40"/>
      <c r="AD146" s="40"/>
      <c r="AE146" s="40"/>
      <c r="AR146" s="240" t="s">
        <v>253</v>
      </c>
      <c r="AT146" s="240" t="s">
        <v>347</v>
      </c>
      <c r="AU146" s="240" t="s">
        <v>86</v>
      </c>
      <c r="AY146" s="19" t="s">
        <v>194</v>
      </c>
      <c r="BE146" s="241">
        <f>IF(N146="základní",J146,0)</f>
        <v>0</v>
      </c>
      <c r="BF146" s="241">
        <f>IF(N146="snížená",J146,0)</f>
        <v>0</v>
      </c>
      <c r="BG146" s="241">
        <f>IF(N146="zákl. přenesená",J146,0)</f>
        <v>0</v>
      </c>
      <c r="BH146" s="241">
        <f>IF(N146="sníž. přenesená",J146,0)</f>
        <v>0</v>
      </c>
      <c r="BI146" s="241">
        <f>IF(N146="nulová",J146,0)</f>
        <v>0</v>
      </c>
      <c r="BJ146" s="19" t="s">
        <v>84</v>
      </c>
      <c r="BK146" s="241">
        <f>ROUND(I146*H146,2)</f>
        <v>0</v>
      </c>
      <c r="BL146" s="19" t="s">
        <v>202</v>
      </c>
      <c r="BM146" s="240" t="s">
        <v>1947</v>
      </c>
    </row>
    <row r="147" spans="1:47" s="2" customFormat="1" ht="12">
      <c r="A147" s="40"/>
      <c r="B147" s="41"/>
      <c r="C147" s="42"/>
      <c r="D147" s="242" t="s">
        <v>204</v>
      </c>
      <c r="E147" s="42"/>
      <c r="F147" s="243" t="s">
        <v>1946</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204</v>
      </c>
      <c r="AU147" s="19" t="s">
        <v>86</v>
      </c>
    </row>
    <row r="148" spans="1:65" s="2" customFormat="1" ht="16.5" customHeight="1">
      <c r="A148" s="40"/>
      <c r="B148" s="41"/>
      <c r="C148" s="229" t="s">
        <v>283</v>
      </c>
      <c r="D148" s="229" t="s">
        <v>197</v>
      </c>
      <c r="E148" s="230" t="s">
        <v>1948</v>
      </c>
      <c r="F148" s="231" t="s">
        <v>1949</v>
      </c>
      <c r="G148" s="232" t="s">
        <v>481</v>
      </c>
      <c r="H148" s="233">
        <v>18.2</v>
      </c>
      <c r="I148" s="234"/>
      <c r="J148" s="235">
        <f>ROUND(I148*H148,2)</f>
        <v>0</v>
      </c>
      <c r="K148" s="231" t="s">
        <v>201</v>
      </c>
      <c r="L148" s="46"/>
      <c r="M148" s="236" t="s">
        <v>21</v>
      </c>
      <c r="N148" s="237" t="s">
        <v>47</v>
      </c>
      <c r="O148" s="86"/>
      <c r="P148" s="238">
        <f>O148*H148</f>
        <v>0</v>
      </c>
      <c r="Q148" s="238">
        <v>0</v>
      </c>
      <c r="R148" s="238">
        <f>Q148*H148</f>
        <v>0</v>
      </c>
      <c r="S148" s="238">
        <v>0</v>
      </c>
      <c r="T148" s="239">
        <f>S148*H148</f>
        <v>0</v>
      </c>
      <c r="U148" s="40"/>
      <c r="V148" s="40"/>
      <c r="W148" s="40"/>
      <c r="X148" s="40"/>
      <c r="Y148" s="40"/>
      <c r="Z148" s="40"/>
      <c r="AA148" s="40"/>
      <c r="AB148" s="40"/>
      <c r="AC148" s="40"/>
      <c r="AD148" s="40"/>
      <c r="AE148" s="40"/>
      <c r="AR148" s="240" t="s">
        <v>202</v>
      </c>
      <c r="AT148" s="240" t="s">
        <v>197</v>
      </c>
      <c r="AU148" s="240" t="s">
        <v>86</v>
      </c>
      <c r="AY148" s="19" t="s">
        <v>194</v>
      </c>
      <c r="BE148" s="241">
        <f>IF(N148="základní",J148,0)</f>
        <v>0</v>
      </c>
      <c r="BF148" s="241">
        <f>IF(N148="snížená",J148,0)</f>
        <v>0</v>
      </c>
      <c r="BG148" s="241">
        <f>IF(N148="zákl. přenesená",J148,0)</f>
        <v>0</v>
      </c>
      <c r="BH148" s="241">
        <f>IF(N148="sníž. přenesená",J148,0)</f>
        <v>0</v>
      </c>
      <c r="BI148" s="241">
        <f>IF(N148="nulová",J148,0)</f>
        <v>0</v>
      </c>
      <c r="BJ148" s="19" t="s">
        <v>84</v>
      </c>
      <c r="BK148" s="241">
        <f>ROUND(I148*H148,2)</f>
        <v>0</v>
      </c>
      <c r="BL148" s="19" t="s">
        <v>202</v>
      </c>
      <c r="BM148" s="240" t="s">
        <v>1950</v>
      </c>
    </row>
    <row r="149" spans="1:47" s="2" customFormat="1" ht="12">
      <c r="A149" s="40"/>
      <c r="B149" s="41"/>
      <c r="C149" s="42"/>
      <c r="D149" s="242" t="s">
        <v>204</v>
      </c>
      <c r="E149" s="42"/>
      <c r="F149" s="243" t="s">
        <v>1951</v>
      </c>
      <c r="G149" s="42"/>
      <c r="H149" s="42"/>
      <c r="I149" s="149"/>
      <c r="J149" s="42"/>
      <c r="K149" s="42"/>
      <c r="L149" s="46"/>
      <c r="M149" s="244"/>
      <c r="N149" s="245"/>
      <c r="O149" s="86"/>
      <c r="P149" s="86"/>
      <c r="Q149" s="86"/>
      <c r="R149" s="86"/>
      <c r="S149" s="86"/>
      <c r="T149" s="87"/>
      <c r="U149" s="40"/>
      <c r="V149" s="40"/>
      <c r="W149" s="40"/>
      <c r="X149" s="40"/>
      <c r="Y149" s="40"/>
      <c r="Z149" s="40"/>
      <c r="AA149" s="40"/>
      <c r="AB149" s="40"/>
      <c r="AC149" s="40"/>
      <c r="AD149" s="40"/>
      <c r="AE149" s="40"/>
      <c r="AT149" s="19" t="s">
        <v>204</v>
      </c>
      <c r="AU149" s="19" t="s">
        <v>86</v>
      </c>
    </row>
    <row r="150" spans="1:47" s="2" customFormat="1" ht="12">
      <c r="A150" s="40"/>
      <c r="B150" s="41"/>
      <c r="C150" s="42"/>
      <c r="D150" s="242" t="s">
        <v>206</v>
      </c>
      <c r="E150" s="42"/>
      <c r="F150" s="246" t="s">
        <v>1952</v>
      </c>
      <c r="G150" s="42"/>
      <c r="H150" s="42"/>
      <c r="I150" s="149"/>
      <c r="J150" s="42"/>
      <c r="K150" s="42"/>
      <c r="L150" s="46"/>
      <c r="M150" s="244"/>
      <c r="N150" s="245"/>
      <c r="O150" s="86"/>
      <c r="P150" s="86"/>
      <c r="Q150" s="86"/>
      <c r="R150" s="86"/>
      <c r="S150" s="86"/>
      <c r="T150" s="87"/>
      <c r="U150" s="40"/>
      <c r="V150" s="40"/>
      <c r="W150" s="40"/>
      <c r="X150" s="40"/>
      <c r="Y150" s="40"/>
      <c r="Z150" s="40"/>
      <c r="AA150" s="40"/>
      <c r="AB150" s="40"/>
      <c r="AC150" s="40"/>
      <c r="AD150" s="40"/>
      <c r="AE150" s="40"/>
      <c r="AT150" s="19" t="s">
        <v>206</v>
      </c>
      <c r="AU150" s="19" t="s">
        <v>86</v>
      </c>
    </row>
    <row r="151" spans="1:51" s="13" customFormat="1" ht="12">
      <c r="A151" s="13"/>
      <c r="B151" s="247"/>
      <c r="C151" s="248"/>
      <c r="D151" s="242" t="s">
        <v>208</v>
      </c>
      <c r="E151" s="249" t="s">
        <v>21</v>
      </c>
      <c r="F151" s="250" t="s">
        <v>1953</v>
      </c>
      <c r="G151" s="248"/>
      <c r="H151" s="251">
        <v>18.2</v>
      </c>
      <c r="I151" s="252"/>
      <c r="J151" s="248"/>
      <c r="K151" s="248"/>
      <c r="L151" s="253"/>
      <c r="M151" s="254"/>
      <c r="N151" s="255"/>
      <c r="O151" s="255"/>
      <c r="P151" s="255"/>
      <c r="Q151" s="255"/>
      <c r="R151" s="255"/>
      <c r="S151" s="255"/>
      <c r="T151" s="256"/>
      <c r="U151" s="13"/>
      <c r="V151" s="13"/>
      <c r="W151" s="13"/>
      <c r="X151" s="13"/>
      <c r="Y151" s="13"/>
      <c r="Z151" s="13"/>
      <c r="AA151" s="13"/>
      <c r="AB151" s="13"/>
      <c r="AC151" s="13"/>
      <c r="AD151" s="13"/>
      <c r="AE151" s="13"/>
      <c r="AT151" s="257" t="s">
        <v>208</v>
      </c>
      <c r="AU151" s="257" t="s">
        <v>86</v>
      </c>
      <c r="AV151" s="13" t="s">
        <v>86</v>
      </c>
      <c r="AW151" s="13" t="s">
        <v>38</v>
      </c>
      <c r="AX151" s="13" t="s">
        <v>84</v>
      </c>
      <c r="AY151" s="257" t="s">
        <v>194</v>
      </c>
    </row>
    <row r="152" spans="1:63" s="12" customFormat="1" ht="22.8" customHeight="1">
      <c r="A152" s="12"/>
      <c r="B152" s="213"/>
      <c r="C152" s="214"/>
      <c r="D152" s="215" t="s">
        <v>75</v>
      </c>
      <c r="E152" s="227" t="s">
        <v>211</v>
      </c>
      <c r="F152" s="227" t="s">
        <v>212</v>
      </c>
      <c r="G152" s="214"/>
      <c r="H152" s="214"/>
      <c r="I152" s="217"/>
      <c r="J152" s="228">
        <f>BK152</f>
        <v>0</v>
      </c>
      <c r="K152" s="214"/>
      <c r="L152" s="219"/>
      <c r="M152" s="220"/>
      <c r="N152" s="221"/>
      <c r="O152" s="221"/>
      <c r="P152" s="222">
        <f>SUM(P153:P180)</f>
        <v>0</v>
      </c>
      <c r="Q152" s="221"/>
      <c r="R152" s="222">
        <f>SUM(R153:R180)</f>
        <v>0</v>
      </c>
      <c r="S152" s="221"/>
      <c r="T152" s="223">
        <f>SUM(T153:T180)</f>
        <v>0</v>
      </c>
      <c r="U152" s="12"/>
      <c r="V152" s="12"/>
      <c r="W152" s="12"/>
      <c r="X152" s="12"/>
      <c r="Y152" s="12"/>
      <c r="Z152" s="12"/>
      <c r="AA152" s="12"/>
      <c r="AB152" s="12"/>
      <c r="AC152" s="12"/>
      <c r="AD152" s="12"/>
      <c r="AE152" s="12"/>
      <c r="AR152" s="224" t="s">
        <v>84</v>
      </c>
      <c r="AT152" s="225" t="s">
        <v>75</v>
      </c>
      <c r="AU152" s="225" t="s">
        <v>84</v>
      </c>
      <c r="AY152" s="224" t="s">
        <v>194</v>
      </c>
      <c r="BK152" s="226">
        <f>SUM(BK153:BK180)</f>
        <v>0</v>
      </c>
    </row>
    <row r="153" spans="1:65" s="2" customFormat="1" ht="16.5" customHeight="1">
      <c r="A153" s="40"/>
      <c r="B153" s="41"/>
      <c r="C153" s="229" t="s">
        <v>385</v>
      </c>
      <c r="D153" s="229" t="s">
        <v>197</v>
      </c>
      <c r="E153" s="230" t="s">
        <v>1954</v>
      </c>
      <c r="F153" s="231" t="s">
        <v>1955</v>
      </c>
      <c r="G153" s="232" t="s">
        <v>215</v>
      </c>
      <c r="H153" s="233">
        <v>174.338</v>
      </c>
      <c r="I153" s="234"/>
      <c r="J153" s="235">
        <f>ROUND(I153*H153,2)</f>
        <v>0</v>
      </c>
      <c r="K153" s="231" t="s">
        <v>201</v>
      </c>
      <c r="L153" s="46"/>
      <c r="M153" s="236" t="s">
        <v>21</v>
      </c>
      <c r="N153" s="237" t="s">
        <v>47</v>
      </c>
      <c r="O153" s="86"/>
      <c r="P153" s="238">
        <f>O153*H153</f>
        <v>0</v>
      </c>
      <c r="Q153" s="238">
        <v>0</v>
      </c>
      <c r="R153" s="238">
        <f>Q153*H153</f>
        <v>0</v>
      </c>
      <c r="S153" s="238">
        <v>0</v>
      </c>
      <c r="T153" s="239">
        <f>S153*H153</f>
        <v>0</v>
      </c>
      <c r="U153" s="40"/>
      <c r="V153" s="40"/>
      <c r="W153" s="40"/>
      <c r="X153" s="40"/>
      <c r="Y153" s="40"/>
      <c r="Z153" s="40"/>
      <c r="AA153" s="40"/>
      <c r="AB153" s="40"/>
      <c r="AC153" s="40"/>
      <c r="AD153" s="40"/>
      <c r="AE153" s="40"/>
      <c r="AR153" s="240" t="s">
        <v>202</v>
      </c>
      <c r="AT153" s="240" t="s">
        <v>197</v>
      </c>
      <c r="AU153" s="240" t="s">
        <v>86</v>
      </c>
      <c r="AY153" s="19" t="s">
        <v>194</v>
      </c>
      <c r="BE153" s="241">
        <f>IF(N153="základní",J153,0)</f>
        <v>0</v>
      </c>
      <c r="BF153" s="241">
        <f>IF(N153="snížená",J153,0)</f>
        <v>0</v>
      </c>
      <c r="BG153" s="241">
        <f>IF(N153="zákl. přenesená",J153,0)</f>
        <v>0</v>
      </c>
      <c r="BH153" s="241">
        <f>IF(N153="sníž. přenesená",J153,0)</f>
        <v>0</v>
      </c>
      <c r="BI153" s="241">
        <f>IF(N153="nulová",J153,0)</f>
        <v>0</v>
      </c>
      <c r="BJ153" s="19" t="s">
        <v>84</v>
      </c>
      <c r="BK153" s="241">
        <f>ROUND(I153*H153,2)</f>
        <v>0</v>
      </c>
      <c r="BL153" s="19" t="s">
        <v>202</v>
      </c>
      <c r="BM153" s="240" t="s">
        <v>1956</v>
      </c>
    </row>
    <row r="154" spans="1:47" s="2" customFormat="1" ht="12">
      <c r="A154" s="40"/>
      <c r="B154" s="41"/>
      <c r="C154" s="42"/>
      <c r="D154" s="242" t="s">
        <v>204</v>
      </c>
      <c r="E154" s="42"/>
      <c r="F154" s="243" t="s">
        <v>1957</v>
      </c>
      <c r="G154" s="42"/>
      <c r="H154" s="42"/>
      <c r="I154" s="149"/>
      <c r="J154" s="42"/>
      <c r="K154" s="42"/>
      <c r="L154" s="46"/>
      <c r="M154" s="244"/>
      <c r="N154" s="245"/>
      <c r="O154" s="86"/>
      <c r="P154" s="86"/>
      <c r="Q154" s="86"/>
      <c r="R154" s="86"/>
      <c r="S154" s="86"/>
      <c r="T154" s="87"/>
      <c r="U154" s="40"/>
      <c r="V154" s="40"/>
      <c r="W154" s="40"/>
      <c r="X154" s="40"/>
      <c r="Y154" s="40"/>
      <c r="Z154" s="40"/>
      <c r="AA154" s="40"/>
      <c r="AB154" s="40"/>
      <c r="AC154" s="40"/>
      <c r="AD154" s="40"/>
      <c r="AE154" s="40"/>
      <c r="AT154" s="19" t="s">
        <v>204</v>
      </c>
      <c r="AU154" s="19" t="s">
        <v>86</v>
      </c>
    </row>
    <row r="155" spans="1:47" s="2" customFormat="1" ht="12">
      <c r="A155" s="40"/>
      <c r="B155" s="41"/>
      <c r="C155" s="42"/>
      <c r="D155" s="242" t="s">
        <v>206</v>
      </c>
      <c r="E155" s="42"/>
      <c r="F155" s="246" t="s">
        <v>1958</v>
      </c>
      <c r="G155" s="42"/>
      <c r="H155" s="42"/>
      <c r="I155" s="149"/>
      <c r="J155" s="42"/>
      <c r="K155" s="42"/>
      <c r="L155" s="46"/>
      <c r="M155" s="244"/>
      <c r="N155" s="245"/>
      <c r="O155" s="86"/>
      <c r="P155" s="86"/>
      <c r="Q155" s="86"/>
      <c r="R155" s="86"/>
      <c r="S155" s="86"/>
      <c r="T155" s="87"/>
      <c r="U155" s="40"/>
      <c r="V155" s="40"/>
      <c r="W155" s="40"/>
      <c r="X155" s="40"/>
      <c r="Y155" s="40"/>
      <c r="Z155" s="40"/>
      <c r="AA155" s="40"/>
      <c r="AB155" s="40"/>
      <c r="AC155" s="40"/>
      <c r="AD155" s="40"/>
      <c r="AE155" s="40"/>
      <c r="AT155" s="19" t="s">
        <v>206</v>
      </c>
      <c r="AU155" s="19" t="s">
        <v>86</v>
      </c>
    </row>
    <row r="156" spans="1:65" s="2" customFormat="1" ht="16.5" customHeight="1">
      <c r="A156" s="40"/>
      <c r="B156" s="41"/>
      <c r="C156" s="229" t="s">
        <v>393</v>
      </c>
      <c r="D156" s="229" t="s">
        <v>197</v>
      </c>
      <c r="E156" s="230" t="s">
        <v>1959</v>
      </c>
      <c r="F156" s="231" t="s">
        <v>1960</v>
      </c>
      <c r="G156" s="232" t="s">
        <v>215</v>
      </c>
      <c r="H156" s="233">
        <v>1743.8</v>
      </c>
      <c r="I156" s="234"/>
      <c r="J156" s="235">
        <f>ROUND(I156*H156,2)</f>
        <v>0</v>
      </c>
      <c r="K156" s="231" t="s">
        <v>201</v>
      </c>
      <c r="L156" s="46"/>
      <c r="M156" s="236" t="s">
        <v>21</v>
      </c>
      <c r="N156" s="237" t="s">
        <v>47</v>
      </c>
      <c r="O156" s="86"/>
      <c r="P156" s="238">
        <f>O156*H156</f>
        <v>0</v>
      </c>
      <c r="Q156" s="238">
        <v>0</v>
      </c>
      <c r="R156" s="238">
        <f>Q156*H156</f>
        <v>0</v>
      </c>
      <c r="S156" s="238">
        <v>0</v>
      </c>
      <c r="T156" s="239">
        <f>S156*H156</f>
        <v>0</v>
      </c>
      <c r="U156" s="40"/>
      <c r="V156" s="40"/>
      <c r="W156" s="40"/>
      <c r="X156" s="40"/>
      <c r="Y156" s="40"/>
      <c r="Z156" s="40"/>
      <c r="AA156" s="40"/>
      <c r="AB156" s="40"/>
      <c r="AC156" s="40"/>
      <c r="AD156" s="40"/>
      <c r="AE156" s="40"/>
      <c r="AR156" s="240" t="s">
        <v>202</v>
      </c>
      <c r="AT156" s="240" t="s">
        <v>197</v>
      </c>
      <c r="AU156" s="240" t="s">
        <v>86</v>
      </c>
      <c r="AY156" s="19" t="s">
        <v>194</v>
      </c>
      <c r="BE156" s="241">
        <f>IF(N156="základní",J156,0)</f>
        <v>0</v>
      </c>
      <c r="BF156" s="241">
        <f>IF(N156="snížená",J156,0)</f>
        <v>0</v>
      </c>
      <c r="BG156" s="241">
        <f>IF(N156="zákl. přenesená",J156,0)</f>
        <v>0</v>
      </c>
      <c r="BH156" s="241">
        <f>IF(N156="sníž. přenesená",J156,0)</f>
        <v>0</v>
      </c>
      <c r="BI156" s="241">
        <f>IF(N156="nulová",J156,0)</f>
        <v>0</v>
      </c>
      <c r="BJ156" s="19" t="s">
        <v>84</v>
      </c>
      <c r="BK156" s="241">
        <f>ROUND(I156*H156,2)</f>
        <v>0</v>
      </c>
      <c r="BL156" s="19" t="s">
        <v>202</v>
      </c>
      <c r="BM156" s="240" t="s">
        <v>1961</v>
      </c>
    </row>
    <row r="157" spans="1:47" s="2" customFormat="1" ht="12">
      <c r="A157" s="40"/>
      <c r="B157" s="41"/>
      <c r="C157" s="42"/>
      <c r="D157" s="242" t="s">
        <v>204</v>
      </c>
      <c r="E157" s="42"/>
      <c r="F157" s="243" t="s">
        <v>1962</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204</v>
      </c>
      <c r="AU157" s="19" t="s">
        <v>86</v>
      </c>
    </row>
    <row r="158" spans="1:47" s="2" customFormat="1" ht="12">
      <c r="A158" s="40"/>
      <c r="B158" s="41"/>
      <c r="C158" s="42"/>
      <c r="D158" s="242" t="s">
        <v>206</v>
      </c>
      <c r="E158" s="42"/>
      <c r="F158" s="246" t="s">
        <v>1958</v>
      </c>
      <c r="G158" s="42"/>
      <c r="H158" s="42"/>
      <c r="I158" s="149"/>
      <c r="J158" s="42"/>
      <c r="K158" s="42"/>
      <c r="L158" s="46"/>
      <c r="M158" s="244"/>
      <c r="N158" s="245"/>
      <c r="O158" s="86"/>
      <c r="P158" s="86"/>
      <c r="Q158" s="86"/>
      <c r="R158" s="86"/>
      <c r="S158" s="86"/>
      <c r="T158" s="87"/>
      <c r="U158" s="40"/>
      <c r="V158" s="40"/>
      <c r="W158" s="40"/>
      <c r="X158" s="40"/>
      <c r="Y158" s="40"/>
      <c r="Z158" s="40"/>
      <c r="AA158" s="40"/>
      <c r="AB158" s="40"/>
      <c r="AC158" s="40"/>
      <c r="AD158" s="40"/>
      <c r="AE158" s="40"/>
      <c r="AT158" s="19" t="s">
        <v>206</v>
      </c>
      <c r="AU158" s="19" t="s">
        <v>86</v>
      </c>
    </row>
    <row r="159" spans="1:47" s="2" customFormat="1" ht="12">
      <c r="A159" s="40"/>
      <c r="B159" s="41"/>
      <c r="C159" s="42"/>
      <c r="D159" s="242" t="s">
        <v>228</v>
      </c>
      <c r="E159" s="42"/>
      <c r="F159" s="246" t="s">
        <v>327</v>
      </c>
      <c r="G159" s="42"/>
      <c r="H159" s="42"/>
      <c r="I159" s="149"/>
      <c r="J159" s="42"/>
      <c r="K159" s="42"/>
      <c r="L159" s="46"/>
      <c r="M159" s="244"/>
      <c r="N159" s="245"/>
      <c r="O159" s="86"/>
      <c r="P159" s="86"/>
      <c r="Q159" s="86"/>
      <c r="R159" s="86"/>
      <c r="S159" s="86"/>
      <c r="T159" s="87"/>
      <c r="U159" s="40"/>
      <c r="V159" s="40"/>
      <c r="W159" s="40"/>
      <c r="X159" s="40"/>
      <c r="Y159" s="40"/>
      <c r="Z159" s="40"/>
      <c r="AA159" s="40"/>
      <c r="AB159" s="40"/>
      <c r="AC159" s="40"/>
      <c r="AD159" s="40"/>
      <c r="AE159" s="40"/>
      <c r="AT159" s="19" t="s">
        <v>228</v>
      </c>
      <c r="AU159" s="19" t="s">
        <v>86</v>
      </c>
    </row>
    <row r="160" spans="1:51" s="13" customFormat="1" ht="12">
      <c r="A160" s="13"/>
      <c r="B160" s="247"/>
      <c r="C160" s="248"/>
      <c r="D160" s="242" t="s">
        <v>208</v>
      </c>
      <c r="E160" s="249" t="s">
        <v>21</v>
      </c>
      <c r="F160" s="250" t="s">
        <v>1963</v>
      </c>
      <c r="G160" s="248"/>
      <c r="H160" s="251">
        <v>174.38</v>
      </c>
      <c r="I160" s="252"/>
      <c r="J160" s="248"/>
      <c r="K160" s="248"/>
      <c r="L160" s="253"/>
      <c r="M160" s="254"/>
      <c r="N160" s="255"/>
      <c r="O160" s="255"/>
      <c r="P160" s="255"/>
      <c r="Q160" s="255"/>
      <c r="R160" s="255"/>
      <c r="S160" s="255"/>
      <c r="T160" s="256"/>
      <c r="U160" s="13"/>
      <c r="V160" s="13"/>
      <c r="W160" s="13"/>
      <c r="X160" s="13"/>
      <c r="Y160" s="13"/>
      <c r="Z160" s="13"/>
      <c r="AA160" s="13"/>
      <c r="AB160" s="13"/>
      <c r="AC160" s="13"/>
      <c r="AD160" s="13"/>
      <c r="AE160" s="13"/>
      <c r="AT160" s="257" t="s">
        <v>208</v>
      </c>
      <c r="AU160" s="257" t="s">
        <v>86</v>
      </c>
      <c r="AV160" s="13" t="s">
        <v>86</v>
      </c>
      <c r="AW160" s="13" t="s">
        <v>38</v>
      </c>
      <c r="AX160" s="13" t="s">
        <v>76</v>
      </c>
      <c r="AY160" s="257" t="s">
        <v>194</v>
      </c>
    </row>
    <row r="161" spans="1:51" s="14" customFormat="1" ht="12">
      <c r="A161" s="14"/>
      <c r="B161" s="258"/>
      <c r="C161" s="259"/>
      <c r="D161" s="242" t="s">
        <v>208</v>
      </c>
      <c r="E161" s="260" t="s">
        <v>21</v>
      </c>
      <c r="F161" s="261" t="s">
        <v>210</v>
      </c>
      <c r="G161" s="259"/>
      <c r="H161" s="262">
        <v>174.38</v>
      </c>
      <c r="I161" s="263"/>
      <c r="J161" s="259"/>
      <c r="K161" s="259"/>
      <c r="L161" s="264"/>
      <c r="M161" s="265"/>
      <c r="N161" s="266"/>
      <c r="O161" s="266"/>
      <c r="P161" s="266"/>
      <c r="Q161" s="266"/>
      <c r="R161" s="266"/>
      <c r="S161" s="266"/>
      <c r="T161" s="267"/>
      <c r="U161" s="14"/>
      <c r="V161" s="14"/>
      <c r="W161" s="14"/>
      <c r="X161" s="14"/>
      <c r="Y161" s="14"/>
      <c r="Z161" s="14"/>
      <c r="AA161" s="14"/>
      <c r="AB161" s="14"/>
      <c r="AC161" s="14"/>
      <c r="AD161" s="14"/>
      <c r="AE161" s="14"/>
      <c r="AT161" s="268" t="s">
        <v>208</v>
      </c>
      <c r="AU161" s="268" t="s">
        <v>86</v>
      </c>
      <c r="AV161" s="14" t="s">
        <v>202</v>
      </c>
      <c r="AW161" s="14" t="s">
        <v>38</v>
      </c>
      <c r="AX161" s="14" t="s">
        <v>84</v>
      </c>
      <c r="AY161" s="268" t="s">
        <v>194</v>
      </c>
    </row>
    <row r="162" spans="1:51" s="13" customFormat="1" ht="12">
      <c r="A162" s="13"/>
      <c r="B162" s="247"/>
      <c r="C162" s="248"/>
      <c r="D162" s="242" t="s">
        <v>208</v>
      </c>
      <c r="E162" s="248"/>
      <c r="F162" s="250" t="s">
        <v>1964</v>
      </c>
      <c r="G162" s="248"/>
      <c r="H162" s="251">
        <v>1743.8</v>
      </c>
      <c r="I162" s="252"/>
      <c r="J162" s="248"/>
      <c r="K162" s="248"/>
      <c r="L162" s="253"/>
      <c r="M162" s="254"/>
      <c r="N162" s="255"/>
      <c r="O162" s="255"/>
      <c r="P162" s="255"/>
      <c r="Q162" s="255"/>
      <c r="R162" s="255"/>
      <c r="S162" s="255"/>
      <c r="T162" s="256"/>
      <c r="U162" s="13"/>
      <c r="V162" s="13"/>
      <c r="W162" s="13"/>
      <c r="X162" s="13"/>
      <c r="Y162" s="13"/>
      <c r="Z162" s="13"/>
      <c r="AA162" s="13"/>
      <c r="AB162" s="13"/>
      <c r="AC162" s="13"/>
      <c r="AD162" s="13"/>
      <c r="AE162" s="13"/>
      <c r="AT162" s="257" t="s">
        <v>208</v>
      </c>
      <c r="AU162" s="257" t="s">
        <v>86</v>
      </c>
      <c r="AV162" s="13" t="s">
        <v>86</v>
      </c>
      <c r="AW162" s="13" t="s">
        <v>4</v>
      </c>
      <c r="AX162" s="13" t="s">
        <v>84</v>
      </c>
      <c r="AY162" s="257" t="s">
        <v>194</v>
      </c>
    </row>
    <row r="163" spans="1:65" s="2" customFormat="1" ht="16.5" customHeight="1">
      <c r="A163" s="40"/>
      <c r="B163" s="41"/>
      <c r="C163" s="229" t="s">
        <v>8</v>
      </c>
      <c r="D163" s="229" t="s">
        <v>197</v>
      </c>
      <c r="E163" s="230" t="s">
        <v>1965</v>
      </c>
      <c r="F163" s="231" t="s">
        <v>1966</v>
      </c>
      <c r="G163" s="232" t="s">
        <v>215</v>
      </c>
      <c r="H163" s="233">
        <v>3.56</v>
      </c>
      <c r="I163" s="234"/>
      <c r="J163" s="235">
        <f>ROUND(I163*H163,2)</f>
        <v>0</v>
      </c>
      <c r="K163" s="231" t="s">
        <v>201</v>
      </c>
      <c r="L163" s="46"/>
      <c r="M163" s="236" t="s">
        <v>21</v>
      </c>
      <c r="N163" s="237" t="s">
        <v>47</v>
      </c>
      <c r="O163" s="86"/>
      <c r="P163" s="238">
        <f>O163*H163</f>
        <v>0</v>
      </c>
      <c r="Q163" s="238">
        <v>0</v>
      </c>
      <c r="R163" s="238">
        <f>Q163*H163</f>
        <v>0</v>
      </c>
      <c r="S163" s="238">
        <v>0</v>
      </c>
      <c r="T163" s="239">
        <f>S163*H163</f>
        <v>0</v>
      </c>
      <c r="U163" s="40"/>
      <c r="V163" s="40"/>
      <c r="W163" s="40"/>
      <c r="X163" s="40"/>
      <c r="Y163" s="40"/>
      <c r="Z163" s="40"/>
      <c r="AA163" s="40"/>
      <c r="AB163" s="40"/>
      <c r="AC163" s="40"/>
      <c r="AD163" s="40"/>
      <c r="AE163" s="40"/>
      <c r="AR163" s="240" t="s">
        <v>202</v>
      </c>
      <c r="AT163" s="240" t="s">
        <v>197</v>
      </c>
      <c r="AU163" s="240" t="s">
        <v>86</v>
      </c>
      <c r="AY163" s="19" t="s">
        <v>194</v>
      </c>
      <c r="BE163" s="241">
        <f>IF(N163="základní",J163,0)</f>
        <v>0</v>
      </c>
      <c r="BF163" s="241">
        <f>IF(N163="snížená",J163,0)</f>
        <v>0</v>
      </c>
      <c r="BG163" s="241">
        <f>IF(N163="zákl. přenesená",J163,0)</f>
        <v>0</v>
      </c>
      <c r="BH163" s="241">
        <f>IF(N163="sníž. přenesená",J163,0)</f>
        <v>0</v>
      </c>
      <c r="BI163" s="241">
        <f>IF(N163="nulová",J163,0)</f>
        <v>0</v>
      </c>
      <c r="BJ163" s="19" t="s">
        <v>84</v>
      </c>
      <c r="BK163" s="241">
        <f>ROUND(I163*H163,2)</f>
        <v>0</v>
      </c>
      <c r="BL163" s="19" t="s">
        <v>202</v>
      </c>
      <c r="BM163" s="240" t="s">
        <v>1967</v>
      </c>
    </row>
    <row r="164" spans="1:47" s="2" customFormat="1" ht="12">
      <c r="A164" s="40"/>
      <c r="B164" s="41"/>
      <c r="C164" s="42"/>
      <c r="D164" s="242" t="s">
        <v>204</v>
      </c>
      <c r="E164" s="42"/>
      <c r="F164" s="243" t="s">
        <v>1968</v>
      </c>
      <c r="G164" s="42"/>
      <c r="H164" s="42"/>
      <c r="I164" s="149"/>
      <c r="J164" s="42"/>
      <c r="K164" s="42"/>
      <c r="L164" s="46"/>
      <c r="M164" s="244"/>
      <c r="N164" s="245"/>
      <c r="O164" s="86"/>
      <c r="P164" s="86"/>
      <c r="Q164" s="86"/>
      <c r="R164" s="86"/>
      <c r="S164" s="86"/>
      <c r="T164" s="87"/>
      <c r="U164" s="40"/>
      <c r="V164" s="40"/>
      <c r="W164" s="40"/>
      <c r="X164" s="40"/>
      <c r="Y164" s="40"/>
      <c r="Z164" s="40"/>
      <c r="AA164" s="40"/>
      <c r="AB164" s="40"/>
      <c r="AC164" s="40"/>
      <c r="AD164" s="40"/>
      <c r="AE164" s="40"/>
      <c r="AT164" s="19" t="s">
        <v>204</v>
      </c>
      <c r="AU164" s="19" t="s">
        <v>86</v>
      </c>
    </row>
    <row r="165" spans="1:47" s="2" customFormat="1" ht="12">
      <c r="A165" s="40"/>
      <c r="B165" s="41"/>
      <c r="C165" s="42"/>
      <c r="D165" s="242" t="s">
        <v>206</v>
      </c>
      <c r="E165" s="42"/>
      <c r="F165" s="246" t="s">
        <v>1969</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206</v>
      </c>
      <c r="AU165" s="19" t="s">
        <v>86</v>
      </c>
    </row>
    <row r="166" spans="1:51" s="13" customFormat="1" ht="12">
      <c r="A166" s="13"/>
      <c r="B166" s="247"/>
      <c r="C166" s="248"/>
      <c r="D166" s="242" t="s">
        <v>208</v>
      </c>
      <c r="E166" s="249" t="s">
        <v>21</v>
      </c>
      <c r="F166" s="250" t="s">
        <v>1970</v>
      </c>
      <c r="G166" s="248"/>
      <c r="H166" s="251">
        <v>1.292</v>
      </c>
      <c r="I166" s="252"/>
      <c r="J166" s="248"/>
      <c r="K166" s="248"/>
      <c r="L166" s="253"/>
      <c r="M166" s="254"/>
      <c r="N166" s="255"/>
      <c r="O166" s="255"/>
      <c r="P166" s="255"/>
      <c r="Q166" s="255"/>
      <c r="R166" s="255"/>
      <c r="S166" s="255"/>
      <c r="T166" s="256"/>
      <c r="U166" s="13"/>
      <c r="V166" s="13"/>
      <c r="W166" s="13"/>
      <c r="X166" s="13"/>
      <c r="Y166" s="13"/>
      <c r="Z166" s="13"/>
      <c r="AA166" s="13"/>
      <c r="AB166" s="13"/>
      <c r="AC166" s="13"/>
      <c r="AD166" s="13"/>
      <c r="AE166" s="13"/>
      <c r="AT166" s="257" t="s">
        <v>208</v>
      </c>
      <c r="AU166" s="257" t="s">
        <v>86</v>
      </c>
      <c r="AV166" s="13" t="s">
        <v>86</v>
      </c>
      <c r="AW166" s="13" t="s">
        <v>38</v>
      </c>
      <c r="AX166" s="13" t="s">
        <v>76</v>
      </c>
      <c r="AY166" s="257" t="s">
        <v>194</v>
      </c>
    </row>
    <row r="167" spans="1:51" s="13" customFormat="1" ht="12">
      <c r="A167" s="13"/>
      <c r="B167" s="247"/>
      <c r="C167" s="248"/>
      <c r="D167" s="242" t="s">
        <v>208</v>
      </c>
      <c r="E167" s="249" t="s">
        <v>21</v>
      </c>
      <c r="F167" s="250" t="s">
        <v>1971</v>
      </c>
      <c r="G167" s="248"/>
      <c r="H167" s="251">
        <v>0.292</v>
      </c>
      <c r="I167" s="252"/>
      <c r="J167" s="248"/>
      <c r="K167" s="248"/>
      <c r="L167" s="253"/>
      <c r="M167" s="254"/>
      <c r="N167" s="255"/>
      <c r="O167" s="255"/>
      <c r="P167" s="255"/>
      <c r="Q167" s="255"/>
      <c r="R167" s="255"/>
      <c r="S167" s="255"/>
      <c r="T167" s="256"/>
      <c r="U167" s="13"/>
      <c r="V167" s="13"/>
      <c r="W167" s="13"/>
      <c r="X167" s="13"/>
      <c r="Y167" s="13"/>
      <c r="Z167" s="13"/>
      <c r="AA167" s="13"/>
      <c r="AB167" s="13"/>
      <c r="AC167" s="13"/>
      <c r="AD167" s="13"/>
      <c r="AE167" s="13"/>
      <c r="AT167" s="257" t="s">
        <v>208</v>
      </c>
      <c r="AU167" s="257" t="s">
        <v>86</v>
      </c>
      <c r="AV167" s="13" t="s">
        <v>86</v>
      </c>
      <c r="AW167" s="13" t="s">
        <v>38</v>
      </c>
      <c r="AX167" s="13" t="s">
        <v>76</v>
      </c>
      <c r="AY167" s="257" t="s">
        <v>194</v>
      </c>
    </row>
    <row r="168" spans="1:51" s="13" customFormat="1" ht="12">
      <c r="A168" s="13"/>
      <c r="B168" s="247"/>
      <c r="C168" s="248"/>
      <c r="D168" s="242" t="s">
        <v>208</v>
      </c>
      <c r="E168" s="249" t="s">
        <v>21</v>
      </c>
      <c r="F168" s="250" t="s">
        <v>1972</v>
      </c>
      <c r="G168" s="248"/>
      <c r="H168" s="251">
        <v>1.976</v>
      </c>
      <c r="I168" s="252"/>
      <c r="J168" s="248"/>
      <c r="K168" s="248"/>
      <c r="L168" s="253"/>
      <c r="M168" s="254"/>
      <c r="N168" s="255"/>
      <c r="O168" s="255"/>
      <c r="P168" s="255"/>
      <c r="Q168" s="255"/>
      <c r="R168" s="255"/>
      <c r="S168" s="255"/>
      <c r="T168" s="256"/>
      <c r="U168" s="13"/>
      <c r="V168" s="13"/>
      <c r="W168" s="13"/>
      <c r="X168" s="13"/>
      <c r="Y168" s="13"/>
      <c r="Z168" s="13"/>
      <c r="AA168" s="13"/>
      <c r="AB168" s="13"/>
      <c r="AC168" s="13"/>
      <c r="AD168" s="13"/>
      <c r="AE168" s="13"/>
      <c r="AT168" s="257" t="s">
        <v>208</v>
      </c>
      <c r="AU168" s="257" t="s">
        <v>86</v>
      </c>
      <c r="AV168" s="13" t="s">
        <v>86</v>
      </c>
      <c r="AW168" s="13" t="s">
        <v>38</v>
      </c>
      <c r="AX168" s="13" t="s">
        <v>76</v>
      </c>
      <c r="AY168" s="257" t="s">
        <v>194</v>
      </c>
    </row>
    <row r="169" spans="1:51" s="14" customFormat="1" ht="12">
      <c r="A169" s="14"/>
      <c r="B169" s="258"/>
      <c r="C169" s="259"/>
      <c r="D169" s="242" t="s">
        <v>208</v>
      </c>
      <c r="E169" s="260" t="s">
        <v>21</v>
      </c>
      <c r="F169" s="261" t="s">
        <v>210</v>
      </c>
      <c r="G169" s="259"/>
      <c r="H169" s="262">
        <v>3.56</v>
      </c>
      <c r="I169" s="263"/>
      <c r="J169" s="259"/>
      <c r="K169" s="259"/>
      <c r="L169" s="264"/>
      <c r="M169" s="265"/>
      <c r="N169" s="266"/>
      <c r="O169" s="266"/>
      <c r="P169" s="266"/>
      <c r="Q169" s="266"/>
      <c r="R169" s="266"/>
      <c r="S169" s="266"/>
      <c r="T169" s="267"/>
      <c r="U169" s="14"/>
      <c r="V169" s="14"/>
      <c r="W169" s="14"/>
      <c r="X169" s="14"/>
      <c r="Y169" s="14"/>
      <c r="Z169" s="14"/>
      <c r="AA169" s="14"/>
      <c r="AB169" s="14"/>
      <c r="AC169" s="14"/>
      <c r="AD169" s="14"/>
      <c r="AE169" s="14"/>
      <c r="AT169" s="268" t="s">
        <v>208</v>
      </c>
      <c r="AU169" s="268" t="s">
        <v>86</v>
      </c>
      <c r="AV169" s="14" t="s">
        <v>202</v>
      </c>
      <c r="AW169" s="14" t="s">
        <v>38</v>
      </c>
      <c r="AX169" s="14" t="s">
        <v>84</v>
      </c>
      <c r="AY169" s="268" t="s">
        <v>194</v>
      </c>
    </row>
    <row r="170" spans="1:65" s="2" customFormat="1" ht="16.5" customHeight="1">
      <c r="A170" s="40"/>
      <c r="B170" s="41"/>
      <c r="C170" s="229" t="s">
        <v>245</v>
      </c>
      <c r="D170" s="229" t="s">
        <v>197</v>
      </c>
      <c r="E170" s="230" t="s">
        <v>1973</v>
      </c>
      <c r="F170" s="231" t="s">
        <v>1974</v>
      </c>
      <c r="G170" s="232" t="s">
        <v>215</v>
      </c>
      <c r="H170" s="233">
        <v>21.967</v>
      </c>
      <c r="I170" s="234"/>
      <c r="J170" s="235">
        <f>ROUND(I170*H170,2)</f>
        <v>0</v>
      </c>
      <c r="K170" s="231" t="s">
        <v>201</v>
      </c>
      <c r="L170" s="46"/>
      <c r="M170" s="236" t="s">
        <v>21</v>
      </c>
      <c r="N170" s="237" t="s">
        <v>47</v>
      </c>
      <c r="O170" s="86"/>
      <c r="P170" s="238">
        <f>O170*H170</f>
        <v>0</v>
      </c>
      <c r="Q170" s="238">
        <v>0</v>
      </c>
      <c r="R170" s="238">
        <f>Q170*H170</f>
        <v>0</v>
      </c>
      <c r="S170" s="238">
        <v>0</v>
      </c>
      <c r="T170" s="239">
        <f>S170*H170</f>
        <v>0</v>
      </c>
      <c r="U170" s="40"/>
      <c r="V170" s="40"/>
      <c r="W170" s="40"/>
      <c r="X170" s="40"/>
      <c r="Y170" s="40"/>
      <c r="Z170" s="40"/>
      <c r="AA170" s="40"/>
      <c r="AB170" s="40"/>
      <c r="AC170" s="40"/>
      <c r="AD170" s="40"/>
      <c r="AE170" s="40"/>
      <c r="AR170" s="240" t="s">
        <v>202</v>
      </c>
      <c r="AT170" s="240" t="s">
        <v>197</v>
      </c>
      <c r="AU170" s="240" t="s">
        <v>86</v>
      </c>
      <c r="AY170" s="19" t="s">
        <v>194</v>
      </c>
      <c r="BE170" s="241">
        <f>IF(N170="základní",J170,0)</f>
        <v>0</v>
      </c>
      <c r="BF170" s="241">
        <f>IF(N170="snížená",J170,0)</f>
        <v>0</v>
      </c>
      <c r="BG170" s="241">
        <f>IF(N170="zákl. přenesená",J170,0)</f>
        <v>0</v>
      </c>
      <c r="BH170" s="241">
        <f>IF(N170="sníž. přenesená",J170,0)</f>
        <v>0</v>
      </c>
      <c r="BI170" s="241">
        <f>IF(N170="nulová",J170,0)</f>
        <v>0</v>
      </c>
      <c r="BJ170" s="19" t="s">
        <v>84</v>
      </c>
      <c r="BK170" s="241">
        <f>ROUND(I170*H170,2)</f>
        <v>0</v>
      </c>
      <c r="BL170" s="19" t="s">
        <v>202</v>
      </c>
      <c r="BM170" s="240" t="s">
        <v>1975</v>
      </c>
    </row>
    <row r="171" spans="1:47" s="2" customFormat="1" ht="12">
      <c r="A171" s="40"/>
      <c r="B171" s="41"/>
      <c r="C171" s="42"/>
      <c r="D171" s="242" t="s">
        <v>204</v>
      </c>
      <c r="E171" s="42"/>
      <c r="F171" s="243" t="s">
        <v>1976</v>
      </c>
      <c r="G171" s="42"/>
      <c r="H171" s="42"/>
      <c r="I171" s="149"/>
      <c r="J171" s="42"/>
      <c r="K171" s="42"/>
      <c r="L171" s="46"/>
      <c r="M171" s="244"/>
      <c r="N171" s="245"/>
      <c r="O171" s="86"/>
      <c r="P171" s="86"/>
      <c r="Q171" s="86"/>
      <c r="R171" s="86"/>
      <c r="S171" s="86"/>
      <c r="T171" s="87"/>
      <c r="U171" s="40"/>
      <c r="V171" s="40"/>
      <c r="W171" s="40"/>
      <c r="X171" s="40"/>
      <c r="Y171" s="40"/>
      <c r="Z171" s="40"/>
      <c r="AA171" s="40"/>
      <c r="AB171" s="40"/>
      <c r="AC171" s="40"/>
      <c r="AD171" s="40"/>
      <c r="AE171" s="40"/>
      <c r="AT171" s="19" t="s">
        <v>204</v>
      </c>
      <c r="AU171" s="19" t="s">
        <v>86</v>
      </c>
    </row>
    <row r="172" spans="1:47" s="2" customFormat="1" ht="12">
      <c r="A172" s="40"/>
      <c r="B172" s="41"/>
      <c r="C172" s="42"/>
      <c r="D172" s="242" t="s">
        <v>206</v>
      </c>
      <c r="E172" s="42"/>
      <c r="F172" s="246" t="s">
        <v>1969</v>
      </c>
      <c r="G172" s="42"/>
      <c r="H172" s="42"/>
      <c r="I172" s="149"/>
      <c r="J172" s="42"/>
      <c r="K172" s="42"/>
      <c r="L172" s="46"/>
      <c r="M172" s="244"/>
      <c r="N172" s="245"/>
      <c r="O172" s="86"/>
      <c r="P172" s="86"/>
      <c r="Q172" s="86"/>
      <c r="R172" s="86"/>
      <c r="S172" s="86"/>
      <c r="T172" s="87"/>
      <c r="U172" s="40"/>
      <c r="V172" s="40"/>
      <c r="W172" s="40"/>
      <c r="X172" s="40"/>
      <c r="Y172" s="40"/>
      <c r="Z172" s="40"/>
      <c r="AA172" s="40"/>
      <c r="AB172" s="40"/>
      <c r="AC172" s="40"/>
      <c r="AD172" s="40"/>
      <c r="AE172" s="40"/>
      <c r="AT172" s="19" t="s">
        <v>206</v>
      </c>
      <c r="AU172" s="19" t="s">
        <v>86</v>
      </c>
    </row>
    <row r="173" spans="1:51" s="13" customFormat="1" ht="12">
      <c r="A173" s="13"/>
      <c r="B173" s="247"/>
      <c r="C173" s="248"/>
      <c r="D173" s="242" t="s">
        <v>208</v>
      </c>
      <c r="E173" s="249" t="s">
        <v>21</v>
      </c>
      <c r="F173" s="250" t="s">
        <v>1977</v>
      </c>
      <c r="G173" s="248"/>
      <c r="H173" s="251">
        <v>21.967</v>
      </c>
      <c r="I173" s="252"/>
      <c r="J173" s="248"/>
      <c r="K173" s="248"/>
      <c r="L173" s="253"/>
      <c r="M173" s="254"/>
      <c r="N173" s="255"/>
      <c r="O173" s="255"/>
      <c r="P173" s="255"/>
      <c r="Q173" s="255"/>
      <c r="R173" s="255"/>
      <c r="S173" s="255"/>
      <c r="T173" s="256"/>
      <c r="U173" s="13"/>
      <c r="V173" s="13"/>
      <c r="W173" s="13"/>
      <c r="X173" s="13"/>
      <c r="Y173" s="13"/>
      <c r="Z173" s="13"/>
      <c r="AA173" s="13"/>
      <c r="AB173" s="13"/>
      <c r="AC173" s="13"/>
      <c r="AD173" s="13"/>
      <c r="AE173" s="13"/>
      <c r="AT173" s="257" t="s">
        <v>208</v>
      </c>
      <c r="AU173" s="257" t="s">
        <v>86</v>
      </c>
      <c r="AV173" s="13" t="s">
        <v>86</v>
      </c>
      <c r="AW173" s="13" t="s">
        <v>38</v>
      </c>
      <c r="AX173" s="13" t="s">
        <v>84</v>
      </c>
      <c r="AY173" s="257" t="s">
        <v>194</v>
      </c>
    </row>
    <row r="174" spans="1:65" s="2" customFormat="1" ht="16.5" customHeight="1">
      <c r="A174" s="40"/>
      <c r="B174" s="41"/>
      <c r="C174" s="229" t="s">
        <v>418</v>
      </c>
      <c r="D174" s="229" t="s">
        <v>197</v>
      </c>
      <c r="E174" s="230" t="s">
        <v>1978</v>
      </c>
      <c r="F174" s="231" t="s">
        <v>335</v>
      </c>
      <c r="G174" s="232" t="s">
        <v>215</v>
      </c>
      <c r="H174" s="233">
        <v>148.811</v>
      </c>
      <c r="I174" s="234"/>
      <c r="J174" s="235">
        <f>ROUND(I174*H174,2)</f>
        <v>0</v>
      </c>
      <c r="K174" s="231" t="s">
        <v>201</v>
      </c>
      <c r="L174" s="46"/>
      <c r="M174" s="236" t="s">
        <v>21</v>
      </c>
      <c r="N174" s="237" t="s">
        <v>47</v>
      </c>
      <c r="O174" s="86"/>
      <c r="P174" s="238">
        <f>O174*H174</f>
        <v>0</v>
      </c>
      <c r="Q174" s="238">
        <v>0</v>
      </c>
      <c r="R174" s="238">
        <f>Q174*H174</f>
        <v>0</v>
      </c>
      <c r="S174" s="238">
        <v>0</v>
      </c>
      <c r="T174" s="239">
        <f>S174*H174</f>
        <v>0</v>
      </c>
      <c r="U174" s="40"/>
      <c r="V174" s="40"/>
      <c r="W174" s="40"/>
      <c r="X174" s="40"/>
      <c r="Y174" s="40"/>
      <c r="Z174" s="40"/>
      <c r="AA174" s="40"/>
      <c r="AB174" s="40"/>
      <c r="AC174" s="40"/>
      <c r="AD174" s="40"/>
      <c r="AE174" s="40"/>
      <c r="AR174" s="240" t="s">
        <v>202</v>
      </c>
      <c r="AT174" s="240" t="s">
        <v>197</v>
      </c>
      <c r="AU174" s="240" t="s">
        <v>86</v>
      </c>
      <c r="AY174" s="19" t="s">
        <v>194</v>
      </c>
      <c r="BE174" s="241">
        <f>IF(N174="základní",J174,0)</f>
        <v>0</v>
      </c>
      <c r="BF174" s="241">
        <f>IF(N174="snížená",J174,0)</f>
        <v>0</v>
      </c>
      <c r="BG174" s="241">
        <f>IF(N174="zákl. přenesená",J174,0)</f>
        <v>0</v>
      </c>
      <c r="BH174" s="241">
        <f>IF(N174="sníž. přenesená",J174,0)</f>
        <v>0</v>
      </c>
      <c r="BI174" s="241">
        <f>IF(N174="nulová",J174,0)</f>
        <v>0</v>
      </c>
      <c r="BJ174" s="19" t="s">
        <v>84</v>
      </c>
      <c r="BK174" s="241">
        <f>ROUND(I174*H174,2)</f>
        <v>0</v>
      </c>
      <c r="BL174" s="19" t="s">
        <v>202</v>
      </c>
      <c r="BM174" s="240" t="s">
        <v>1979</v>
      </c>
    </row>
    <row r="175" spans="1:47" s="2" customFormat="1" ht="12">
      <c r="A175" s="40"/>
      <c r="B175" s="41"/>
      <c r="C175" s="42"/>
      <c r="D175" s="242" t="s">
        <v>204</v>
      </c>
      <c r="E175" s="42"/>
      <c r="F175" s="243" t="s">
        <v>337</v>
      </c>
      <c r="G175" s="42"/>
      <c r="H175" s="42"/>
      <c r="I175" s="149"/>
      <c r="J175" s="42"/>
      <c r="K175" s="42"/>
      <c r="L175" s="46"/>
      <c r="M175" s="244"/>
      <c r="N175" s="245"/>
      <c r="O175" s="86"/>
      <c r="P175" s="86"/>
      <c r="Q175" s="86"/>
      <c r="R175" s="86"/>
      <c r="S175" s="86"/>
      <c r="T175" s="87"/>
      <c r="U175" s="40"/>
      <c r="V175" s="40"/>
      <c r="W175" s="40"/>
      <c r="X175" s="40"/>
      <c r="Y175" s="40"/>
      <c r="Z175" s="40"/>
      <c r="AA175" s="40"/>
      <c r="AB175" s="40"/>
      <c r="AC175" s="40"/>
      <c r="AD175" s="40"/>
      <c r="AE175" s="40"/>
      <c r="AT175" s="19" t="s">
        <v>204</v>
      </c>
      <c r="AU175" s="19" t="s">
        <v>86</v>
      </c>
    </row>
    <row r="176" spans="1:47" s="2" customFormat="1" ht="12">
      <c r="A176" s="40"/>
      <c r="B176" s="41"/>
      <c r="C176" s="42"/>
      <c r="D176" s="242" t="s">
        <v>206</v>
      </c>
      <c r="E176" s="42"/>
      <c r="F176" s="246" t="s">
        <v>1969</v>
      </c>
      <c r="G176" s="42"/>
      <c r="H176" s="42"/>
      <c r="I176" s="149"/>
      <c r="J176" s="42"/>
      <c r="K176" s="42"/>
      <c r="L176" s="46"/>
      <c r="M176" s="244"/>
      <c r="N176" s="245"/>
      <c r="O176" s="86"/>
      <c r="P176" s="86"/>
      <c r="Q176" s="86"/>
      <c r="R176" s="86"/>
      <c r="S176" s="86"/>
      <c r="T176" s="87"/>
      <c r="U176" s="40"/>
      <c r="V176" s="40"/>
      <c r="W176" s="40"/>
      <c r="X176" s="40"/>
      <c r="Y176" s="40"/>
      <c r="Z176" s="40"/>
      <c r="AA176" s="40"/>
      <c r="AB176" s="40"/>
      <c r="AC176" s="40"/>
      <c r="AD176" s="40"/>
      <c r="AE176" s="40"/>
      <c r="AT176" s="19" t="s">
        <v>206</v>
      </c>
      <c r="AU176" s="19" t="s">
        <v>86</v>
      </c>
    </row>
    <row r="177" spans="1:51" s="13" customFormat="1" ht="12">
      <c r="A177" s="13"/>
      <c r="B177" s="247"/>
      <c r="C177" s="248"/>
      <c r="D177" s="242" t="s">
        <v>208</v>
      </c>
      <c r="E177" s="249" t="s">
        <v>21</v>
      </c>
      <c r="F177" s="250" t="s">
        <v>1980</v>
      </c>
      <c r="G177" s="248"/>
      <c r="H177" s="251">
        <v>174.338</v>
      </c>
      <c r="I177" s="252"/>
      <c r="J177" s="248"/>
      <c r="K177" s="248"/>
      <c r="L177" s="253"/>
      <c r="M177" s="254"/>
      <c r="N177" s="255"/>
      <c r="O177" s="255"/>
      <c r="P177" s="255"/>
      <c r="Q177" s="255"/>
      <c r="R177" s="255"/>
      <c r="S177" s="255"/>
      <c r="T177" s="256"/>
      <c r="U177" s="13"/>
      <c r="V177" s="13"/>
      <c r="W177" s="13"/>
      <c r="X177" s="13"/>
      <c r="Y177" s="13"/>
      <c r="Z177" s="13"/>
      <c r="AA177" s="13"/>
      <c r="AB177" s="13"/>
      <c r="AC177" s="13"/>
      <c r="AD177" s="13"/>
      <c r="AE177" s="13"/>
      <c r="AT177" s="257" t="s">
        <v>208</v>
      </c>
      <c r="AU177" s="257" t="s">
        <v>86</v>
      </c>
      <c r="AV177" s="13" t="s">
        <v>86</v>
      </c>
      <c r="AW177" s="13" t="s">
        <v>38</v>
      </c>
      <c r="AX177" s="13" t="s">
        <v>76</v>
      </c>
      <c r="AY177" s="257" t="s">
        <v>194</v>
      </c>
    </row>
    <row r="178" spans="1:51" s="13" customFormat="1" ht="12">
      <c r="A178" s="13"/>
      <c r="B178" s="247"/>
      <c r="C178" s="248"/>
      <c r="D178" s="242" t="s">
        <v>208</v>
      </c>
      <c r="E178" s="249" t="s">
        <v>21</v>
      </c>
      <c r="F178" s="250" t="s">
        <v>1981</v>
      </c>
      <c r="G178" s="248"/>
      <c r="H178" s="251">
        <v>-3.56</v>
      </c>
      <c r="I178" s="252"/>
      <c r="J178" s="248"/>
      <c r="K178" s="248"/>
      <c r="L178" s="253"/>
      <c r="M178" s="254"/>
      <c r="N178" s="255"/>
      <c r="O178" s="255"/>
      <c r="P178" s="255"/>
      <c r="Q178" s="255"/>
      <c r="R178" s="255"/>
      <c r="S178" s="255"/>
      <c r="T178" s="256"/>
      <c r="U178" s="13"/>
      <c r="V178" s="13"/>
      <c r="W178" s="13"/>
      <c r="X178" s="13"/>
      <c r="Y178" s="13"/>
      <c r="Z178" s="13"/>
      <c r="AA178" s="13"/>
      <c r="AB178" s="13"/>
      <c r="AC178" s="13"/>
      <c r="AD178" s="13"/>
      <c r="AE178" s="13"/>
      <c r="AT178" s="257" t="s">
        <v>208</v>
      </c>
      <c r="AU178" s="257" t="s">
        <v>86</v>
      </c>
      <c r="AV178" s="13" t="s">
        <v>86</v>
      </c>
      <c r="AW178" s="13" t="s">
        <v>38</v>
      </c>
      <c r="AX178" s="13" t="s">
        <v>76</v>
      </c>
      <c r="AY178" s="257" t="s">
        <v>194</v>
      </c>
    </row>
    <row r="179" spans="1:51" s="13" customFormat="1" ht="12">
      <c r="A179" s="13"/>
      <c r="B179" s="247"/>
      <c r="C179" s="248"/>
      <c r="D179" s="242" t="s">
        <v>208</v>
      </c>
      <c r="E179" s="249" t="s">
        <v>21</v>
      </c>
      <c r="F179" s="250" t="s">
        <v>1982</v>
      </c>
      <c r="G179" s="248"/>
      <c r="H179" s="251">
        <v>-21.967</v>
      </c>
      <c r="I179" s="252"/>
      <c r="J179" s="248"/>
      <c r="K179" s="248"/>
      <c r="L179" s="253"/>
      <c r="M179" s="254"/>
      <c r="N179" s="255"/>
      <c r="O179" s="255"/>
      <c r="P179" s="255"/>
      <c r="Q179" s="255"/>
      <c r="R179" s="255"/>
      <c r="S179" s="255"/>
      <c r="T179" s="256"/>
      <c r="U179" s="13"/>
      <c r="V179" s="13"/>
      <c r="W179" s="13"/>
      <c r="X179" s="13"/>
      <c r="Y179" s="13"/>
      <c r="Z179" s="13"/>
      <c r="AA179" s="13"/>
      <c r="AB179" s="13"/>
      <c r="AC179" s="13"/>
      <c r="AD179" s="13"/>
      <c r="AE179" s="13"/>
      <c r="AT179" s="257" t="s">
        <v>208</v>
      </c>
      <c r="AU179" s="257" t="s">
        <v>86</v>
      </c>
      <c r="AV179" s="13" t="s">
        <v>86</v>
      </c>
      <c r="AW179" s="13" t="s">
        <v>38</v>
      </c>
      <c r="AX179" s="13" t="s">
        <v>76</v>
      </c>
      <c r="AY179" s="257" t="s">
        <v>194</v>
      </c>
    </row>
    <row r="180" spans="1:51" s="14" customFormat="1" ht="12">
      <c r="A180" s="14"/>
      <c r="B180" s="258"/>
      <c r="C180" s="259"/>
      <c r="D180" s="242" t="s">
        <v>208</v>
      </c>
      <c r="E180" s="260" t="s">
        <v>21</v>
      </c>
      <c r="F180" s="261" t="s">
        <v>210</v>
      </c>
      <c r="G180" s="259"/>
      <c r="H180" s="262">
        <v>148.811</v>
      </c>
      <c r="I180" s="263"/>
      <c r="J180" s="259"/>
      <c r="K180" s="259"/>
      <c r="L180" s="264"/>
      <c r="M180" s="269"/>
      <c r="N180" s="270"/>
      <c r="O180" s="270"/>
      <c r="P180" s="270"/>
      <c r="Q180" s="270"/>
      <c r="R180" s="270"/>
      <c r="S180" s="270"/>
      <c r="T180" s="271"/>
      <c r="U180" s="14"/>
      <c r="V180" s="14"/>
      <c r="W180" s="14"/>
      <c r="X180" s="14"/>
      <c r="Y180" s="14"/>
      <c r="Z180" s="14"/>
      <c r="AA180" s="14"/>
      <c r="AB180" s="14"/>
      <c r="AC180" s="14"/>
      <c r="AD180" s="14"/>
      <c r="AE180" s="14"/>
      <c r="AT180" s="268" t="s">
        <v>208</v>
      </c>
      <c r="AU180" s="268" t="s">
        <v>86</v>
      </c>
      <c r="AV180" s="14" t="s">
        <v>202</v>
      </c>
      <c r="AW180" s="14" t="s">
        <v>38</v>
      </c>
      <c r="AX180" s="14" t="s">
        <v>84</v>
      </c>
      <c r="AY180" s="268" t="s">
        <v>194</v>
      </c>
    </row>
    <row r="181" spans="1:31" s="2" customFormat="1" ht="6.95" customHeight="1">
      <c r="A181" s="40"/>
      <c r="B181" s="61"/>
      <c r="C181" s="62"/>
      <c r="D181" s="62"/>
      <c r="E181" s="62"/>
      <c r="F181" s="62"/>
      <c r="G181" s="62"/>
      <c r="H181" s="62"/>
      <c r="I181" s="178"/>
      <c r="J181" s="62"/>
      <c r="K181" s="62"/>
      <c r="L181" s="46"/>
      <c r="M181" s="40"/>
      <c r="O181" s="40"/>
      <c r="P181" s="40"/>
      <c r="Q181" s="40"/>
      <c r="R181" s="40"/>
      <c r="S181" s="40"/>
      <c r="T181" s="40"/>
      <c r="U181" s="40"/>
      <c r="V181" s="40"/>
      <c r="W181" s="40"/>
      <c r="X181" s="40"/>
      <c r="Y181" s="40"/>
      <c r="Z181" s="40"/>
      <c r="AA181" s="40"/>
      <c r="AB181" s="40"/>
      <c r="AC181" s="40"/>
      <c r="AD181" s="40"/>
      <c r="AE181" s="40"/>
    </row>
  </sheetData>
  <sheetProtection password="CC35" sheet="1" objects="1" scenarios="1" formatColumns="0" formatRows="0" autoFilter="0"/>
  <autoFilter ref="C90:K180"/>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Bednář</dc:creator>
  <cp:keywords/>
  <dc:description/>
  <cp:lastModifiedBy>Jiří Bednář</cp:lastModifiedBy>
  <dcterms:created xsi:type="dcterms:W3CDTF">2020-05-19T12:16:10Z</dcterms:created>
  <dcterms:modified xsi:type="dcterms:W3CDTF">2020-05-19T12:16:50Z</dcterms:modified>
  <cp:category/>
  <cp:version/>
  <cp:contentType/>
  <cp:contentStatus/>
</cp:coreProperties>
</file>