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ÍTEK\PRÁCE\Dýšina\dýšina - stezka hřiště - golf\SOUPIS PRACÍ\"/>
    </mc:Choice>
  </mc:AlternateContent>
  <bookViews>
    <workbookView xWindow="0" yWindow="0" windowWidth="0" windowHeight="0"/>
  </bookViews>
  <sheets>
    <sheet name="Rekapitulace stavby" sheetId="1" r:id="rId1"/>
    <sheet name="0156 - DÝŠINA - NOVÁ HUŤ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'0156 - DÝŠINA - NOVÁ HUŤ ...'!$C$81:$K$198</definedName>
    <definedName name="_xlnm.Print_Area" localSheetId="1">'0156 - DÝŠINA - NOVÁ HUŤ ...'!$C$4:$J$37,'0156 - DÝŠINA - NOVÁ HUŤ ...'!$C$43:$J$65,'0156 - DÝŠINA - NOVÁ HUŤ ...'!$C$71:$K$198</definedName>
    <definedName name="_xlnm.Print_Titles" localSheetId="1">'0156 - DÝŠINA - NOVÁ HUŤ ...'!$81:$81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98"/>
  <c r="BH198"/>
  <c r="BG198"/>
  <c r="BF198"/>
  <c r="T198"/>
  <c r="T197"/>
  <c r="R198"/>
  <c r="R197"/>
  <c r="P198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T189"/>
  <c r="R190"/>
  <c r="R189"/>
  <c r="P190"/>
  <c r="P189"/>
  <c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F76"/>
  <c r="E74"/>
  <c r="F48"/>
  <c r="E46"/>
  <c r="J22"/>
  <c r="E22"/>
  <c r="J79"/>
  <c r="J21"/>
  <c r="J19"/>
  <c r="E19"/>
  <c r="J78"/>
  <c r="J18"/>
  <c r="J16"/>
  <c r="E16"/>
  <c r="F79"/>
  <c r="J15"/>
  <c r="J13"/>
  <c r="E13"/>
  <c r="F78"/>
  <c r="J12"/>
  <c r="J10"/>
  <c r="J76"/>
  <c i="1" r="L50"/>
  <c r="AM50"/>
  <c r="AM49"/>
  <c r="L49"/>
  <c r="AM47"/>
  <c r="L47"/>
  <c r="L45"/>
  <c r="L44"/>
  <c i="2" r="BK196"/>
  <c r="J148"/>
  <c r="BK143"/>
  <c r="BK135"/>
  <c r="BK120"/>
  <c r="BK110"/>
  <c r="BK95"/>
  <c r="J87"/>
  <c r="BK190"/>
  <c r="J183"/>
  <c r="BK178"/>
  <c r="J174"/>
  <c r="BK168"/>
  <c r="BK164"/>
  <c r="J160"/>
  <c r="J155"/>
  <c r="BK151"/>
  <c r="BK148"/>
  <c r="J143"/>
  <c r="J135"/>
  <c r="J120"/>
  <c r="J104"/>
  <c r="J91"/>
  <c r="J196"/>
  <c r="BK149"/>
  <c r="J145"/>
  <c r="BK139"/>
  <c r="J126"/>
  <c r="J117"/>
  <c r="J97"/>
  <c r="BK85"/>
  <c r="J194"/>
  <c r="BK183"/>
  <c r="J179"/>
  <c r="J175"/>
  <c r="BK169"/>
  <c r="J165"/>
  <c r="BK157"/>
  <c r="BK154"/>
  <c r="J151"/>
  <c r="J147"/>
  <c r="J137"/>
  <c r="BK122"/>
  <c r="J107"/>
  <c r="BK97"/>
  <c r="BK87"/>
  <c r="J198"/>
  <c r="BK147"/>
  <c r="BK142"/>
  <c r="J124"/>
  <c r="BK104"/>
  <c r="BK91"/>
  <c r="BK195"/>
  <c r="BK187"/>
  <c r="J182"/>
  <c r="BK175"/>
  <c r="J172"/>
  <c r="BK167"/>
  <c r="J164"/>
  <c r="J157"/>
  <c r="J154"/>
  <c r="J150"/>
  <c r="BK145"/>
  <c r="BK141"/>
  <c r="BK126"/>
  <c r="J113"/>
  <c r="J101"/>
  <c r="BK89"/>
  <c r="J195"/>
  <c r="BK144"/>
  <c r="BK137"/>
  <c r="J122"/>
  <c r="BK107"/>
  <c r="BK93"/>
  <c i="1" r="AS54"/>
  <c i="2" r="J190"/>
  <c r="BK182"/>
  <c r="J178"/>
  <c r="BK172"/>
  <c r="J168"/>
  <c r="J167"/>
  <c r="J162"/>
  <c r="J153"/>
  <c r="BK150"/>
  <c r="J146"/>
  <c r="J142"/>
  <c r="J128"/>
  <c r="BK117"/>
  <c r="J95"/>
  <c r="BK198"/>
  <c r="BK160"/>
  <c r="BK146"/>
  <c r="J141"/>
  <c r="BK128"/>
  <c r="BK113"/>
  <c r="BK101"/>
  <c r="J89"/>
  <c r="BK194"/>
  <c r="J187"/>
  <c r="BK179"/>
  <c r="BK174"/>
  <c r="J169"/>
  <c r="BK165"/>
  <c r="BK162"/>
  <c r="BK155"/>
  <c r="BK153"/>
  <c r="J149"/>
  <c r="J144"/>
  <c r="J139"/>
  <c r="BK124"/>
  <c r="J110"/>
  <c r="J93"/>
  <c r="J85"/>
  <c l="1" r="BK84"/>
  <c r="T84"/>
  <c r="BK152"/>
  <c r="J152"/>
  <c r="J58"/>
  <c r="BK161"/>
  <c r="J161"/>
  <c r="J59"/>
  <c r="P193"/>
  <c r="P192"/>
  <c r="P161"/>
  <c r="R193"/>
  <c r="R192"/>
  <c r="R161"/>
  <c r="T193"/>
  <c r="T192"/>
  <c r="R84"/>
  <c r="R83"/>
  <c r="R82"/>
  <c r="P152"/>
  <c r="P84"/>
  <c r="P83"/>
  <c r="P82"/>
  <c i="1" r="AU55"/>
  <c i="2" r="T152"/>
  <c r="BK193"/>
  <c r="R152"/>
  <c r="T161"/>
  <c r="F50"/>
  <c r="F51"/>
  <c r="J51"/>
  <c r="BE85"/>
  <c r="BE87"/>
  <c r="BE91"/>
  <c r="BE113"/>
  <c r="BE120"/>
  <c r="BE122"/>
  <c r="BE124"/>
  <c r="BE126"/>
  <c r="BE128"/>
  <c r="BE139"/>
  <c r="BE144"/>
  <c r="BE146"/>
  <c r="BE147"/>
  <c r="BE148"/>
  <c r="BE149"/>
  <c r="BE150"/>
  <c r="BE151"/>
  <c r="BE153"/>
  <c r="BE154"/>
  <c r="BE155"/>
  <c r="BE157"/>
  <c r="BE160"/>
  <c r="BE162"/>
  <c r="BE164"/>
  <c r="BE165"/>
  <c r="BE167"/>
  <c r="BE168"/>
  <c r="BE169"/>
  <c r="BE172"/>
  <c r="BE174"/>
  <c r="BE175"/>
  <c r="BE178"/>
  <c r="BE179"/>
  <c r="BE182"/>
  <c r="BE183"/>
  <c r="BE187"/>
  <c r="BE190"/>
  <c r="BE194"/>
  <c r="BE196"/>
  <c r="BE198"/>
  <c r="BK197"/>
  <c r="J197"/>
  <c r="J64"/>
  <c r="J48"/>
  <c r="J50"/>
  <c r="BE89"/>
  <c r="BE93"/>
  <c r="BE95"/>
  <c r="BE97"/>
  <c r="BE101"/>
  <c r="BE104"/>
  <c r="BE107"/>
  <c r="BE110"/>
  <c r="BE117"/>
  <c r="BE135"/>
  <c r="BE137"/>
  <c r="BE141"/>
  <c r="BE142"/>
  <c r="BE143"/>
  <c r="BE145"/>
  <c r="BE195"/>
  <c r="BK186"/>
  <c r="J186"/>
  <c r="J60"/>
  <c r="BK189"/>
  <c r="J189"/>
  <c r="J61"/>
  <c r="F35"/>
  <c i="1" r="BD55"/>
  <c r="BD54"/>
  <c r="W33"/>
  <c i="2" r="F32"/>
  <c i="1" r="BA55"/>
  <c r="BA54"/>
  <c r="W30"/>
  <c i="2" r="F33"/>
  <c i="1" r="BB55"/>
  <c r="BB54"/>
  <c r="W31"/>
  <c r="AU54"/>
  <c i="2" r="F34"/>
  <c i="1" r="BC55"/>
  <c r="BC54"/>
  <c r="W32"/>
  <c i="2" r="J32"/>
  <c i="1" r="AW55"/>
  <c i="2" l="1" r="BK192"/>
  <c r="J192"/>
  <c r="J62"/>
  <c r="T83"/>
  <c r="T82"/>
  <c r="BK83"/>
  <c r="J83"/>
  <c r="J56"/>
  <c r="J84"/>
  <c r="J57"/>
  <c r="J193"/>
  <c r="J63"/>
  <c i="1" r="AW54"/>
  <c r="AK30"/>
  <c r="AY54"/>
  <c i="2" r="J31"/>
  <c i="1" r="AV55"/>
  <c r="AT55"/>
  <c r="AX54"/>
  <c i="2" r="F31"/>
  <c i="1" r="AZ55"/>
  <c r="AZ54"/>
  <c r="W29"/>
  <c i="2" l="1" r="BK82"/>
  <c r="J82"/>
  <c r="J55"/>
  <c i="1" r="AV54"/>
  <c r="AK29"/>
  <c l="1" r="AT54"/>
  <c i="2" r="J28"/>
  <c i="1" r="AG55"/>
  <c r="AG54"/>
  <c r="AN54"/>
  <c l="1" r="AN55"/>
  <c i="2" r="J37"/>
  <c i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<sst xmlns="http://schemas.openxmlformats.org/spreadsheetml/2006/main">
  <si>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</si>
  <si>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</si>
  <si>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</si>
  <si>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</si>
  <si>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</si>
  <si>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{38f3d77f-e0c9-4c8d-a7d5-b10afdb1ceba}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</si>
  <si>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</si>
  <si>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</si>
  <si>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</si>
  <si>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</si>
  <si>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</si>
  <si>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</si>
  <si>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</si>
  <si>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</si>
  <si>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0156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</si>
  <si>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</si>
  <si>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</si>
  <si>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DÝŠINA - NOVÁ HUŤ STEZKA PRO CHODCE ÚSEK INLINE DRÁHA GOLF</t>
  </si>
  <si>
    <t>KSO:</t>
  </si>
  <si>
    <t/>
  </si>
  <si>
    <t>CC-CZ:</t>
  </si>
  <si>
    <t>Místo:</t>
  </si>
  <si>
    <t xml:space="preserve"> </t>
  </si>
  <si>
    <t>Datum:</t>
  </si>
  <si>
    <t>11. 5. 2020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</si>
  <si>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</si>
  <si>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</si>
  <si>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</si>
  <si>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</si>
  <si>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</si>
  <si>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</si>
  <si>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</si>
  <si>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</si>
  <si>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</si>
  <si>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</si>
  <si>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</si>
  <si>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</si>
  <si>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</si>
  <si>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</si>
  <si>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</si>
  <si>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</si>
  <si>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</si>
  <si>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</si>
  <si>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</si>
  <si>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</si>
  <si>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</si>
  <si>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</si>
  <si>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</si>
  <si>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</si>
  <si>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</si>
  <si>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</si>
  <si>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</si>
  <si>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</si>
  <si>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</si>
  <si>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</si>
  <si>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</si>
  <si>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</si>
  <si>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</si>
  <si>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</si>
  <si>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</si>
  <si>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</si>
  <si>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</si>
  <si>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</si>
  <si>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</si>
  <si>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</si>
  <si>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</si>
  <si>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</si>
  <si>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</si>
  <si>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</si>
  <si>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</si>
  <si>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</si>
  <si>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</si>
  <si>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</si>
  <si>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</si>
  <si>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</si>
  <si>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</si>
  <si>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</si>
  <si>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</si>
  <si>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</si>
  <si>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</si>
  <si>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</si>
  <si>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</si>
  <si>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</si>
  <si>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</si>
  <si>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</si>
  <si>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</si>
  <si>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</si>
  <si>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</si>
  <si>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</si>
  <si>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</si>
  <si>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</si>
  <si>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</si>
  <si>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</si>
  <si>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</si>
  <si>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</si>
  <si>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</si>
  <si>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</si>
  <si>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</si>
  <si>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</si>
  <si>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</si>
  <si>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</si>
  <si>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</si>
  <si>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</si>
  <si>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</si>
  <si>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</si>
  <si>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</si>
  <si>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</si>
  <si>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</si>
  <si>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</si>
  <si>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</si>
  <si>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</si>
  <si>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</si>
  <si>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2020 01</t>
  </si>
  <si>
    <t>4</t>
  </si>
  <si>
    <t>-569667078</t>
  </si>
  <si>
    <t>PSC</t>
  </si>
  <si>
    <t xml:space="preserve">Poznámka k souboru cen:_x000d_
1. V cenách jsou započteny i náklady na nařezání, vyrýpnutí, vyzvednutí, přemístění a složení sejmutého drnu na vzdálenost do 50 m nebo s naložením na dopravní prostředek._x000d_
2. V ceně nejsou započteny náklady na zálivku před sejmutím drnu. Pro tyto práce lze použít ceny části C02 souboru cen 185 80-43 Zalití rostlin vodou._x000d_
3. Ceny jsou určeny jen pro sejmutí drnu pro drnování._x000d_
4. Sejmutím drnu se rozumí sejmutí pláství nebo pásů drnu v takové jakosti, aby se jich mohlo použít pro další drnování._x000d_
5. Ceny nejsou určeny k pokládce travního drnu (koberce). Tyto práce se oceňují cenami souboru cen 181 4.-11 Založení trávníku_x000d_
6. Ceny lze použít při zakládání záhonů pro výsadbu rostlin z důvodu snížení profilu terénu._x000d_
</t>
  </si>
  <si>
    <t>112101101</t>
  </si>
  <si>
    <t>Odstranění stromů s odřezáním kmene a s odvětvením listnatých, průměru kmene přes 100 do 300 mm</t>
  </si>
  <si>
    <t>kus</t>
  </si>
  <si>
    <t>-676975444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</si>
  <si>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</si>
  <si>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3</t>
  </si>
  <si>
    <t>112251101</t>
  </si>
  <si>
    <t>Odstranění pařezů strojně s jejich vykopáním, vytrháním nebo odstřelením průměru přes 100 do 300 mm</t>
  </si>
  <si>
    <t>1136679310</t>
  </si>
  <si>
    <t xml:space="preserve">Poznámka k souboru cen:_x000d_
1. Ceny lze použít i pro odstranění pařezů ze sesuté zeminy, vývratů a polomů._x000d_
2. V ceně jsou započteny i náklady na případné nutné odklizení pařezů na hromady na vzdálenost do 50 m nebo naložení na dopravní prostředek._x000d_
3. Mají-li se odstraňovat pařezy z pokáceného souvislého lesního porostu, lze počet pařezů stanovit s přihlédnutím k tabulce v příloze č. 2._x000d_
4. Zásyp jam po pařezech se oceňuje cenami souboru cen 174 2.. Zásyp jam po pařezech._x000d_
5. Průměr pařezu se měří v místě řezu kmene na základě dvojího na sebe kolmého měření a následného zprůměrování naměřených hodnot._x000d_
</t>
  </si>
  <si>
    <t>113201112</t>
  </si>
  <si>
    <t>Vytrhání obrub dřevěných</t>
  </si>
  <si>
    <t>m</t>
  </si>
  <si>
    <t>809506803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</si>
  <si>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</si>
  <si>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5</t>
  </si>
  <si>
    <t>121151123</t>
  </si>
  <si>
    <t>Sejmutí ornice strojně při souvislé ploše přes 500 m2, tl. vrstvy do 200 mm</t>
  </si>
  <si>
    <t>-1804210148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</si>
  <si>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</si>
  <si>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6</t>
  </si>
  <si>
    <t>122151104</t>
  </si>
  <si>
    <t>Odkopávky a prokopávky nezapažené strojně v hornině třídy těžitelnosti I skupiny 1 a 2 přes 100 do 500 m3</t>
  </si>
  <si>
    <t>m3</t>
  </si>
  <si>
    <t>-1802048448</t>
  </si>
  <si>
    <t xml:space="preserve">Poznámka k souboru cen:_x000d_
1. V cenách jsou započteny i náklady na přehození výkopku na vzdálenost do 3 m nebo naložení na dopravní prostředek._x000d_
</t>
  </si>
  <si>
    <t>7</t>
  </si>
  <si>
    <t>132112111</t>
  </si>
  <si>
    <t>Hloubení rýh šířky do 800 mm ručně zapažených i nezapažených, s urovnáním dna do předepsaného profilu a spádu v hornině třídy těžitelnosti I skupiny 1 a 2 soudržných</t>
  </si>
  <si>
    <t>2131217889</t>
  </si>
  <si>
    <t xml:space="preserve">Poznámka k souboru cen:_x000d_
1. V cenách jsou započteny i náklady na přehození výkopku na přilehlém terénu na vzdálenost do 3 m od podélné osy rýhy nebo naložení výkopku na dopravní prostředek._x000d_
</t>
  </si>
  <si>
    <t>P</t>
  </si>
  <si>
    <t>Poznámka k položce:_x000d_
obnažení telefonního kabelu pro dodatečnou ochranu</t>
  </si>
  <si>
    <t>VV</t>
  </si>
  <si>
    <t>2,1</t>
  </si>
  <si>
    <t>8</t>
  </si>
  <si>
    <t>162201401</t>
  </si>
  <si>
    <t>Vodorovné přemístění větví, kmenů nebo pařezů s naložením, složením a dopravou do 1000 m větví stromů listnatých, průměru kmene přes 100 do 300 mm</t>
  </si>
  <si>
    <t>-1520341565</t>
  </si>
  <si>
    <t xml:space="preserve">Poznámka k souboru cen:_x000d_
1. Průměr kmene i pařezu se měří v místě řezu._x000d_
2. Měrná jednotka kus je 1 strom._x000d_
</t>
  </si>
  <si>
    <t>Poznámka k položce:_x000d_
ODVOZ SBĚRNÝ DVŮR DÝŠINA</t>
  </si>
  <si>
    <t>9</t>
  </si>
  <si>
    <t>162201411</t>
  </si>
  <si>
    <t>Vodorovné přemístění větví, kmenů nebo pařezů s naložením, složením a dopravou do 1000 m kmenů stromů listnatých, průměru přes 100 do 300 mm</t>
  </si>
  <si>
    <t>-744831116</t>
  </si>
  <si>
    <t>Poznámka k položce:_x000d_
ODVOZ SBĚRNÝ DVŮR DÝŠINA CCA 1KM</t>
  </si>
  <si>
    <t>10</t>
  </si>
  <si>
    <t>162201421</t>
  </si>
  <si>
    <t>Vodorovné přemístění větví, kmenů nebo pařezů s naložením, složením a dopravou do 1000 m pařezů kmenů, průměru přes 100 do 300 mm</t>
  </si>
  <si>
    <t>-992718321</t>
  </si>
  <si>
    <t>Poznámka k položce:_x000d_
SBĚRNÝ DVŮR DÝŠINA CCA 1KM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</si>
  <si>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</si>
  <si>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</si>
  <si>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</si>
  <si>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-742581688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</si>
  <si>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</si>
  <si>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137,5+2,1+160</t>
  </si>
  <si>
    <t>12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</si>
  <si>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</si>
  <si>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</si>
  <si>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-255858895</t>
  </si>
  <si>
    <t>Poznámka k položce:_x000d_
SKLÁDKA DO 20km</t>
  </si>
  <si>
    <t>299,6*10 'Přepočtené koeficientem množství</t>
  </si>
  <si>
    <t>13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</si>
  <si>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</si>
  <si>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</si>
  <si>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-1456976260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</si>
  <si>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</si>
  <si>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14*0,15</t>
  </si>
  <si>
    <t>14</t>
  </si>
  <si>
    <t>M</t>
  </si>
  <si>
    <t>58344197</t>
  </si>
  <si>
    <t>štěrkodrť frakce 0/63</t>
  </si>
  <si>
    <t>t</t>
  </si>
  <si>
    <t>-1425653651</t>
  </si>
  <si>
    <t>2,1*2 'Přepočtené koeficientem množství</t>
  </si>
  <si>
    <t>181351103</t>
  </si>
  <si>
    <t>Rozprostření a urovnání ornice v rovině nebo ve svahu sklonu do 1:5 strojně při souvislé ploše přes 100 do 500 m2, tl. vrstvy do 200 mm</t>
  </si>
  <si>
    <t>984139062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</si>
  <si>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</si>
  <si>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16</t>
  </si>
  <si>
    <t>181411121</t>
  </si>
  <si>
    <t>Založení trávníku na půdě předem připravené plochy do 1000 m2 výsevem včetně utažení lučního v rovině nebo na svahu do 1:5</t>
  </si>
  <si>
    <t>-1309574878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</si>
  <si>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</si>
  <si>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17</t>
  </si>
  <si>
    <t>181411132</t>
  </si>
  <si>
    <t>Založení trávníku na půdě předem připravené plochy do 1000 m2 výsevem včetně utažení parkového na svahu přes 1:5 do 1:2</t>
  </si>
  <si>
    <t>-706457748</t>
  </si>
  <si>
    <t>18</t>
  </si>
  <si>
    <t>00572410</t>
  </si>
  <si>
    <t>osivo směs travní parková</t>
  </si>
  <si>
    <t>kg</t>
  </si>
  <si>
    <t>-1237883145</t>
  </si>
  <si>
    <t>SVAHOVÁNÍ</t>
  </si>
  <si>
    <t>120</t>
  </si>
  <si>
    <t>TRÁVNÍK</t>
  </si>
  <si>
    <t>525</t>
  </si>
  <si>
    <t>Součet</t>
  </si>
  <si>
    <t>645*0,015 'Přepočtené koeficientem množství</t>
  </si>
  <si>
    <t>19</t>
  </si>
  <si>
    <t>181951112</t>
  </si>
  <si>
    <t>Úprava pláně vyrovnáním výškových rozdílů strojně v hornině třídy těžitelnosti I, skupiny 1 až 3 se zhutněním</t>
  </si>
  <si>
    <t>2078764849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</si>
  <si>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</si>
  <si>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20</t>
  </si>
  <si>
    <t>182151111</t>
  </si>
  <si>
    <t>Svahování trvalých svahů do projektovaných profilů strojně s potřebným přemístěním výkopku při svahování v zářezech v hornině třídy těžitelnosti I, skupiny 1 až 3</t>
  </si>
  <si>
    <t>710747785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</si>
  <si>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</si>
  <si>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182351123</t>
  </si>
  <si>
    <t>Rozprostření a urovnání ornice ve svahu sklonu přes 1:5 strojně při souvislé ploše přes 100 do 500 m2, tl. vrstvy do 200 mm</t>
  </si>
  <si>
    <t>-618709689</t>
  </si>
  <si>
    <t>22</t>
  </si>
  <si>
    <t>183101221</t>
  </si>
  <si>
    <t>Jamky pro výsadbu s výměnou 50 % půdy zeminy tř 1 až 4 objem do 1 m3 v rovině a svahu do 1:5</t>
  </si>
  <si>
    <t>-1107962937</t>
  </si>
  <si>
    <t>23</t>
  </si>
  <si>
    <t>184102115</t>
  </si>
  <si>
    <t>Výsadba dřeviny s balem D do 0,6 m do jamky se zalitím v rovině a svahu do 1:5</t>
  </si>
  <si>
    <t>-1952167995</t>
  </si>
  <si>
    <t>24</t>
  </si>
  <si>
    <t>026503190</t>
  </si>
  <si>
    <t xml:space="preserve">Acer  (javor ) - Vk 220 cm, ok 14-16, ZB</t>
  </si>
  <si>
    <t>1577751052</t>
  </si>
  <si>
    <t>25</t>
  </si>
  <si>
    <t>103715000</t>
  </si>
  <si>
    <t>substrát zahradnický B VL</t>
  </si>
  <si>
    <t>-1283516710</t>
  </si>
  <si>
    <t>26</t>
  </si>
  <si>
    <t>184202123</t>
  </si>
  <si>
    <t>Ukotvení kmene dřevin kůly D do 0,1 m a délky do 3 m</t>
  </si>
  <si>
    <t>1416001598</t>
  </si>
  <si>
    <t>27</t>
  </si>
  <si>
    <t>005100000</t>
  </si>
  <si>
    <t>kůl na ukotvení stromů dl. 250 cm pr. 7 cm</t>
  </si>
  <si>
    <t>108114303</t>
  </si>
  <si>
    <t>28</t>
  </si>
  <si>
    <t>184501111</t>
  </si>
  <si>
    <t>Zhotovení obalu z juty v jedné vrstvě v rovině a svahu do 1:5</t>
  </si>
  <si>
    <t>-1130660306</t>
  </si>
  <si>
    <t>29</t>
  </si>
  <si>
    <t>005100110</t>
  </si>
  <si>
    <t>Juta na obalení kmene</t>
  </si>
  <si>
    <t>89365960</t>
  </si>
  <si>
    <t>30</t>
  </si>
  <si>
    <t>184921093</t>
  </si>
  <si>
    <t>Mulčování rostlin tl do 0,1 m v rovině a svahu do 1:5</t>
  </si>
  <si>
    <t>-1610380064</t>
  </si>
  <si>
    <t>31</t>
  </si>
  <si>
    <t>185804311</t>
  </si>
  <si>
    <t>Zalití rostlin vodou plocha do 20 m2 - 3x</t>
  </si>
  <si>
    <t>-2141953766</t>
  </si>
  <si>
    <t>32</t>
  </si>
  <si>
    <t>082113210</t>
  </si>
  <si>
    <t>voda pitná pro ostatní odběratele</t>
  </si>
  <si>
    <t>1878762256</t>
  </si>
  <si>
    <t>Komunikace pozemní</t>
  </si>
  <si>
    <t>33</t>
  </si>
  <si>
    <t>564861111</t>
  </si>
  <si>
    <t>Podklad ze štěrkodrti ŠD s rozprostřením a zhutněním, po zhutnění tl. 200 mm</t>
  </si>
  <si>
    <t>-1849955438</t>
  </si>
  <si>
    <t>34</t>
  </si>
  <si>
    <t>564931512</t>
  </si>
  <si>
    <t>Podklad nebo podsyp z R-materiálu s rozprostřením a zhutněním, po zhutnění tl. 100 mm</t>
  </si>
  <si>
    <t>277502707</t>
  </si>
  <si>
    <t>35</t>
  </si>
  <si>
    <t>577144111</t>
  </si>
  <si>
    <t>Asfaltový beton vrstva obrusná ACO 11 (ABS) s rozprostřením a se zhutněním z nemodifikovaného asfaltu v pruhu šířky do 3 m tř. I, po zhutnění tl. 50 mm</t>
  </si>
  <si>
    <t>1967293194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</si>
  <si>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</si>
  <si>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36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</si>
  <si>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</si>
  <si>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</si>
  <si>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-1240409105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</si>
  <si>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</si>
  <si>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Poznámka k položce:_x000d_
varovné pásy</t>
  </si>
  <si>
    <t>37</t>
  </si>
  <si>
    <t>59245006</t>
  </si>
  <si>
    <t>dlažba tvar obdélník betonová pro nevidomé 200x100x60mm barevná</t>
  </si>
  <si>
    <t>-2040325971</t>
  </si>
  <si>
    <t>Ostatní konstrukce a práce, bourání</t>
  </si>
  <si>
    <t>38</t>
  </si>
  <si>
    <t>914111111</t>
  </si>
  <si>
    <t>Montáž svislé dopravní značky základní velikosti do 1 m2 objímkami na sloupky nebo konzoly</t>
  </si>
  <si>
    <t>-1493900603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</si>
  <si>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</si>
  <si>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39</t>
  </si>
  <si>
    <t>40445619</t>
  </si>
  <si>
    <t>zákazové, příkazové dopravní značky B1-B34, C1-15 500mm</t>
  </si>
  <si>
    <t>1470061981</t>
  </si>
  <si>
    <t>40</t>
  </si>
  <si>
    <t>914511112</t>
  </si>
  <si>
    <t>Montáž sloupku dopravních značek délky do 3,5 m do hliníkové patky</t>
  </si>
  <si>
    <t>-1458963243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</si>
  <si>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</si>
  <si>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41</t>
  </si>
  <si>
    <t>40445225</t>
  </si>
  <si>
    <t>sloupek pro dopravní značku Zn D 60mm v 3,5m</t>
  </si>
  <si>
    <t>-762685644</t>
  </si>
  <si>
    <t>42</t>
  </si>
  <si>
    <t>40445240</t>
  </si>
  <si>
    <t>patka pro sloupek Al D 60mm</t>
  </si>
  <si>
    <t>44404723</t>
  </si>
  <si>
    <t>43</t>
  </si>
  <si>
    <t>915111115</t>
  </si>
  <si>
    <t>Vodorovné dopravní značení stříkané barvou dělící čára šířky 125 mm souvislá žlutá základní</t>
  </si>
  <si>
    <t>770129871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</si>
  <si>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</si>
  <si>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Poznámka k položce:_x000d_
vyznačení plochy blokovaných stání</t>
  </si>
  <si>
    <t>44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</si>
  <si>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</si>
  <si>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</si>
  <si>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1889465742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</si>
  <si>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</si>
  <si>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45</t>
  </si>
  <si>
    <t>59217036</t>
  </si>
  <si>
    <t>obrubník betonový parkový přírodní 500x80x250mm</t>
  </si>
  <si>
    <t>1277031215</t>
  </si>
  <si>
    <t>46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</si>
  <si>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</si>
  <si>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</si>
  <si>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-1381101818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</si>
  <si>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</si>
  <si>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Poznámka k položce:_x000d_
osazení chodníkového obrubníku pro vyemezení prostoru na varovné pásy</t>
  </si>
  <si>
    <t>47</t>
  </si>
  <si>
    <t>59217037</t>
  </si>
  <si>
    <t>obrubník betonový parkový přírodní 500x50x200mm</t>
  </si>
  <si>
    <t>-1253273967</t>
  </si>
  <si>
    <t>48</t>
  </si>
  <si>
    <t>919535555</t>
  </si>
  <si>
    <t xml:space="preserve">Obetonování dělené chráničky betonem prostým tř. C 12/15_x000d_
</t>
  </si>
  <si>
    <t>-1454035817</t>
  </si>
  <si>
    <t xml:space="preserve">Poznámka k souboru cen:_x000d_
1. V ceně jsou započteny i náklady na popř. nutné bednění a odbednění._x000d_
2. Pro výpočet přesunu hmot se celková hmotnost položky sníží o hmotnost betonu, pokud je beton dodáván přímo na místo zabudování nebo do prostoru technologické manipulace._x000d_
</t>
  </si>
  <si>
    <t>0,065*14</t>
  </si>
  <si>
    <t>49</t>
  </si>
  <si>
    <t>899914112</t>
  </si>
  <si>
    <t>Montáž dělené chráničky kabel Cetin včetně dodávky chráničky včetně rezervní DN160</t>
  </si>
  <si>
    <t>61089773</t>
  </si>
  <si>
    <t>50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</si>
  <si>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</si>
  <si>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</si>
  <si>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-1959722563</t>
  </si>
  <si>
    <t xml:space="preserve">Poznámka k souboru cen:_x000d_
1. V cenách jsou započteny i náklady na vyčištění spár, na impregnaci a zalití spár včetně dodání hmot._x000d_
</t>
  </si>
  <si>
    <t>Poznámka k položce:_x000d_
napojení stezku mna asf. plochu u odpaliště</t>
  </si>
  <si>
    <t>997</t>
  </si>
  <si>
    <t>Přesun sutě</t>
  </si>
  <si>
    <t>51</t>
  </si>
  <si>
    <t>997221873</t>
  </si>
  <si>
    <t>Poplatek za uložení stavebního odpadu na recyklační skládce (skládkovné) zeminy a kamení zatříděného do Katalogu odpadů pod kódem 17 05 04</t>
  </si>
  <si>
    <t>2082831846</t>
  </si>
  <si>
    <t>299,6*1,8 'Přepočtené koeficientem množství</t>
  </si>
  <si>
    <t>998</t>
  </si>
  <si>
    <t>Přesun hmot</t>
  </si>
  <si>
    <t>52</t>
  </si>
  <si>
    <t>998225111</t>
  </si>
  <si>
    <t>Přesun hmot pro komunikace s krytem z kameniva, monolitickým betonovým nebo živičným dopravní vzdálenost do 200 m jakékoliv délky objektu</t>
  </si>
  <si>
    <t>-1562211594</t>
  </si>
  <si>
    <t xml:space="preserve">Poznámka k souboru cen:_x000d_
1. Ceny lze použít i pro plochy letišť s krytem monolitickým betonovým nebo živičným._x000d_
</t>
  </si>
  <si>
    <t>VRN</t>
  </si>
  <si>
    <t>Vedlejší rozpočtové náklady</t>
  </si>
  <si>
    <t>VRN1</t>
  </si>
  <si>
    <t>Průzkumné, geodetické a projektové práce</t>
  </si>
  <si>
    <t>53</t>
  </si>
  <si>
    <t>012103000</t>
  </si>
  <si>
    <t>Geodetické práce před výstavbou-vytyčení stavby</t>
  </si>
  <si>
    <t>ks</t>
  </si>
  <si>
    <t>1024</t>
  </si>
  <si>
    <t>2000922172</t>
  </si>
  <si>
    <t>54</t>
  </si>
  <si>
    <t>012303000</t>
  </si>
  <si>
    <t>Geodetické práce po výstavbě-skutčné zaměření stavby</t>
  </si>
  <si>
    <t>-895063227</t>
  </si>
  <si>
    <t>55</t>
  </si>
  <si>
    <t>013254000</t>
  </si>
  <si>
    <t>Dokumentace skutečného provedení stavby</t>
  </si>
  <si>
    <t>-545330695</t>
  </si>
  <si>
    <t>VRN3</t>
  </si>
  <si>
    <t>Zařízení staveniště</t>
  </si>
  <si>
    <t>56</t>
  </si>
  <si>
    <t>034303000</t>
  </si>
  <si>
    <t>Dopravní značení na staveništi</t>
  </si>
  <si>
    <t>1343592710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</si>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</sst>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0156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DÝŠINA - NOVÁ HUŤ STEZKA PRO CHODCE ÚSEK INLINE DRÁHA GOLF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11. 5. 2020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V54" s="110" t="s">
        <v>70</v>
      </c>
      <c r="BW54" s="110" t="s">
        <v>5</v>
      </c>
      <c r="BX54" s="110" t="s">
        <v>71</v>
      </c>
      <c r="CL54" s="110" t="s">
        <v>19</v>
      </c>
    </row>
    <row r="55" s="7" customFormat="1" ht="24.75" customHeight="1">
      <c r="A55" s="111" t="s">
        <v>72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'0156 - DÝŠINA - NOVÁ HUŤ 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73</v>
      </c>
      <c r="AR55" s="118"/>
      <c r="AS55" s="119">
        <v>0</v>
      </c>
      <c r="AT55" s="120">
        <f>ROUND(SUM(AV55:AW55),2)</f>
        <v>0</v>
      </c>
      <c r="AU55" s="121">
        <f>'0156 - DÝŠINA - NOVÁ HUŤ ...'!P82</f>
        <v>0</v>
      </c>
      <c r="AV55" s="120">
        <f>'0156 - DÝŠINA - NOVÁ HUŤ ...'!J31</f>
        <v>0</v>
      </c>
      <c r="AW55" s="120">
        <f>'0156 - DÝŠINA - NOVÁ HUŤ ...'!J32</f>
        <v>0</v>
      </c>
      <c r="AX55" s="120">
        <f>'0156 - DÝŠINA - NOVÁ HUŤ ...'!J33</f>
        <v>0</v>
      </c>
      <c r="AY55" s="120">
        <f>'0156 - DÝŠINA - NOVÁ HUŤ ...'!J34</f>
        <v>0</v>
      </c>
      <c r="AZ55" s="120">
        <f>'0156 - DÝŠINA - NOVÁ HUŤ ...'!F31</f>
        <v>0</v>
      </c>
      <c r="BA55" s="120">
        <f>'0156 - DÝŠINA - NOVÁ HUŤ ...'!F32</f>
        <v>0</v>
      </c>
      <c r="BB55" s="120">
        <f>'0156 - DÝŠINA - NOVÁ HUŤ ...'!F33</f>
        <v>0</v>
      </c>
      <c r="BC55" s="120">
        <f>'0156 - DÝŠINA - NOVÁ HUŤ ...'!F34</f>
        <v>0</v>
      </c>
      <c r="BD55" s="122">
        <f>'0156 - DÝŠINA - NOVÁ HUŤ ...'!F35</f>
        <v>0</v>
      </c>
      <c r="BE55" s="7"/>
      <c r="BT55" s="123" t="s">
        <v>74</v>
      </c>
      <c r="BU55" s="123" t="s">
        <v>75</v>
      </c>
      <c r="BV55" s="123" t="s">
        <v>70</v>
      </c>
      <c r="BW55" s="123" t="s">
        <v>5</v>
      </c>
      <c r="BX55" s="123" t="s">
        <v>71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LUqmq6ChWcGlEuA3wD+dI7PWyM43VvCRn+5RpQsoMLmHBZRd8IH8XIQv1DUB/fMVlpVsZoQGiaX3tx9wMTamMw==" hashValue="/JlOaKL8+la7MBS93+RBuKYjGLA/h9Rze5oIEPgPUKnmuGzBCK1ndlh2MGgdD9AporJgc9g4i95Rr0TY2uKxg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56 - DÝŠINA - NOVÁ HUŤ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1"/>
      <c r="AT3" s="18" t="s">
        <v>76</v>
      </c>
    </row>
    <row r="4" s="1" customFormat="1" ht="24.96" customHeight="1">
      <c r="B4" s="21"/>
      <c r="D4" s="128" t="s">
        <v>77</v>
      </c>
      <c r="I4" s="124"/>
      <c r="L4" s="21"/>
      <c r="M4" s="129" t="s">
        <v>10</v>
      </c>
      <c r="AT4" s="18" t="s">
        <v>4</v>
      </c>
    </row>
    <row r="5" s="1" customFormat="1" ht="6.96" customHeight="1">
      <c r="B5" s="21"/>
      <c r="I5" s="124"/>
      <c r="L5" s="21"/>
    </row>
    <row r="6" s="2" customFormat="1" ht="12" customHeight="1">
      <c r="A6" s="39"/>
      <c r="B6" s="45"/>
      <c r="C6" s="39"/>
      <c r="D6" s="130" t="s">
        <v>16</v>
      </c>
      <c r="E6" s="39"/>
      <c r="F6" s="39"/>
      <c r="G6" s="39"/>
      <c r="H6" s="39"/>
      <c r="I6" s="131"/>
      <c r="J6" s="39"/>
      <c r="K6" s="39"/>
      <c r="L6" s="132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3" t="s">
        <v>17</v>
      </c>
      <c r="F7" s="39"/>
      <c r="G7" s="39"/>
      <c r="H7" s="39"/>
      <c r="I7" s="131"/>
      <c r="J7" s="39"/>
      <c r="K7" s="39"/>
      <c r="L7" s="132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1"/>
      <c r="J8" s="39"/>
      <c r="K8" s="39"/>
      <c r="L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0" t="s">
        <v>18</v>
      </c>
      <c r="E9" s="39"/>
      <c r="F9" s="134" t="s">
        <v>19</v>
      </c>
      <c r="G9" s="39"/>
      <c r="H9" s="39"/>
      <c r="I9" s="135" t="s">
        <v>20</v>
      </c>
      <c r="J9" s="134" t="s">
        <v>19</v>
      </c>
      <c r="K9" s="39"/>
      <c r="L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0" t="s">
        <v>21</v>
      </c>
      <c r="E10" s="39"/>
      <c r="F10" s="134" t="s">
        <v>22</v>
      </c>
      <c r="G10" s="39"/>
      <c r="H10" s="39"/>
      <c r="I10" s="135" t="s">
        <v>23</v>
      </c>
      <c r="J10" s="136" t="str">
        <f>'Rekapitulace stavby'!AN8</f>
        <v>11. 5. 2020</v>
      </c>
      <c r="K10" s="39"/>
      <c r="L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31"/>
      <c r="J11" s="39"/>
      <c r="K11" s="39"/>
      <c r="L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0" t="s">
        <v>25</v>
      </c>
      <c r="E12" s="39"/>
      <c r="F12" s="39"/>
      <c r="G12" s="39"/>
      <c r="H12" s="39"/>
      <c r="I12" s="135" t="s">
        <v>26</v>
      </c>
      <c r="J12" s="134" t="str">
        <f>IF('Rekapitulace stavby'!AN10="","",'Rekapitulace stavby'!AN10)</f>
        <v/>
      </c>
      <c r="K12" s="39"/>
      <c r="L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4" t="str">
        <f>IF('Rekapitulace stavby'!E11="","",'Rekapitulace stavby'!E11)</f>
        <v xml:space="preserve"> </v>
      </c>
      <c r="F13" s="39"/>
      <c r="G13" s="39"/>
      <c r="H13" s="39"/>
      <c r="I13" s="135" t="s">
        <v>27</v>
      </c>
      <c r="J13" s="134" t="str">
        <f>IF('Rekapitulace stavby'!AN11="","",'Rekapitulace stavby'!AN11)</f>
        <v/>
      </c>
      <c r="K13" s="39"/>
      <c r="L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1"/>
      <c r="J14" s="39"/>
      <c r="K14" s="39"/>
      <c r="L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0" t="s">
        <v>28</v>
      </c>
      <c r="E15" s="39"/>
      <c r="F15" s="39"/>
      <c r="G15" s="39"/>
      <c r="H15" s="39"/>
      <c r="I15" s="135" t="s">
        <v>26</v>
      </c>
      <c r="J15" s="34" t="str">
        <f>'Rekapitulace stavby'!AN13</f>
        <v>Vyplň údaj</v>
      </c>
      <c r="K15" s="39"/>
      <c r="L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4"/>
      <c r="G16" s="134"/>
      <c r="H16" s="134"/>
      <c r="I16" s="135" t="s">
        <v>27</v>
      </c>
      <c r="J16" s="34" t="str">
        <f>'Rekapitulace stavby'!AN14</f>
        <v>Vyplň údaj</v>
      </c>
      <c r="K16" s="39"/>
      <c r="L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1"/>
      <c r="J17" s="39"/>
      <c r="K17" s="39"/>
      <c r="L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0" t="s">
        <v>30</v>
      </c>
      <c r="E18" s="39"/>
      <c r="F18" s="39"/>
      <c r="G18" s="39"/>
      <c r="H18" s="39"/>
      <c r="I18" s="135" t="s">
        <v>26</v>
      </c>
      <c r="J18" s="134" t="str">
        <f>IF('Rekapitulace stavby'!AN16="","",'Rekapitulace stavby'!AN16)</f>
        <v/>
      </c>
      <c r="K18" s="39"/>
      <c r="L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stavby'!E17="","",'Rekapitulace stavby'!E17)</f>
        <v xml:space="preserve"> </v>
      </c>
      <c r="F19" s="39"/>
      <c r="G19" s="39"/>
      <c r="H19" s="39"/>
      <c r="I19" s="135" t="s">
        <v>27</v>
      </c>
      <c r="J19" s="134" t="str">
        <f>IF('Rekapitulace stavby'!AN17="","",'Rekapitulace stavby'!AN17)</f>
        <v/>
      </c>
      <c r="K19" s="39"/>
      <c r="L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1"/>
      <c r="J20" s="39"/>
      <c r="K20" s="39"/>
      <c r="L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0" t="s">
        <v>32</v>
      </c>
      <c r="E21" s="39"/>
      <c r="F21" s="39"/>
      <c r="G21" s="39"/>
      <c r="H21" s="39"/>
      <c r="I21" s="135" t="s">
        <v>26</v>
      </c>
      <c r="J21" s="134" t="str">
        <f>IF('Rekapitulace stavby'!AN19="","",'Rekapitulace stavby'!AN19)</f>
        <v/>
      </c>
      <c r="K21" s="39"/>
      <c r="L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4" t="str">
        <f>IF('Rekapitulace stavby'!E20="","",'Rekapitulace stavby'!E20)</f>
        <v xml:space="preserve"> </v>
      </c>
      <c r="F22" s="39"/>
      <c r="G22" s="39"/>
      <c r="H22" s="39"/>
      <c r="I22" s="135" t="s">
        <v>27</v>
      </c>
      <c r="J22" s="134" t="str">
        <f>IF('Rekapitulace stavby'!AN20="","",'Rekapitulace stavby'!AN20)</f>
        <v/>
      </c>
      <c r="K22" s="39"/>
      <c r="L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1"/>
      <c r="J23" s="39"/>
      <c r="K23" s="39"/>
      <c r="L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0" t="s">
        <v>33</v>
      </c>
      <c r="E24" s="39"/>
      <c r="F24" s="39"/>
      <c r="G24" s="39"/>
      <c r="H24" s="39"/>
      <c r="I24" s="131"/>
      <c r="J24" s="39"/>
      <c r="K24" s="39"/>
      <c r="L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7"/>
      <c r="B25" s="138"/>
      <c r="C25" s="137"/>
      <c r="D25" s="137"/>
      <c r="E25" s="139" t="s">
        <v>34</v>
      </c>
      <c r="F25" s="139"/>
      <c r="G25" s="139"/>
      <c r="H25" s="139"/>
      <c r="I25" s="140"/>
      <c r="J25" s="137"/>
      <c r="K25" s="137"/>
      <c r="L25" s="141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1"/>
      <c r="J26" s="39"/>
      <c r="K26" s="39"/>
      <c r="L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2"/>
      <c r="E27" s="142"/>
      <c r="F27" s="142"/>
      <c r="G27" s="142"/>
      <c r="H27" s="142"/>
      <c r="I27" s="143"/>
      <c r="J27" s="142"/>
      <c r="K27" s="142"/>
      <c r="L27" s="132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4" t="s">
        <v>35</v>
      </c>
      <c r="E28" s="39"/>
      <c r="F28" s="39"/>
      <c r="G28" s="39"/>
      <c r="H28" s="39"/>
      <c r="I28" s="131"/>
      <c r="J28" s="145">
        <f>ROUND(J82, 2)</f>
        <v>0</v>
      </c>
      <c r="K28" s="39"/>
      <c r="L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2"/>
      <c r="E29" s="142"/>
      <c r="F29" s="142"/>
      <c r="G29" s="142"/>
      <c r="H29" s="142"/>
      <c r="I29" s="143"/>
      <c r="J29" s="142"/>
      <c r="K29" s="142"/>
      <c r="L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6" t="s">
        <v>37</v>
      </c>
      <c r="G30" s="39"/>
      <c r="H30" s="39"/>
      <c r="I30" s="147" t="s">
        <v>36</v>
      </c>
      <c r="J30" s="146" t="s">
        <v>38</v>
      </c>
      <c r="K30" s="39"/>
      <c r="L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8" t="s">
        <v>39</v>
      </c>
      <c r="E31" s="130" t="s">
        <v>40</v>
      </c>
      <c r="F31" s="149">
        <f>ROUND((SUM(BE82:BE198)),  2)</f>
        <v>0</v>
      </c>
      <c r="G31" s="39"/>
      <c r="H31" s="39"/>
      <c r="I31" s="150">
        <v>0.20999999999999999</v>
      </c>
      <c r="J31" s="149">
        <f>ROUND(((SUM(BE82:BE198))*I31),  2)</f>
        <v>0</v>
      </c>
      <c r="K31" s="39"/>
      <c r="L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0" t="s">
        <v>41</v>
      </c>
      <c r="F32" s="149">
        <f>ROUND((SUM(BF82:BF198)),  2)</f>
        <v>0</v>
      </c>
      <c r="G32" s="39"/>
      <c r="H32" s="39"/>
      <c r="I32" s="150">
        <v>0.14999999999999999</v>
      </c>
      <c r="J32" s="149">
        <f>ROUND(((SUM(BF82:BF198))*I32),  2)</f>
        <v>0</v>
      </c>
      <c r="K32" s="39"/>
      <c r="L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0" t="s">
        <v>42</v>
      </c>
      <c r="F33" s="149">
        <f>ROUND((SUM(BG82:BG198)),  2)</f>
        <v>0</v>
      </c>
      <c r="G33" s="39"/>
      <c r="H33" s="39"/>
      <c r="I33" s="150">
        <v>0.20999999999999999</v>
      </c>
      <c r="J33" s="149">
        <f>0</f>
        <v>0</v>
      </c>
      <c r="K33" s="39"/>
      <c r="L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0" t="s">
        <v>43</v>
      </c>
      <c r="F34" s="149">
        <f>ROUND((SUM(BH82:BH198)),  2)</f>
        <v>0</v>
      </c>
      <c r="G34" s="39"/>
      <c r="H34" s="39"/>
      <c r="I34" s="150">
        <v>0.14999999999999999</v>
      </c>
      <c r="J34" s="149">
        <f>0</f>
        <v>0</v>
      </c>
      <c r="K34" s="39"/>
      <c r="L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0" t="s">
        <v>44</v>
      </c>
      <c r="F35" s="149">
        <f>ROUND((SUM(BI82:BI198)),  2)</f>
        <v>0</v>
      </c>
      <c r="G35" s="39"/>
      <c r="H35" s="39"/>
      <c r="I35" s="150">
        <v>0</v>
      </c>
      <c r="J35" s="149">
        <f>0</f>
        <v>0</v>
      </c>
      <c r="K35" s="39"/>
      <c r="L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1"/>
      <c r="J36" s="39"/>
      <c r="K36" s="39"/>
      <c r="L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1"/>
      <c r="D37" s="152" t="s">
        <v>45</v>
      </c>
      <c r="E37" s="153"/>
      <c r="F37" s="153"/>
      <c r="G37" s="154" t="s">
        <v>46</v>
      </c>
      <c r="H37" s="155" t="s">
        <v>47</v>
      </c>
      <c r="I37" s="156"/>
      <c r="J37" s="157">
        <f>SUM(J28:J35)</f>
        <v>0</v>
      </c>
      <c r="K37" s="158"/>
      <c r="L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9"/>
      <c r="C38" s="160"/>
      <c r="D38" s="160"/>
      <c r="E38" s="160"/>
      <c r="F38" s="160"/>
      <c r="G38" s="160"/>
      <c r="H38" s="160"/>
      <c r="I38" s="161"/>
      <c r="J38" s="160"/>
      <c r="K38" s="160"/>
      <c r="L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132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78</v>
      </c>
      <c r="D43" s="41"/>
      <c r="E43" s="41"/>
      <c r="F43" s="41"/>
      <c r="G43" s="41"/>
      <c r="H43" s="41"/>
      <c r="I43" s="131"/>
      <c r="J43" s="41"/>
      <c r="K43" s="41"/>
      <c r="L43" s="132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131"/>
      <c r="J44" s="41"/>
      <c r="K44" s="41"/>
      <c r="L44" s="13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131"/>
      <c r="J45" s="41"/>
      <c r="K45" s="41"/>
      <c r="L45" s="132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DÝŠINA - NOVÁ HUŤ STEZKA PRO CHODCE ÚSEK INLINE DRÁHA GOLF</v>
      </c>
      <c r="F46" s="41"/>
      <c r="G46" s="41"/>
      <c r="H46" s="41"/>
      <c r="I46" s="131"/>
      <c r="J46" s="41"/>
      <c r="K46" s="41"/>
      <c r="L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131"/>
      <c r="J47" s="41"/>
      <c r="K47" s="41"/>
      <c r="L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135" t="s">
        <v>23</v>
      </c>
      <c r="J48" s="73" t="str">
        <f>IF(J10="","",J10)</f>
        <v>11. 5. 2020</v>
      </c>
      <c r="K48" s="41"/>
      <c r="L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131"/>
      <c r="J49" s="41"/>
      <c r="K49" s="41"/>
      <c r="L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135" t="s">
        <v>30</v>
      </c>
      <c r="J50" s="37" t="str">
        <f>E19</f>
        <v xml:space="preserve"> </v>
      </c>
      <c r="K50" s="41"/>
      <c r="L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28</v>
      </c>
      <c r="D51" s="41"/>
      <c r="E51" s="41"/>
      <c r="F51" s="28" t="str">
        <f>IF(E16="","",E16)</f>
        <v>Vyplň údaj</v>
      </c>
      <c r="G51" s="41"/>
      <c r="H51" s="41"/>
      <c r="I51" s="135" t="s">
        <v>32</v>
      </c>
      <c r="J51" s="37" t="str">
        <f>E22</f>
        <v xml:space="preserve"> </v>
      </c>
      <c r="K51" s="41"/>
      <c r="L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131"/>
      <c r="J52" s="41"/>
      <c r="K52" s="41"/>
      <c r="L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65" t="s">
        <v>79</v>
      </c>
      <c r="D53" s="166"/>
      <c r="E53" s="166"/>
      <c r="F53" s="166"/>
      <c r="G53" s="166"/>
      <c r="H53" s="166"/>
      <c r="I53" s="167"/>
      <c r="J53" s="168" t="s">
        <v>80</v>
      </c>
      <c r="K53" s="166"/>
      <c r="L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131"/>
      <c r="J54" s="41"/>
      <c r="K54" s="41"/>
      <c r="L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9" t="s">
        <v>67</v>
      </c>
      <c r="D55" s="41"/>
      <c r="E55" s="41"/>
      <c r="F55" s="41"/>
      <c r="G55" s="41"/>
      <c r="H55" s="41"/>
      <c r="I55" s="131"/>
      <c r="J55" s="103">
        <f>J82</f>
        <v>0</v>
      </c>
      <c r="K55" s="41"/>
      <c r="L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81</v>
      </c>
    </row>
    <row r="56" s="9" customFormat="1" ht="24.96" customHeight="1">
      <c r="A56" s="9"/>
      <c r="B56" s="170"/>
      <c r="C56" s="171"/>
      <c r="D56" s="172" t="s">
        <v>82</v>
      </c>
      <c r="E56" s="173"/>
      <c r="F56" s="173"/>
      <c r="G56" s="173"/>
      <c r="H56" s="173"/>
      <c r="I56" s="174"/>
      <c r="J56" s="175">
        <f>J83</f>
        <v>0</v>
      </c>
      <c r="K56" s="171"/>
      <c r="L56" s="17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7"/>
      <c r="C57" s="178"/>
      <c r="D57" s="179" t="s">
        <v>83</v>
      </c>
      <c r="E57" s="180"/>
      <c r="F57" s="180"/>
      <c r="G57" s="180"/>
      <c r="H57" s="180"/>
      <c r="I57" s="181"/>
      <c r="J57" s="182">
        <f>J84</f>
        <v>0</v>
      </c>
      <c r="K57" s="178"/>
      <c r="L57" s="18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7"/>
      <c r="C58" s="178"/>
      <c r="D58" s="179" t="s">
        <v>84</v>
      </c>
      <c r="E58" s="180"/>
      <c r="F58" s="180"/>
      <c r="G58" s="180"/>
      <c r="H58" s="180"/>
      <c r="I58" s="181"/>
      <c r="J58" s="182">
        <f>J152</f>
        <v>0</v>
      </c>
      <c r="K58" s="178"/>
      <c r="L58" s="183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7"/>
      <c r="C59" s="178"/>
      <c r="D59" s="179" t="s">
        <v>85</v>
      </c>
      <c r="E59" s="180"/>
      <c r="F59" s="180"/>
      <c r="G59" s="180"/>
      <c r="H59" s="180"/>
      <c r="I59" s="181"/>
      <c r="J59" s="182">
        <f>J161</f>
        <v>0</v>
      </c>
      <c r="K59" s="178"/>
      <c r="L59" s="18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7"/>
      <c r="C60" s="178"/>
      <c r="D60" s="179" t="s">
        <v>86</v>
      </c>
      <c r="E60" s="180"/>
      <c r="F60" s="180"/>
      <c r="G60" s="180"/>
      <c r="H60" s="180"/>
      <c r="I60" s="181"/>
      <c r="J60" s="182">
        <f>J186</f>
        <v>0</v>
      </c>
      <c r="K60" s="178"/>
      <c r="L60" s="18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77"/>
      <c r="C61" s="178"/>
      <c r="D61" s="179" t="s">
        <v>87</v>
      </c>
      <c r="E61" s="180"/>
      <c r="F61" s="180"/>
      <c r="G61" s="180"/>
      <c r="H61" s="180"/>
      <c r="I61" s="181"/>
      <c r="J61" s="182">
        <f>J189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0"/>
      <c r="C62" s="171"/>
      <c r="D62" s="172" t="s">
        <v>88</v>
      </c>
      <c r="E62" s="173"/>
      <c r="F62" s="173"/>
      <c r="G62" s="173"/>
      <c r="H62" s="173"/>
      <c r="I62" s="174"/>
      <c r="J62" s="175">
        <f>J192</f>
        <v>0</v>
      </c>
      <c r="K62" s="171"/>
      <c r="L62" s="17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7"/>
      <c r="C63" s="178"/>
      <c r="D63" s="179" t="s">
        <v>89</v>
      </c>
      <c r="E63" s="180"/>
      <c r="F63" s="180"/>
      <c r="G63" s="180"/>
      <c r="H63" s="180"/>
      <c r="I63" s="181"/>
      <c r="J63" s="182">
        <f>J193</f>
        <v>0</v>
      </c>
      <c r="K63" s="178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90</v>
      </c>
      <c r="E64" s="180"/>
      <c r="F64" s="180"/>
      <c r="G64" s="180"/>
      <c r="H64" s="180"/>
      <c r="I64" s="181"/>
      <c r="J64" s="182">
        <f>J197</f>
        <v>0</v>
      </c>
      <c r="K64" s="178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131"/>
      <c r="J65" s="41"/>
      <c r="K65" s="41"/>
      <c r="L65" s="132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161"/>
      <c r="J66" s="61"/>
      <c r="K66" s="61"/>
      <c r="L66" s="132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164"/>
      <c r="J70" s="63"/>
      <c r="K70" s="63"/>
      <c r="L70" s="132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91</v>
      </c>
      <c r="D71" s="41"/>
      <c r="E71" s="41"/>
      <c r="F71" s="41"/>
      <c r="G71" s="41"/>
      <c r="H71" s="41"/>
      <c r="I71" s="131"/>
      <c r="J71" s="41"/>
      <c r="K71" s="41"/>
      <c r="L71" s="132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131"/>
      <c r="J72" s="41"/>
      <c r="K72" s="41"/>
      <c r="L72" s="132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131"/>
      <c r="J73" s="41"/>
      <c r="K73" s="41"/>
      <c r="L73" s="132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E7</f>
        <v>DÝŠINA - NOVÁ HUŤ STEZKA PRO CHODCE ÚSEK INLINE DRÁHA GOLF</v>
      </c>
      <c r="F74" s="41"/>
      <c r="G74" s="41"/>
      <c r="H74" s="41"/>
      <c r="I74" s="131"/>
      <c r="J74" s="41"/>
      <c r="K74" s="41"/>
      <c r="L74" s="132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1"/>
      <c r="J75" s="41"/>
      <c r="K75" s="41"/>
      <c r="L75" s="132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F10</f>
        <v xml:space="preserve"> </v>
      </c>
      <c r="G76" s="41"/>
      <c r="H76" s="41"/>
      <c r="I76" s="135" t="s">
        <v>23</v>
      </c>
      <c r="J76" s="73" t="str">
        <f>IF(J10="","",J10)</f>
        <v>11. 5. 2020</v>
      </c>
      <c r="K76" s="41"/>
      <c r="L76" s="132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1"/>
      <c r="J77" s="41"/>
      <c r="K77" s="41"/>
      <c r="L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E13</f>
        <v xml:space="preserve"> </v>
      </c>
      <c r="G78" s="41"/>
      <c r="H78" s="41"/>
      <c r="I78" s="135" t="s">
        <v>30</v>
      </c>
      <c r="J78" s="37" t="str">
        <f>E19</f>
        <v xml:space="preserve"> </v>
      </c>
      <c r="K78" s="41"/>
      <c r="L78" s="132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IF(E16="","",E16)</f>
        <v>Vyplň údaj</v>
      </c>
      <c r="G79" s="41"/>
      <c r="H79" s="41"/>
      <c r="I79" s="135" t="s">
        <v>32</v>
      </c>
      <c r="J79" s="37" t="str">
        <f>E22</f>
        <v xml:space="preserve"> </v>
      </c>
      <c r="K79" s="41"/>
      <c r="L79" s="132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131"/>
      <c r="J80" s="41"/>
      <c r="K80" s="41"/>
      <c r="L80" s="132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4"/>
      <c r="B81" s="185"/>
      <c r="C81" s="186" t="s">
        <v>92</v>
      </c>
      <c r="D81" s="187" t="s">
        <v>54</v>
      </c>
      <c r="E81" s="187" t="s">
        <v>50</v>
      </c>
      <c r="F81" s="187" t="s">
        <v>51</v>
      </c>
      <c r="G81" s="187" t="s">
        <v>93</v>
      </c>
      <c r="H81" s="187" t="s">
        <v>94</v>
      </c>
      <c r="I81" s="188" t="s">
        <v>95</v>
      </c>
      <c r="J81" s="187" t="s">
        <v>80</v>
      </c>
      <c r="K81" s="189" t="s">
        <v>96</v>
      </c>
      <c r="L81" s="190"/>
      <c r="M81" s="93" t="s">
        <v>19</v>
      </c>
      <c r="N81" s="94" t="s">
        <v>39</v>
      </c>
      <c r="O81" s="94" t="s">
        <v>97</v>
      </c>
      <c r="P81" s="94" t="s">
        <v>98</v>
      </c>
      <c r="Q81" s="94" t="s">
        <v>99</v>
      </c>
      <c r="R81" s="94" t="s">
        <v>100</v>
      </c>
      <c r="S81" s="94" t="s">
        <v>101</v>
      </c>
      <c r="T81" s="95" t="s">
        <v>102</v>
      </c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</row>
    <row r="82" s="2" customFormat="1" ht="22.8" customHeight="1">
      <c r="A82" s="39"/>
      <c r="B82" s="40"/>
      <c r="C82" s="100" t="s">
        <v>103</v>
      </c>
      <c r="D82" s="41"/>
      <c r="E82" s="41"/>
      <c r="F82" s="41"/>
      <c r="G82" s="41"/>
      <c r="H82" s="41"/>
      <c r="I82" s="131"/>
      <c r="J82" s="191">
        <f>BK82</f>
        <v>0</v>
      </c>
      <c r="K82" s="41"/>
      <c r="L82" s="45"/>
      <c r="M82" s="96"/>
      <c r="N82" s="192"/>
      <c r="O82" s="97"/>
      <c r="P82" s="193">
        <f>P83+P192</f>
        <v>0</v>
      </c>
      <c r="Q82" s="97"/>
      <c r="R82" s="193">
        <f>R83+R192</f>
        <v>11.7284252</v>
      </c>
      <c r="S82" s="97"/>
      <c r="T82" s="194">
        <f>T83+T192</f>
        <v>2.0299999999999998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68</v>
      </c>
      <c r="AU82" s="18" t="s">
        <v>81</v>
      </c>
      <c r="BK82" s="195">
        <f>BK83+BK192</f>
        <v>0</v>
      </c>
    </row>
    <row r="83" s="12" customFormat="1" ht="25.92" customHeight="1">
      <c r="A83" s="12"/>
      <c r="B83" s="196"/>
      <c r="C83" s="197"/>
      <c r="D83" s="198" t="s">
        <v>68</v>
      </c>
      <c r="E83" s="199" t="s">
        <v>104</v>
      </c>
      <c r="F83" s="199" t="s">
        <v>105</v>
      </c>
      <c r="G83" s="197"/>
      <c r="H83" s="197"/>
      <c r="I83" s="200"/>
      <c r="J83" s="201">
        <f>BK83</f>
        <v>0</v>
      </c>
      <c r="K83" s="197"/>
      <c r="L83" s="202"/>
      <c r="M83" s="203"/>
      <c r="N83" s="204"/>
      <c r="O83" s="204"/>
      <c r="P83" s="205">
        <f>P84+P152+P161+P186+P189</f>
        <v>0</v>
      </c>
      <c r="Q83" s="204"/>
      <c r="R83" s="205">
        <f>R84+R152+R161+R186+R189</f>
        <v>11.7284252</v>
      </c>
      <c r="S83" s="204"/>
      <c r="T83" s="206">
        <f>T84+T152+T161+T186+T189</f>
        <v>2.0299999999999998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74</v>
      </c>
      <c r="AT83" s="208" t="s">
        <v>68</v>
      </c>
      <c r="AU83" s="208" t="s">
        <v>69</v>
      </c>
      <c r="AY83" s="207" t="s">
        <v>106</v>
      </c>
      <c r="BK83" s="209">
        <f>BK84+BK152+BK161+BK186+BK189</f>
        <v>0</v>
      </c>
    </row>
    <row r="84" s="12" customFormat="1" ht="22.8" customHeight="1">
      <c r="A84" s="12"/>
      <c r="B84" s="196"/>
      <c r="C84" s="197"/>
      <c r="D84" s="198" t="s">
        <v>68</v>
      </c>
      <c r="E84" s="210" t="s">
        <v>74</v>
      </c>
      <c r="F84" s="210" t="s">
        <v>107</v>
      </c>
      <c r="G84" s="197"/>
      <c r="H84" s="197"/>
      <c r="I84" s="200"/>
      <c r="J84" s="211">
        <f>BK84</f>
        <v>0</v>
      </c>
      <c r="K84" s="197"/>
      <c r="L84" s="202"/>
      <c r="M84" s="203"/>
      <c r="N84" s="204"/>
      <c r="O84" s="204"/>
      <c r="P84" s="205">
        <f>SUM(P85:P151)</f>
        <v>0</v>
      </c>
      <c r="Q84" s="204"/>
      <c r="R84" s="205">
        <f>SUM(R85:R151)</f>
        <v>6.012435</v>
      </c>
      <c r="S84" s="204"/>
      <c r="T84" s="206">
        <f>SUM(T85:T151)</f>
        <v>2.0299999999999998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7" t="s">
        <v>74</v>
      </c>
      <c r="AT84" s="208" t="s">
        <v>68</v>
      </c>
      <c r="AU84" s="208" t="s">
        <v>74</v>
      </c>
      <c r="AY84" s="207" t="s">
        <v>106</v>
      </c>
      <c r="BK84" s="209">
        <f>SUM(BK85:BK151)</f>
        <v>0</v>
      </c>
    </row>
    <row r="85" s="2" customFormat="1" ht="16.5" customHeight="1">
      <c r="A85" s="39"/>
      <c r="B85" s="40"/>
      <c r="C85" s="212" t="s">
        <v>74</v>
      </c>
      <c r="D85" s="212" t="s">
        <v>108</v>
      </c>
      <c r="E85" s="213" t="s">
        <v>109</v>
      </c>
      <c r="F85" s="214" t="s">
        <v>110</v>
      </c>
      <c r="G85" s="215" t="s">
        <v>111</v>
      </c>
      <c r="H85" s="216">
        <v>920</v>
      </c>
      <c r="I85" s="217"/>
      <c r="J85" s="218">
        <f>ROUND(I85*H85,2)</f>
        <v>0</v>
      </c>
      <c r="K85" s="214" t="s">
        <v>112</v>
      </c>
      <c r="L85" s="45"/>
      <c r="M85" s="219" t="s">
        <v>19</v>
      </c>
      <c r="N85" s="220" t="s">
        <v>40</v>
      </c>
      <c r="O85" s="85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3" t="s">
        <v>113</v>
      </c>
      <c r="AT85" s="223" t="s">
        <v>108</v>
      </c>
      <c r="AU85" s="223" t="s">
        <v>76</v>
      </c>
      <c r="AY85" s="18" t="s">
        <v>106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8" t="s">
        <v>74</v>
      </c>
      <c r="BK85" s="224">
        <f>ROUND(I85*H85,2)</f>
        <v>0</v>
      </c>
      <c r="BL85" s="18" t="s">
        <v>113</v>
      </c>
      <c r="BM85" s="223" t="s">
        <v>114</v>
      </c>
    </row>
    <row r="86" s="2" customFormat="1">
      <c r="A86" s="39"/>
      <c r="B86" s="40"/>
      <c r="C86" s="41"/>
      <c r="D86" s="225" t="s">
        <v>115</v>
      </c>
      <c r="E86" s="41"/>
      <c r="F86" s="226" t="s">
        <v>116</v>
      </c>
      <c r="G86" s="41"/>
      <c r="H86" s="41"/>
      <c r="I86" s="131"/>
      <c r="J86" s="41"/>
      <c r="K86" s="41"/>
      <c r="L86" s="45"/>
      <c r="M86" s="227"/>
      <c r="N86" s="228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115</v>
      </c>
      <c r="AU86" s="18" t="s">
        <v>76</v>
      </c>
    </row>
    <row r="87" s="2" customFormat="1" ht="16.5" customHeight="1">
      <c r="A87" s="39"/>
      <c r="B87" s="40"/>
      <c r="C87" s="212" t="s">
        <v>76</v>
      </c>
      <c r="D87" s="212" t="s">
        <v>108</v>
      </c>
      <c r="E87" s="213" t="s">
        <v>117</v>
      </c>
      <c r="F87" s="214" t="s">
        <v>118</v>
      </c>
      <c r="G87" s="215" t="s">
        <v>119</v>
      </c>
      <c r="H87" s="216">
        <v>2</v>
      </c>
      <c r="I87" s="217"/>
      <c r="J87" s="218">
        <f>ROUND(I87*H87,2)</f>
        <v>0</v>
      </c>
      <c r="K87" s="214" t="s">
        <v>112</v>
      </c>
      <c r="L87" s="45"/>
      <c r="M87" s="219" t="s">
        <v>19</v>
      </c>
      <c r="N87" s="220" t="s">
        <v>40</v>
      </c>
      <c r="O87" s="85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3" t="s">
        <v>113</v>
      </c>
      <c r="AT87" s="223" t="s">
        <v>108</v>
      </c>
      <c r="AU87" s="223" t="s">
        <v>76</v>
      </c>
      <c r="AY87" s="18" t="s">
        <v>106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8" t="s">
        <v>74</v>
      </c>
      <c r="BK87" s="224">
        <f>ROUND(I87*H87,2)</f>
        <v>0</v>
      </c>
      <c r="BL87" s="18" t="s">
        <v>113</v>
      </c>
      <c r="BM87" s="223" t="s">
        <v>120</v>
      </c>
    </row>
    <row r="88" s="2" customFormat="1">
      <c r="A88" s="39"/>
      <c r="B88" s="40"/>
      <c r="C88" s="41"/>
      <c r="D88" s="225" t="s">
        <v>115</v>
      </c>
      <c r="E88" s="41"/>
      <c r="F88" s="226" t="s">
        <v>121</v>
      </c>
      <c r="G88" s="41"/>
      <c r="H88" s="41"/>
      <c r="I88" s="131"/>
      <c r="J88" s="41"/>
      <c r="K88" s="41"/>
      <c r="L88" s="45"/>
      <c r="M88" s="227"/>
      <c r="N88" s="228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115</v>
      </c>
      <c r="AU88" s="18" t="s">
        <v>76</v>
      </c>
    </row>
    <row r="89" s="2" customFormat="1" ht="16.5" customHeight="1">
      <c r="A89" s="39"/>
      <c r="B89" s="40"/>
      <c r="C89" s="212" t="s">
        <v>122</v>
      </c>
      <c r="D89" s="212" t="s">
        <v>108</v>
      </c>
      <c r="E89" s="213" t="s">
        <v>123</v>
      </c>
      <c r="F89" s="214" t="s">
        <v>124</v>
      </c>
      <c r="G89" s="215" t="s">
        <v>119</v>
      </c>
      <c r="H89" s="216">
        <v>2</v>
      </c>
      <c r="I89" s="217"/>
      <c r="J89" s="218">
        <f>ROUND(I89*H89,2)</f>
        <v>0</v>
      </c>
      <c r="K89" s="214" t="s">
        <v>112</v>
      </c>
      <c r="L89" s="45"/>
      <c r="M89" s="219" t="s">
        <v>19</v>
      </c>
      <c r="N89" s="220" t="s">
        <v>40</v>
      </c>
      <c r="O89" s="85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3" t="s">
        <v>113</v>
      </c>
      <c r="AT89" s="223" t="s">
        <v>108</v>
      </c>
      <c r="AU89" s="223" t="s">
        <v>76</v>
      </c>
      <c r="AY89" s="18" t="s">
        <v>106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8" t="s">
        <v>74</v>
      </c>
      <c r="BK89" s="224">
        <f>ROUND(I89*H89,2)</f>
        <v>0</v>
      </c>
      <c r="BL89" s="18" t="s">
        <v>113</v>
      </c>
      <c r="BM89" s="223" t="s">
        <v>125</v>
      </c>
    </row>
    <row r="90" s="2" customFormat="1">
      <c r="A90" s="39"/>
      <c r="B90" s="40"/>
      <c r="C90" s="41"/>
      <c r="D90" s="225" t="s">
        <v>115</v>
      </c>
      <c r="E90" s="41"/>
      <c r="F90" s="226" t="s">
        <v>126</v>
      </c>
      <c r="G90" s="41"/>
      <c r="H90" s="41"/>
      <c r="I90" s="131"/>
      <c r="J90" s="41"/>
      <c r="K90" s="41"/>
      <c r="L90" s="45"/>
      <c r="M90" s="227"/>
      <c r="N90" s="228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115</v>
      </c>
      <c r="AU90" s="18" t="s">
        <v>76</v>
      </c>
    </row>
    <row r="91" s="2" customFormat="1" ht="16.5" customHeight="1">
      <c r="A91" s="39"/>
      <c r="B91" s="40"/>
      <c r="C91" s="212" t="s">
        <v>113</v>
      </c>
      <c r="D91" s="212" t="s">
        <v>108</v>
      </c>
      <c r="E91" s="213" t="s">
        <v>127</v>
      </c>
      <c r="F91" s="214" t="s">
        <v>128</v>
      </c>
      <c r="G91" s="215" t="s">
        <v>129</v>
      </c>
      <c r="H91" s="216">
        <v>7</v>
      </c>
      <c r="I91" s="217"/>
      <c r="J91" s="218">
        <f>ROUND(I91*H91,2)</f>
        <v>0</v>
      </c>
      <c r="K91" s="214" t="s">
        <v>112</v>
      </c>
      <c r="L91" s="45"/>
      <c r="M91" s="219" t="s">
        <v>19</v>
      </c>
      <c r="N91" s="220" t="s">
        <v>40</v>
      </c>
      <c r="O91" s="85"/>
      <c r="P91" s="221">
        <f>O91*H91</f>
        <v>0</v>
      </c>
      <c r="Q91" s="221">
        <v>0</v>
      </c>
      <c r="R91" s="221">
        <f>Q91*H91</f>
        <v>0</v>
      </c>
      <c r="S91" s="221">
        <v>0.28999999999999998</v>
      </c>
      <c r="T91" s="222">
        <f>S91*H91</f>
        <v>2.0299999999999998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3" t="s">
        <v>113</v>
      </c>
      <c r="AT91" s="223" t="s">
        <v>108</v>
      </c>
      <c r="AU91" s="223" t="s">
        <v>76</v>
      </c>
      <c r="AY91" s="18" t="s">
        <v>106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8" t="s">
        <v>74</v>
      </c>
      <c r="BK91" s="224">
        <f>ROUND(I91*H91,2)</f>
        <v>0</v>
      </c>
      <c r="BL91" s="18" t="s">
        <v>113</v>
      </c>
      <c r="BM91" s="223" t="s">
        <v>130</v>
      </c>
    </row>
    <row r="92" s="2" customFormat="1">
      <c r="A92" s="39"/>
      <c r="B92" s="40"/>
      <c r="C92" s="41"/>
      <c r="D92" s="225" t="s">
        <v>115</v>
      </c>
      <c r="E92" s="41"/>
      <c r="F92" s="226" t="s">
        <v>131</v>
      </c>
      <c r="G92" s="41"/>
      <c r="H92" s="41"/>
      <c r="I92" s="131"/>
      <c r="J92" s="41"/>
      <c r="K92" s="41"/>
      <c r="L92" s="45"/>
      <c r="M92" s="227"/>
      <c r="N92" s="228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115</v>
      </c>
      <c r="AU92" s="18" t="s">
        <v>76</v>
      </c>
    </row>
    <row r="93" s="2" customFormat="1" ht="16.5" customHeight="1">
      <c r="A93" s="39"/>
      <c r="B93" s="40"/>
      <c r="C93" s="212" t="s">
        <v>132</v>
      </c>
      <c r="D93" s="212" t="s">
        <v>108</v>
      </c>
      <c r="E93" s="213" t="s">
        <v>133</v>
      </c>
      <c r="F93" s="214" t="s">
        <v>134</v>
      </c>
      <c r="G93" s="215" t="s">
        <v>111</v>
      </c>
      <c r="H93" s="216">
        <v>920</v>
      </c>
      <c r="I93" s="217"/>
      <c r="J93" s="218">
        <f>ROUND(I93*H93,2)</f>
        <v>0</v>
      </c>
      <c r="K93" s="214" t="s">
        <v>112</v>
      </c>
      <c r="L93" s="45"/>
      <c r="M93" s="219" t="s">
        <v>19</v>
      </c>
      <c r="N93" s="220" t="s">
        <v>40</v>
      </c>
      <c r="O93" s="85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3" t="s">
        <v>113</v>
      </c>
      <c r="AT93" s="223" t="s">
        <v>108</v>
      </c>
      <c r="AU93" s="223" t="s">
        <v>76</v>
      </c>
      <c r="AY93" s="18" t="s">
        <v>106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8" t="s">
        <v>74</v>
      </c>
      <c r="BK93" s="224">
        <f>ROUND(I93*H93,2)</f>
        <v>0</v>
      </c>
      <c r="BL93" s="18" t="s">
        <v>113</v>
      </c>
      <c r="BM93" s="223" t="s">
        <v>135</v>
      </c>
    </row>
    <row r="94" s="2" customFormat="1">
      <c r="A94" s="39"/>
      <c r="B94" s="40"/>
      <c r="C94" s="41"/>
      <c r="D94" s="225" t="s">
        <v>115</v>
      </c>
      <c r="E94" s="41"/>
      <c r="F94" s="226" t="s">
        <v>136</v>
      </c>
      <c r="G94" s="41"/>
      <c r="H94" s="41"/>
      <c r="I94" s="131"/>
      <c r="J94" s="41"/>
      <c r="K94" s="41"/>
      <c r="L94" s="45"/>
      <c r="M94" s="227"/>
      <c r="N94" s="228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115</v>
      </c>
      <c r="AU94" s="18" t="s">
        <v>76</v>
      </c>
    </row>
    <row r="95" s="2" customFormat="1" ht="16.5" customHeight="1">
      <c r="A95" s="39"/>
      <c r="B95" s="40"/>
      <c r="C95" s="212" t="s">
        <v>137</v>
      </c>
      <c r="D95" s="212" t="s">
        <v>108</v>
      </c>
      <c r="E95" s="213" t="s">
        <v>138</v>
      </c>
      <c r="F95" s="214" t="s">
        <v>139</v>
      </c>
      <c r="G95" s="215" t="s">
        <v>140</v>
      </c>
      <c r="H95" s="216">
        <v>137.5</v>
      </c>
      <c r="I95" s="217"/>
      <c r="J95" s="218">
        <f>ROUND(I95*H95,2)</f>
        <v>0</v>
      </c>
      <c r="K95" s="214" t="s">
        <v>112</v>
      </c>
      <c r="L95" s="45"/>
      <c r="M95" s="219" t="s">
        <v>19</v>
      </c>
      <c r="N95" s="220" t="s">
        <v>40</v>
      </c>
      <c r="O95" s="85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3" t="s">
        <v>113</v>
      </c>
      <c r="AT95" s="223" t="s">
        <v>108</v>
      </c>
      <c r="AU95" s="223" t="s">
        <v>76</v>
      </c>
      <c r="AY95" s="18" t="s">
        <v>106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74</v>
      </c>
      <c r="BK95" s="224">
        <f>ROUND(I95*H95,2)</f>
        <v>0</v>
      </c>
      <c r="BL95" s="18" t="s">
        <v>113</v>
      </c>
      <c r="BM95" s="223" t="s">
        <v>141</v>
      </c>
    </row>
    <row r="96" s="2" customFormat="1">
      <c r="A96" s="39"/>
      <c r="B96" s="40"/>
      <c r="C96" s="41"/>
      <c r="D96" s="225" t="s">
        <v>115</v>
      </c>
      <c r="E96" s="41"/>
      <c r="F96" s="226" t="s">
        <v>142</v>
      </c>
      <c r="G96" s="41"/>
      <c r="H96" s="41"/>
      <c r="I96" s="131"/>
      <c r="J96" s="41"/>
      <c r="K96" s="41"/>
      <c r="L96" s="45"/>
      <c r="M96" s="227"/>
      <c r="N96" s="22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115</v>
      </c>
      <c r="AU96" s="18" t="s">
        <v>76</v>
      </c>
    </row>
    <row r="97" s="2" customFormat="1" ht="21.75" customHeight="1">
      <c r="A97" s="39"/>
      <c r="B97" s="40"/>
      <c r="C97" s="212" t="s">
        <v>143</v>
      </c>
      <c r="D97" s="212" t="s">
        <v>108</v>
      </c>
      <c r="E97" s="213" t="s">
        <v>144</v>
      </c>
      <c r="F97" s="214" t="s">
        <v>145</v>
      </c>
      <c r="G97" s="215" t="s">
        <v>140</v>
      </c>
      <c r="H97" s="216">
        <v>2.1000000000000001</v>
      </c>
      <c r="I97" s="217"/>
      <c r="J97" s="218">
        <f>ROUND(I97*H97,2)</f>
        <v>0</v>
      </c>
      <c r="K97" s="214" t="s">
        <v>112</v>
      </c>
      <c r="L97" s="45"/>
      <c r="M97" s="219" t="s">
        <v>19</v>
      </c>
      <c r="N97" s="220" t="s">
        <v>40</v>
      </c>
      <c r="O97" s="85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3" t="s">
        <v>113</v>
      </c>
      <c r="AT97" s="223" t="s">
        <v>108</v>
      </c>
      <c r="AU97" s="223" t="s">
        <v>76</v>
      </c>
      <c r="AY97" s="18" t="s">
        <v>106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74</v>
      </c>
      <c r="BK97" s="224">
        <f>ROUND(I97*H97,2)</f>
        <v>0</v>
      </c>
      <c r="BL97" s="18" t="s">
        <v>113</v>
      </c>
      <c r="BM97" s="223" t="s">
        <v>146</v>
      </c>
    </row>
    <row r="98" s="2" customFormat="1">
      <c r="A98" s="39"/>
      <c r="B98" s="40"/>
      <c r="C98" s="41"/>
      <c r="D98" s="225" t="s">
        <v>115</v>
      </c>
      <c r="E98" s="41"/>
      <c r="F98" s="226" t="s">
        <v>147</v>
      </c>
      <c r="G98" s="41"/>
      <c r="H98" s="41"/>
      <c r="I98" s="131"/>
      <c r="J98" s="41"/>
      <c r="K98" s="41"/>
      <c r="L98" s="45"/>
      <c r="M98" s="227"/>
      <c r="N98" s="228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115</v>
      </c>
      <c r="AU98" s="18" t="s">
        <v>76</v>
      </c>
    </row>
    <row r="99" s="2" customFormat="1">
      <c r="A99" s="39"/>
      <c r="B99" s="40"/>
      <c r="C99" s="41"/>
      <c r="D99" s="225" t="s">
        <v>148</v>
      </c>
      <c r="E99" s="41"/>
      <c r="F99" s="226" t="s">
        <v>149</v>
      </c>
      <c r="G99" s="41"/>
      <c r="H99" s="41"/>
      <c r="I99" s="131"/>
      <c r="J99" s="41"/>
      <c r="K99" s="41"/>
      <c r="L99" s="45"/>
      <c r="M99" s="227"/>
      <c r="N99" s="228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148</v>
      </c>
      <c r="AU99" s="18" t="s">
        <v>76</v>
      </c>
    </row>
    <row r="100" s="13" customFormat="1">
      <c r="A100" s="13"/>
      <c r="B100" s="229"/>
      <c r="C100" s="230"/>
      <c r="D100" s="225" t="s">
        <v>150</v>
      </c>
      <c r="E100" s="231" t="s">
        <v>19</v>
      </c>
      <c r="F100" s="232" t="s">
        <v>151</v>
      </c>
      <c r="G100" s="230"/>
      <c r="H100" s="233">
        <v>2.1000000000000001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150</v>
      </c>
      <c r="AU100" s="239" t="s">
        <v>76</v>
      </c>
      <c r="AV100" s="13" t="s">
        <v>76</v>
      </c>
      <c r="AW100" s="13" t="s">
        <v>31</v>
      </c>
      <c r="AX100" s="13" t="s">
        <v>74</v>
      </c>
      <c r="AY100" s="239" t="s">
        <v>106</v>
      </c>
    </row>
    <row r="101" s="2" customFormat="1" ht="21.75" customHeight="1">
      <c r="A101" s="39"/>
      <c r="B101" s="40"/>
      <c r="C101" s="212" t="s">
        <v>152</v>
      </c>
      <c r="D101" s="212" t="s">
        <v>108</v>
      </c>
      <c r="E101" s="213" t="s">
        <v>153</v>
      </c>
      <c r="F101" s="214" t="s">
        <v>154</v>
      </c>
      <c r="G101" s="215" t="s">
        <v>119</v>
      </c>
      <c r="H101" s="216">
        <v>2</v>
      </c>
      <c r="I101" s="217"/>
      <c r="J101" s="218">
        <f>ROUND(I101*H101,2)</f>
        <v>0</v>
      </c>
      <c r="K101" s="214" t="s">
        <v>112</v>
      </c>
      <c r="L101" s="45"/>
      <c r="M101" s="219" t="s">
        <v>19</v>
      </c>
      <c r="N101" s="220" t="s">
        <v>40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113</v>
      </c>
      <c r="AT101" s="223" t="s">
        <v>108</v>
      </c>
      <c r="AU101" s="223" t="s">
        <v>76</v>
      </c>
      <c r="AY101" s="18" t="s">
        <v>106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74</v>
      </c>
      <c r="BK101" s="224">
        <f>ROUND(I101*H101,2)</f>
        <v>0</v>
      </c>
      <c r="BL101" s="18" t="s">
        <v>113</v>
      </c>
      <c r="BM101" s="223" t="s">
        <v>155</v>
      </c>
    </row>
    <row r="102" s="2" customFormat="1">
      <c r="A102" s="39"/>
      <c r="B102" s="40"/>
      <c r="C102" s="41"/>
      <c r="D102" s="225" t="s">
        <v>115</v>
      </c>
      <c r="E102" s="41"/>
      <c r="F102" s="226" t="s">
        <v>156</v>
      </c>
      <c r="G102" s="41"/>
      <c r="H102" s="41"/>
      <c r="I102" s="131"/>
      <c r="J102" s="41"/>
      <c r="K102" s="41"/>
      <c r="L102" s="45"/>
      <c r="M102" s="227"/>
      <c r="N102" s="228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115</v>
      </c>
      <c r="AU102" s="18" t="s">
        <v>76</v>
      </c>
    </row>
    <row r="103" s="2" customFormat="1">
      <c r="A103" s="39"/>
      <c r="B103" s="40"/>
      <c r="C103" s="41"/>
      <c r="D103" s="225" t="s">
        <v>148</v>
      </c>
      <c r="E103" s="41"/>
      <c r="F103" s="226" t="s">
        <v>157</v>
      </c>
      <c r="G103" s="41"/>
      <c r="H103" s="41"/>
      <c r="I103" s="131"/>
      <c r="J103" s="41"/>
      <c r="K103" s="41"/>
      <c r="L103" s="45"/>
      <c r="M103" s="227"/>
      <c r="N103" s="228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148</v>
      </c>
      <c r="AU103" s="18" t="s">
        <v>76</v>
      </c>
    </row>
    <row r="104" s="2" customFormat="1" ht="21.75" customHeight="1">
      <c r="A104" s="39"/>
      <c r="B104" s="40"/>
      <c r="C104" s="212" t="s">
        <v>158</v>
      </c>
      <c r="D104" s="212" t="s">
        <v>108</v>
      </c>
      <c r="E104" s="213" t="s">
        <v>159</v>
      </c>
      <c r="F104" s="214" t="s">
        <v>160</v>
      </c>
      <c r="G104" s="215" t="s">
        <v>119</v>
      </c>
      <c r="H104" s="216">
        <v>2</v>
      </c>
      <c r="I104" s="217"/>
      <c r="J104" s="218">
        <f>ROUND(I104*H104,2)</f>
        <v>0</v>
      </c>
      <c r="K104" s="214" t="s">
        <v>112</v>
      </c>
      <c r="L104" s="45"/>
      <c r="M104" s="219" t="s">
        <v>19</v>
      </c>
      <c r="N104" s="220" t="s">
        <v>40</v>
      </c>
      <c r="O104" s="85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3" t="s">
        <v>113</v>
      </c>
      <c r="AT104" s="223" t="s">
        <v>108</v>
      </c>
      <c r="AU104" s="223" t="s">
        <v>76</v>
      </c>
      <c r="AY104" s="18" t="s">
        <v>106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74</v>
      </c>
      <c r="BK104" s="224">
        <f>ROUND(I104*H104,2)</f>
        <v>0</v>
      </c>
      <c r="BL104" s="18" t="s">
        <v>113</v>
      </c>
      <c r="BM104" s="223" t="s">
        <v>161</v>
      </c>
    </row>
    <row r="105" s="2" customFormat="1">
      <c r="A105" s="39"/>
      <c r="B105" s="40"/>
      <c r="C105" s="41"/>
      <c r="D105" s="225" t="s">
        <v>115</v>
      </c>
      <c r="E105" s="41"/>
      <c r="F105" s="226" t="s">
        <v>156</v>
      </c>
      <c r="G105" s="41"/>
      <c r="H105" s="41"/>
      <c r="I105" s="131"/>
      <c r="J105" s="41"/>
      <c r="K105" s="41"/>
      <c r="L105" s="45"/>
      <c r="M105" s="227"/>
      <c r="N105" s="22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115</v>
      </c>
      <c r="AU105" s="18" t="s">
        <v>76</v>
      </c>
    </row>
    <row r="106" s="2" customFormat="1">
      <c r="A106" s="39"/>
      <c r="B106" s="40"/>
      <c r="C106" s="41"/>
      <c r="D106" s="225" t="s">
        <v>148</v>
      </c>
      <c r="E106" s="41"/>
      <c r="F106" s="226" t="s">
        <v>162</v>
      </c>
      <c r="G106" s="41"/>
      <c r="H106" s="41"/>
      <c r="I106" s="131"/>
      <c r="J106" s="41"/>
      <c r="K106" s="41"/>
      <c r="L106" s="45"/>
      <c r="M106" s="227"/>
      <c r="N106" s="22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148</v>
      </c>
      <c r="AU106" s="18" t="s">
        <v>76</v>
      </c>
    </row>
    <row r="107" s="2" customFormat="1" ht="21.75" customHeight="1">
      <c r="A107" s="39"/>
      <c r="B107" s="40"/>
      <c r="C107" s="212" t="s">
        <v>163</v>
      </c>
      <c r="D107" s="212" t="s">
        <v>108</v>
      </c>
      <c r="E107" s="213" t="s">
        <v>164</v>
      </c>
      <c r="F107" s="214" t="s">
        <v>165</v>
      </c>
      <c r="G107" s="215" t="s">
        <v>119</v>
      </c>
      <c r="H107" s="216">
        <v>2</v>
      </c>
      <c r="I107" s="217"/>
      <c r="J107" s="218">
        <f>ROUND(I107*H107,2)</f>
        <v>0</v>
      </c>
      <c r="K107" s="214" t="s">
        <v>112</v>
      </c>
      <c r="L107" s="45"/>
      <c r="M107" s="219" t="s">
        <v>19</v>
      </c>
      <c r="N107" s="220" t="s">
        <v>40</v>
      </c>
      <c r="O107" s="85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3" t="s">
        <v>113</v>
      </c>
      <c r="AT107" s="223" t="s">
        <v>108</v>
      </c>
      <c r="AU107" s="223" t="s">
        <v>76</v>
      </c>
      <c r="AY107" s="18" t="s">
        <v>106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74</v>
      </c>
      <c r="BK107" s="224">
        <f>ROUND(I107*H107,2)</f>
        <v>0</v>
      </c>
      <c r="BL107" s="18" t="s">
        <v>113</v>
      </c>
      <c r="BM107" s="223" t="s">
        <v>166</v>
      </c>
    </row>
    <row r="108" s="2" customFormat="1">
      <c r="A108" s="39"/>
      <c r="B108" s="40"/>
      <c r="C108" s="41"/>
      <c r="D108" s="225" t="s">
        <v>115</v>
      </c>
      <c r="E108" s="41"/>
      <c r="F108" s="226" t="s">
        <v>156</v>
      </c>
      <c r="G108" s="41"/>
      <c r="H108" s="41"/>
      <c r="I108" s="131"/>
      <c r="J108" s="41"/>
      <c r="K108" s="41"/>
      <c r="L108" s="45"/>
      <c r="M108" s="227"/>
      <c r="N108" s="228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115</v>
      </c>
      <c r="AU108" s="18" t="s">
        <v>76</v>
      </c>
    </row>
    <row r="109" s="2" customFormat="1">
      <c r="A109" s="39"/>
      <c r="B109" s="40"/>
      <c r="C109" s="41"/>
      <c r="D109" s="225" t="s">
        <v>148</v>
      </c>
      <c r="E109" s="41"/>
      <c r="F109" s="226" t="s">
        <v>167</v>
      </c>
      <c r="G109" s="41"/>
      <c r="H109" s="41"/>
      <c r="I109" s="131"/>
      <c r="J109" s="41"/>
      <c r="K109" s="41"/>
      <c r="L109" s="45"/>
      <c r="M109" s="227"/>
      <c r="N109" s="228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148</v>
      </c>
      <c r="AU109" s="18" t="s">
        <v>76</v>
      </c>
    </row>
    <row r="110" s="2" customFormat="1" ht="33" customHeight="1">
      <c r="A110" s="39"/>
      <c r="B110" s="40"/>
      <c r="C110" s="212" t="s">
        <v>168</v>
      </c>
      <c r="D110" s="212" t="s">
        <v>108</v>
      </c>
      <c r="E110" s="213" t="s">
        <v>169</v>
      </c>
      <c r="F110" s="214" t="s">
        <v>170</v>
      </c>
      <c r="G110" s="215" t="s">
        <v>140</v>
      </c>
      <c r="H110" s="216">
        <v>299.60000000000002</v>
      </c>
      <c r="I110" s="217"/>
      <c r="J110" s="218">
        <f>ROUND(I110*H110,2)</f>
        <v>0</v>
      </c>
      <c r="K110" s="214" t="s">
        <v>112</v>
      </c>
      <c r="L110" s="45"/>
      <c r="M110" s="219" t="s">
        <v>19</v>
      </c>
      <c r="N110" s="220" t="s">
        <v>40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113</v>
      </c>
      <c r="AT110" s="223" t="s">
        <v>108</v>
      </c>
      <c r="AU110" s="223" t="s">
        <v>76</v>
      </c>
      <c r="AY110" s="18" t="s">
        <v>106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74</v>
      </c>
      <c r="BK110" s="224">
        <f>ROUND(I110*H110,2)</f>
        <v>0</v>
      </c>
      <c r="BL110" s="18" t="s">
        <v>113</v>
      </c>
      <c r="BM110" s="223" t="s">
        <v>171</v>
      </c>
    </row>
    <row r="111" s="2" customFormat="1">
      <c r="A111" s="39"/>
      <c r="B111" s="40"/>
      <c r="C111" s="41"/>
      <c r="D111" s="225" t="s">
        <v>115</v>
      </c>
      <c r="E111" s="41"/>
      <c r="F111" s="226" t="s">
        <v>172</v>
      </c>
      <c r="G111" s="41"/>
      <c r="H111" s="41"/>
      <c r="I111" s="131"/>
      <c r="J111" s="41"/>
      <c r="K111" s="41"/>
      <c r="L111" s="45"/>
      <c r="M111" s="227"/>
      <c r="N111" s="22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115</v>
      </c>
      <c r="AU111" s="18" t="s">
        <v>76</v>
      </c>
    </row>
    <row r="112" s="13" customFormat="1">
      <c r="A112" s="13"/>
      <c r="B112" s="229"/>
      <c r="C112" s="230"/>
      <c r="D112" s="225" t="s">
        <v>150</v>
      </c>
      <c r="E112" s="231" t="s">
        <v>19</v>
      </c>
      <c r="F112" s="232" t="s">
        <v>173</v>
      </c>
      <c r="G112" s="230"/>
      <c r="H112" s="233">
        <v>299.60000000000002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9" t="s">
        <v>150</v>
      </c>
      <c r="AU112" s="239" t="s">
        <v>76</v>
      </c>
      <c r="AV112" s="13" t="s">
        <v>76</v>
      </c>
      <c r="AW112" s="13" t="s">
        <v>31</v>
      </c>
      <c r="AX112" s="13" t="s">
        <v>74</v>
      </c>
      <c r="AY112" s="239" t="s">
        <v>106</v>
      </c>
    </row>
    <row r="113" s="2" customFormat="1" ht="33" customHeight="1">
      <c r="A113" s="39"/>
      <c r="B113" s="40"/>
      <c r="C113" s="212" t="s">
        <v>174</v>
      </c>
      <c r="D113" s="212" t="s">
        <v>108</v>
      </c>
      <c r="E113" s="213" t="s">
        <v>175</v>
      </c>
      <c r="F113" s="214" t="s">
        <v>176</v>
      </c>
      <c r="G113" s="215" t="s">
        <v>140</v>
      </c>
      <c r="H113" s="216">
        <v>2996</v>
      </c>
      <c r="I113" s="217"/>
      <c r="J113" s="218">
        <f>ROUND(I113*H113,2)</f>
        <v>0</v>
      </c>
      <c r="K113" s="214" t="s">
        <v>112</v>
      </c>
      <c r="L113" s="45"/>
      <c r="M113" s="219" t="s">
        <v>19</v>
      </c>
      <c r="N113" s="220" t="s">
        <v>40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3" t="s">
        <v>113</v>
      </c>
      <c r="AT113" s="223" t="s">
        <v>108</v>
      </c>
      <c r="AU113" s="223" t="s">
        <v>76</v>
      </c>
      <c r="AY113" s="18" t="s">
        <v>106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74</v>
      </c>
      <c r="BK113" s="224">
        <f>ROUND(I113*H113,2)</f>
        <v>0</v>
      </c>
      <c r="BL113" s="18" t="s">
        <v>113</v>
      </c>
      <c r="BM113" s="223" t="s">
        <v>177</v>
      </c>
    </row>
    <row r="114" s="2" customFormat="1">
      <c r="A114" s="39"/>
      <c r="B114" s="40"/>
      <c r="C114" s="41"/>
      <c r="D114" s="225" t="s">
        <v>115</v>
      </c>
      <c r="E114" s="41"/>
      <c r="F114" s="226" t="s">
        <v>172</v>
      </c>
      <c r="G114" s="41"/>
      <c r="H114" s="41"/>
      <c r="I114" s="131"/>
      <c r="J114" s="41"/>
      <c r="K114" s="41"/>
      <c r="L114" s="45"/>
      <c r="M114" s="227"/>
      <c r="N114" s="22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115</v>
      </c>
      <c r="AU114" s="18" t="s">
        <v>76</v>
      </c>
    </row>
    <row r="115" s="2" customFormat="1">
      <c r="A115" s="39"/>
      <c r="B115" s="40"/>
      <c r="C115" s="41"/>
      <c r="D115" s="225" t="s">
        <v>148</v>
      </c>
      <c r="E115" s="41"/>
      <c r="F115" s="226" t="s">
        <v>178</v>
      </c>
      <c r="G115" s="41"/>
      <c r="H115" s="41"/>
      <c r="I115" s="131"/>
      <c r="J115" s="41"/>
      <c r="K115" s="41"/>
      <c r="L115" s="45"/>
      <c r="M115" s="227"/>
      <c r="N115" s="22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148</v>
      </c>
      <c r="AU115" s="18" t="s">
        <v>76</v>
      </c>
    </row>
    <row r="116" s="13" customFormat="1">
      <c r="A116" s="13"/>
      <c r="B116" s="229"/>
      <c r="C116" s="230"/>
      <c r="D116" s="225" t="s">
        <v>150</v>
      </c>
      <c r="E116" s="230"/>
      <c r="F116" s="232" t="s">
        <v>179</v>
      </c>
      <c r="G116" s="230"/>
      <c r="H116" s="233">
        <v>2996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150</v>
      </c>
      <c r="AU116" s="239" t="s">
        <v>76</v>
      </c>
      <c r="AV116" s="13" t="s">
        <v>76</v>
      </c>
      <c r="AW116" s="13" t="s">
        <v>4</v>
      </c>
      <c r="AX116" s="13" t="s">
        <v>74</v>
      </c>
      <c r="AY116" s="239" t="s">
        <v>106</v>
      </c>
    </row>
    <row r="117" s="2" customFormat="1" ht="33" customHeight="1">
      <c r="A117" s="39"/>
      <c r="B117" s="40"/>
      <c r="C117" s="212" t="s">
        <v>180</v>
      </c>
      <c r="D117" s="212" t="s">
        <v>108</v>
      </c>
      <c r="E117" s="213" t="s">
        <v>181</v>
      </c>
      <c r="F117" s="214" t="s">
        <v>182</v>
      </c>
      <c r="G117" s="215" t="s">
        <v>140</v>
      </c>
      <c r="H117" s="216">
        <v>2.1000000000000001</v>
      </c>
      <c r="I117" s="217"/>
      <c r="J117" s="218">
        <f>ROUND(I117*H117,2)</f>
        <v>0</v>
      </c>
      <c r="K117" s="214" t="s">
        <v>112</v>
      </c>
      <c r="L117" s="45"/>
      <c r="M117" s="219" t="s">
        <v>19</v>
      </c>
      <c r="N117" s="220" t="s">
        <v>40</v>
      </c>
      <c r="O117" s="85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3" t="s">
        <v>113</v>
      </c>
      <c r="AT117" s="223" t="s">
        <v>108</v>
      </c>
      <c r="AU117" s="223" t="s">
        <v>76</v>
      </c>
      <c r="AY117" s="18" t="s">
        <v>106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74</v>
      </c>
      <c r="BK117" s="224">
        <f>ROUND(I117*H117,2)</f>
        <v>0</v>
      </c>
      <c r="BL117" s="18" t="s">
        <v>113</v>
      </c>
      <c r="BM117" s="223" t="s">
        <v>183</v>
      </c>
    </row>
    <row r="118" s="2" customFormat="1">
      <c r="A118" s="39"/>
      <c r="B118" s="40"/>
      <c r="C118" s="41"/>
      <c r="D118" s="225" t="s">
        <v>115</v>
      </c>
      <c r="E118" s="41"/>
      <c r="F118" s="226" t="s">
        <v>184</v>
      </c>
      <c r="G118" s="41"/>
      <c r="H118" s="41"/>
      <c r="I118" s="131"/>
      <c r="J118" s="41"/>
      <c r="K118" s="41"/>
      <c r="L118" s="45"/>
      <c r="M118" s="227"/>
      <c r="N118" s="22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115</v>
      </c>
      <c r="AU118" s="18" t="s">
        <v>76</v>
      </c>
    </row>
    <row r="119" s="13" customFormat="1">
      <c r="A119" s="13"/>
      <c r="B119" s="229"/>
      <c r="C119" s="230"/>
      <c r="D119" s="225" t="s">
        <v>150</v>
      </c>
      <c r="E119" s="231" t="s">
        <v>19</v>
      </c>
      <c r="F119" s="232" t="s">
        <v>185</v>
      </c>
      <c r="G119" s="230"/>
      <c r="H119" s="233">
        <v>2.1000000000000001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150</v>
      </c>
      <c r="AU119" s="239" t="s">
        <v>76</v>
      </c>
      <c r="AV119" s="13" t="s">
        <v>76</v>
      </c>
      <c r="AW119" s="13" t="s">
        <v>31</v>
      </c>
      <c r="AX119" s="13" t="s">
        <v>74</v>
      </c>
      <c r="AY119" s="239" t="s">
        <v>106</v>
      </c>
    </row>
    <row r="120" s="2" customFormat="1" ht="16.5" customHeight="1">
      <c r="A120" s="39"/>
      <c r="B120" s="40"/>
      <c r="C120" s="240" t="s">
        <v>186</v>
      </c>
      <c r="D120" s="240" t="s">
        <v>187</v>
      </c>
      <c r="E120" s="241" t="s">
        <v>188</v>
      </c>
      <c r="F120" s="242" t="s">
        <v>189</v>
      </c>
      <c r="G120" s="243" t="s">
        <v>190</v>
      </c>
      <c r="H120" s="244">
        <v>4.2000000000000002</v>
      </c>
      <c r="I120" s="245"/>
      <c r="J120" s="246">
        <f>ROUND(I120*H120,2)</f>
        <v>0</v>
      </c>
      <c r="K120" s="242" t="s">
        <v>112</v>
      </c>
      <c r="L120" s="247"/>
      <c r="M120" s="248" t="s">
        <v>19</v>
      </c>
      <c r="N120" s="249" t="s">
        <v>40</v>
      </c>
      <c r="O120" s="85"/>
      <c r="P120" s="221">
        <f>O120*H120</f>
        <v>0</v>
      </c>
      <c r="Q120" s="221">
        <v>1</v>
      </c>
      <c r="R120" s="221">
        <f>Q120*H120</f>
        <v>4.2000000000000002</v>
      </c>
      <c r="S120" s="221">
        <v>0</v>
      </c>
      <c r="T120" s="222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3" t="s">
        <v>152</v>
      </c>
      <c r="AT120" s="223" t="s">
        <v>187</v>
      </c>
      <c r="AU120" s="223" t="s">
        <v>76</v>
      </c>
      <c r="AY120" s="18" t="s">
        <v>106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74</v>
      </c>
      <c r="BK120" s="224">
        <f>ROUND(I120*H120,2)</f>
        <v>0</v>
      </c>
      <c r="BL120" s="18" t="s">
        <v>113</v>
      </c>
      <c r="BM120" s="223" t="s">
        <v>191</v>
      </c>
    </row>
    <row r="121" s="13" customFormat="1">
      <c r="A121" s="13"/>
      <c r="B121" s="229"/>
      <c r="C121" s="230"/>
      <c r="D121" s="225" t="s">
        <v>150</v>
      </c>
      <c r="E121" s="230"/>
      <c r="F121" s="232" t="s">
        <v>192</v>
      </c>
      <c r="G121" s="230"/>
      <c r="H121" s="233">
        <v>4.2000000000000002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150</v>
      </c>
      <c r="AU121" s="239" t="s">
        <v>76</v>
      </c>
      <c r="AV121" s="13" t="s">
        <v>76</v>
      </c>
      <c r="AW121" s="13" t="s">
        <v>4</v>
      </c>
      <c r="AX121" s="13" t="s">
        <v>74</v>
      </c>
      <c r="AY121" s="239" t="s">
        <v>106</v>
      </c>
    </row>
    <row r="122" s="2" customFormat="1" ht="21.75" customHeight="1">
      <c r="A122" s="39"/>
      <c r="B122" s="40"/>
      <c r="C122" s="212" t="s">
        <v>8</v>
      </c>
      <c r="D122" s="212" t="s">
        <v>108</v>
      </c>
      <c r="E122" s="213" t="s">
        <v>193</v>
      </c>
      <c r="F122" s="214" t="s">
        <v>194</v>
      </c>
      <c r="G122" s="215" t="s">
        <v>111</v>
      </c>
      <c r="H122" s="216">
        <v>525</v>
      </c>
      <c r="I122" s="217"/>
      <c r="J122" s="218">
        <f>ROUND(I122*H122,2)</f>
        <v>0</v>
      </c>
      <c r="K122" s="214" t="s">
        <v>112</v>
      </c>
      <c r="L122" s="45"/>
      <c r="M122" s="219" t="s">
        <v>19</v>
      </c>
      <c r="N122" s="220" t="s">
        <v>40</v>
      </c>
      <c r="O122" s="85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3" t="s">
        <v>113</v>
      </c>
      <c r="AT122" s="223" t="s">
        <v>108</v>
      </c>
      <c r="AU122" s="223" t="s">
        <v>76</v>
      </c>
      <c r="AY122" s="18" t="s">
        <v>106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74</v>
      </c>
      <c r="BK122" s="224">
        <f>ROUND(I122*H122,2)</f>
        <v>0</v>
      </c>
      <c r="BL122" s="18" t="s">
        <v>113</v>
      </c>
      <c r="BM122" s="223" t="s">
        <v>195</v>
      </c>
    </row>
    <row r="123" s="2" customFormat="1">
      <c r="A123" s="39"/>
      <c r="B123" s="40"/>
      <c r="C123" s="41"/>
      <c r="D123" s="225" t="s">
        <v>115</v>
      </c>
      <c r="E123" s="41"/>
      <c r="F123" s="226" t="s">
        <v>196</v>
      </c>
      <c r="G123" s="41"/>
      <c r="H123" s="41"/>
      <c r="I123" s="131"/>
      <c r="J123" s="41"/>
      <c r="K123" s="41"/>
      <c r="L123" s="45"/>
      <c r="M123" s="227"/>
      <c r="N123" s="22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115</v>
      </c>
      <c r="AU123" s="18" t="s">
        <v>76</v>
      </c>
    </row>
    <row r="124" s="2" customFormat="1" ht="21.75" customHeight="1">
      <c r="A124" s="39"/>
      <c r="B124" s="40"/>
      <c r="C124" s="212" t="s">
        <v>197</v>
      </c>
      <c r="D124" s="212" t="s">
        <v>108</v>
      </c>
      <c r="E124" s="213" t="s">
        <v>198</v>
      </c>
      <c r="F124" s="214" t="s">
        <v>199</v>
      </c>
      <c r="G124" s="215" t="s">
        <v>111</v>
      </c>
      <c r="H124" s="216">
        <v>525</v>
      </c>
      <c r="I124" s="217"/>
      <c r="J124" s="218">
        <f>ROUND(I124*H124,2)</f>
        <v>0</v>
      </c>
      <c r="K124" s="214" t="s">
        <v>112</v>
      </c>
      <c r="L124" s="45"/>
      <c r="M124" s="219" t="s">
        <v>19</v>
      </c>
      <c r="N124" s="220" t="s">
        <v>40</v>
      </c>
      <c r="O124" s="85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3" t="s">
        <v>113</v>
      </c>
      <c r="AT124" s="223" t="s">
        <v>108</v>
      </c>
      <c r="AU124" s="223" t="s">
        <v>76</v>
      </c>
      <c r="AY124" s="18" t="s">
        <v>106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74</v>
      </c>
      <c r="BK124" s="224">
        <f>ROUND(I124*H124,2)</f>
        <v>0</v>
      </c>
      <c r="BL124" s="18" t="s">
        <v>113</v>
      </c>
      <c r="BM124" s="223" t="s">
        <v>200</v>
      </c>
    </row>
    <row r="125" s="2" customFormat="1">
      <c r="A125" s="39"/>
      <c r="B125" s="40"/>
      <c r="C125" s="41"/>
      <c r="D125" s="225" t="s">
        <v>115</v>
      </c>
      <c r="E125" s="41"/>
      <c r="F125" s="226" t="s">
        <v>201</v>
      </c>
      <c r="G125" s="41"/>
      <c r="H125" s="41"/>
      <c r="I125" s="131"/>
      <c r="J125" s="41"/>
      <c r="K125" s="41"/>
      <c r="L125" s="45"/>
      <c r="M125" s="227"/>
      <c r="N125" s="228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115</v>
      </c>
      <c r="AU125" s="18" t="s">
        <v>76</v>
      </c>
    </row>
    <row r="126" s="2" customFormat="1" ht="21.75" customHeight="1">
      <c r="A126" s="39"/>
      <c r="B126" s="40"/>
      <c r="C126" s="212" t="s">
        <v>202</v>
      </c>
      <c r="D126" s="212" t="s">
        <v>108</v>
      </c>
      <c r="E126" s="213" t="s">
        <v>203</v>
      </c>
      <c r="F126" s="214" t="s">
        <v>204</v>
      </c>
      <c r="G126" s="215" t="s">
        <v>111</v>
      </c>
      <c r="H126" s="216">
        <v>120</v>
      </c>
      <c r="I126" s="217"/>
      <c r="J126" s="218">
        <f>ROUND(I126*H126,2)</f>
        <v>0</v>
      </c>
      <c r="K126" s="214" t="s">
        <v>112</v>
      </c>
      <c r="L126" s="45"/>
      <c r="M126" s="219" t="s">
        <v>19</v>
      </c>
      <c r="N126" s="220" t="s">
        <v>40</v>
      </c>
      <c r="O126" s="85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3" t="s">
        <v>113</v>
      </c>
      <c r="AT126" s="223" t="s">
        <v>108</v>
      </c>
      <c r="AU126" s="223" t="s">
        <v>76</v>
      </c>
      <c r="AY126" s="18" t="s">
        <v>106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8" t="s">
        <v>74</v>
      </c>
      <c r="BK126" s="224">
        <f>ROUND(I126*H126,2)</f>
        <v>0</v>
      </c>
      <c r="BL126" s="18" t="s">
        <v>113</v>
      </c>
      <c r="BM126" s="223" t="s">
        <v>205</v>
      </c>
    </row>
    <row r="127" s="2" customFormat="1">
      <c r="A127" s="39"/>
      <c r="B127" s="40"/>
      <c r="C127" s="41"/>
      <c r="D127" s="225" t="s">
        <v>115</v>
      </c>
      <c r="E127" s="41"/>
      <c r="F127" s="226" t="s">
        <v>201</v>
      </c>
      <c r="G127" s="41"/>
      <c r="H127" s="41"/>
      <c r="I127" s="131"/>
      <c r="J127" s="41"/>
      <c r="K127" s="41"/>
      <c r="L127" s="45"/>
      <c r="M127" s="227"/>
      <c r="N127" s="22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115</v>
      </c>
      <c r="AU127" s="18" t="s">
        <v>76</v>
      </c>
    </row>
    <row r="128" s="2" customFormat="1" ht="16.5" customHeight="1">
      <c r="A128" s="39"/>
      <c r="B128" s="40"/>
      <c r="C128" s="240" t="s">
        <v>206</v>
      </c>
      <c r="D128" s="240" t="s">
        <v>187</v>
      </c>
      <c r="E128" s="241" t="s">
        <v>207</v>
      </c>
      <c r="F128" s="242" t="s">
        <v>208</v>
      </c>
      <c r="G128" s="243" t="s">
        <v>209</v>
      </c>
      <c r="H128" s="244">
        <v>9.6750000000000007</v>
      </c>
      <c r="I128" s="245"/>
      <c r="J128" s="246">
        <f>ROUND(I128*H128,2)</f>
        <v>0</v>
      </c>
      <c r="K128" s="242" t="s">
        <v>112</v>
      </c>
      <c r="L128" s="247"/>
      <c r="M128" s="248" t="s">
        <v>19</v>
      </c>
      <c r="N128" s="249" t="s">
        <v>40</v>
      </c>
      <c r="O128" s="85"/>
      <c r="P128" s="221">
        <f>O128*H128</f>
        <v>0</v>
      </c>
      <c r="Q128" s="221">
        <v>0.001</v>
      </c>
      <c r="R128" s="221">
        <f>Q128*H128</f>
        <v>0.0096750000000000013</v>
      </c>
      <c r="S128" s="221">
        <v>0</v>
      </c>
      <c r="T128" s="22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3" t="s">
        <v>152</v>
      </c>
      <c r="AT128" s="223" t="s">
        <v>187</v>
      </c>
      <c r="AU128" s="223" t="s">
        <v>76</v>
      </c>
      <c r="AY128" s="18" t="s">
        <v>106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74</v>
      </c>
      <c r="BK128" s="224">
        <f>ROUND(I128*H128,2)</f>
        <v>0</v>
      </c>
      <c r="BL128" s="18" t="s">
        <v>113</v>
      </c>
      <c r="BM128" s="223" t="s">
        <v>210</v>
      </c>
    </row>
    <row r="129" s="14" customFormat="1">
      <c r="A129" s="14"/>
      <c r="B129" s="250"/>
      <c r="C129" s="251"/>
      <c r="D129" s="225" t="s">
        <v>150</v>
      </c>
      <c r="E129" s="252" t="s">
        <v>19</v>
      </c>
      <c r="F129" s="253" t="s">
        <v>211</v>
      </c>
      <c r="G129" s="251"/>
      <c r="H129" s="252" t="s">
        <v>19</v>
      </c>
      <c r="I129" s="254"/>
      <c r="J129" s="251"/>
      <c r="K129" s="251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150</v>
      </c>
      <c r="AU129" s="259" t="s">
        <v>76</v>
      </c>
      <c r="AV129" s="14" t="s">
        <v>74</v>
      </c>
      <c r="AW129" s="14" t="s">
        <v>31</v>
      </c>
      <c r="AX129" s="14" t="s">
        <v>69</v>
      </c>
      <c r="AY129" s="259" t="s">
        <v>106</v>
      </c>
    </row>
    <row r="130" s="13" customFormat="1">
      <c r="A130" s="13"/>
      <c r="B130" s="229"/>
      <c r="C130" s="230"/>
      <c r="D130" s="225" t="s">
        <v>150</v>
      </c>
      <c r="E130" s="231" t="s">
        <v>19</v>
      </c>
      <c r="F130" s="232" t="s">
        <v>212</v>
      </c>
      <c r="G130" s="230"/>
      <c r="H130" s="233">
        <v>120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150</v>
      </c>
      <c r="AU130" s="239" t="s">
        <v>76</v>
      </c>
      <c r="AV130" s="13" t="s">
        <v>76</v>
      </c>
      <c r="AW130" s="13" t="s">
        <v>31</v>
      </c>
      <c r="AX130" s="13" t="s">
        <v>69</v>
      </c>
      <c r="AY130" s="239" t="s">
        <v>106</v>
      </c>
    </row>
    <row r="131" s="14" customFormat="1">
      <c r="A131" s="14"/>
      <c r="B131" s="250"/>
      <c r="C131" s="251"/>
      <c r="D131" s="225" t="s">
        <v>150</v>
      </c>
      <c r="E131" s="252" t="s">
        <v>19</v>
      </c>
      <c r="F131" s="253" t="s">
        <v>213</v>
      </c>
      <c r="G131" s="251"/>
      <c r="H131" s="252" t="s">
        <v>19</v>
      </c>
      <c r="I131" s="254"/>
      <c r="J131" s="251"/>
      <c r="K131" s="251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150</v>
      </c>
      <c r="AU131" s="259" t="s">
        <v>76</v>
      </c>
      <c r="AV131" s="14" t="s">
        <v>74</v>
      </c>
      <c r="AW131" s="14" t="s">
        <v>31</v>
      </c>
      <c r="AX131" s="14" t="s">
        <v>69</v>
      </c>
      <c r="AY131" s="259" t="s">
        <v>106</v>
      </c>
    </row>
    <row r="132" s="13" customFormat="1">
      <c r="A132" s="13"/>
      <c r="B132" s="229"/>
      <c r="C132" s="230"/>
      <c r="D132" s="225" t="s">
        <v>150</v>
      </c>
      <c r="E132" s="231" t="s">
        <v>19</v>
      </c>
      <c r="F132" s="232" t="s">
        <v>214</v>
      </c>
      <c r="G132" s="230"/>
      <c r="H132" s="233">
        <v>525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150</v>
      </c>
      <c r="AU132" s="239" t="s">
        <v>76</v>
      </c>
      <c r="AV132" s="13" t="s">
        <v>76</v>
      </c>
      <c r="AW132" s="13" t="s">
        <v>31</v>
      </c>
      <c r="AX132" s="13" t="s">
        <v>69</v>
      </c>
      <c r="AY132" s="239" t="s">
        <v>106</v>
      </c>
    </row>
    <row r="133" s="15" customFormat="1">
      <c r="A133" s="15"/>
      <c r="B133" s="260"/>
      <c r="C133" s="261"/>
      <c r="D133" s="225" t="s">
        <v>150</v>
      </c>
      <c r="E133" s="262" t="s">
        <v>19</v>
      </c>
      <c r="F133" s="263" t="s">
        <v>215</v>
      </c>
      <c r="G133" s="261"/>
      <c r="H133" s="264">
        <v>645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0" t="s">
        <v>150</v>
      </c>
      <c r="AU133" s="270" t="s">
        <v>76</v>
      </c>
      <c r="AV133" s="15" t="s">
        <v>113</v>
      </c>
      <c r="AW133" s="15" t="s">
        <v>31</v>
      </c>
      <c r="AX133" s="15" t="s">
        <v>74</v>
      </c>
      <c r="AY133" s="270" t="s">
        <v>106</v>
      </c>
    </row>
    <row r="134" s="13" customFormat="1">
      <c r="A134" s="13"/>
      <c r="B134" s="229"/>
      <c r="C134" s="230"/>
      <c r="D134" s="225" t="s">
        <v>150</v>
      </c>
      <c r="E134" s="230"/>
      <c r="F134" s="232" t="s">
        <v>216</v>
      </c>
      <c r="G134" s="230"/>
      <c r="H134" s="233">
        <v>9.6750000000000007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150</v>
      </c>
      <c r="AU134" s="239" t="s">
        <v>76</v>
      </c>
      <c r="AV134" s="13" t="s">
        <v>76</v>
      </c>
      <c r="AW134" s="13" t="s">
        <v>4</v>
      </c>
      <c r="AX134" s="13" t="s">
        <v>74</v>
      </c>
      <c r="AY134" s="239" t="s">
        <v>106</v>
      </c>
    </row>
    <row r="135" s="2" customFormat="1" ht="16.5" customHeight="1">
      <c r="A135" s="39"/>
      <c r="B135" s="40"/>
      <c r="C135" s="212" t="s">
        <v>217</v>
      </c>
      <c r="D135" s="212" t="s">
        <v>108</v>
      </c>
      <c r="E135" s="213" t="s">
        <v>218</v>
      </c>
      <c r="F135" s="214" t="s">
        <v>219</v>
      </c>
      <c r="G135" s="215" t="s">
        <v>111</v>
      </c>
      <c r="H135" s="216">
        <v>920</v>
      </c>
      <c r="I135" s="217"/>
      <c r="J135" s="218">
        <f>ROUND(I135*H135,2)</f>
        <v>0</v>
      </c>
      <c r="K135" s="214" t="s">
        <v>112</v>
      </c>
      <c r="L135" s="45"/>
      <c r="M135" s="219" t="s">
        <v>19</v>
      </c>
      <c r="N135" s="220" t="s">
        <v>40</v>
      </c>
      <c r="O135" s="85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3" t="s">
        <v>113</v>
      </c>
      <c r="AT135" s="223" t="s">
        <v>108</v>
      </c>
      <c r="AU135" s="223" t="s">
        <v>76</v>
      </c>
      <c r="AY135" s="18" t="s">
        <v>106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74</v>
      </c>
      <c r="BK135" s="224">
        <f>ROUND(I135*H135,2)</f>
        <v>0</v>
      </c>
      <c r="BL135" s="18" t="s">
        <v>113</v>
      </c>
      <c r="BM135" s="223" t="s">
        <v>220</v>
      </c>
    </row>
    <row r="136" s="2" customFormat="1">
      <c r="A136" s="39"/>
      <c r="B136" s="40"/>
      <c r="C136" s="41"/>
      <c r="D136" s="225" t="s">
        <v>115</v>
      </c>
      <c r="E136" s="41"/>
      <c r="F136" s="226" t="s">
        <v>221</v>
      </c>
      <c r="G136" s="41"/>
      <c r="H136" s="41"/>
      <c r="I136" s="131"/>
      <c r="J136" s="41"/>
      <c r="K136" s="41"/>
      <c r="L136" s="45"/>
      <c r="M136" s="227"/>
      <c r="N136" s="22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115</v>
      </c>
      <c r="AU136" s="18" t="s">
        <v>76</v>
      </c>
    </row>
    <row r="137" s="2" customFormat="1" ht="21.75" customHeight="1">
      <c r="A137" s="39"/>
      <c r="B137" s="40"/>
      <c r="C137" s="212" t="s">
        <v>222</v>
      </c>
      <c r="D137" s="212" t="s">
        <v>108</v>
      </c>
      <c r="E137" s="213" t="s">
        <v>223</v>
      </c>
      <c r="F137" s="214" t="s">
        <v>224</v>
      </c>
      <c r="G137" s="215" t="s">
        <v>111</v>
      </c>
      <c r="H137" s="216">
        <v>120</v>
      </c>
      <c r="I137" s="217"/>
      <c r="J137" s="218">
        <f>ROUND(I137*H137,2)</f>
        <v>0</v>
      </c>
      <c r="K137" s="214" t="s">
        <v>112</v>
      </c>
      <c r="L137" s="45"/>
      <c r="M137" s="219" t="s">
        <v>19</v>
      </c>
      <c r="N137" s="220" t="s">
        <v>40</v>
      </c>
      <c r="O137" s="85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3" t="s">
        <v>113</v>
      </c>
      <c r="AT137" s="223" t="s">
        <v>108</v>
      </c>
      <c r="AU137" s="223" t="s">
        <v>76</v>
      </c>
      <c r="AY137" s="18" t="s">
        <v>106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74</v>
      </c>
      <c r="BK137" s="224">
        <f>ROUND(I137*H137,2)</f>
        <v>0</v>
      </c>
      <c r="BL137" s="18" t="s">
        <v>113</v>
      </c>
      <c r="BM137" s="223" t="s">
        <v>225</v>
      </c>
    </row>
    <row r="138" s="2" customFormat="1">
      <c r="A138" s="39"/>
      <c r="B138" s="40"/>
      <c r="C138" s="41"/>
      <c r="D138" s="225" t="s">
        <v>115</v>
      </c>
      <c r="E138" s="41"/>
      <c r="F138" s="226" t="s">
        <v>226</v>
      </c>
      <c r="G138" s="41"/>
      <c r="H138" s="41"/>
      <c r="I138" s="131"/>
      <c r="J138" s="41"/>
      <c r="K138" s="41"/>
      <c r="L138" s="45"/>
      <c r="M138" s="227"/>
      <c r="N138" s="228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115</v>
      </c>
      <c r="AU138" s="18" t="s">
        <v>76</v>
      </c>
    </row>
    <row r="139" s="2" customFormat="1" ht="21.75" customHeight="1">
      <c r="A139" s="39"/>
      <c r="B139" s="40"/>
      <c r="C139" s="212" t="s">
        <v>7</v>
      </c>
      <c r="D139" s="212" t="s">
        <v>108</v>
      </c>
      <c r="E139" s="213" t="s">
        <v>227</v>
      </c>
      <c r="F139" s="214" t="s">
        <v>228</v>
      </c>
      <c r="G139" s="215" t="s">
        <v>111</v>
      </c>
      <c r="H139" s="216">
        <v>120</v>
      </c>
      <c r="I139" s="217"/>
      <c r="J139" s="218">
        <f>ROUND(I139*H139,2)</f>
        <v>0</v>
      </c>
      <c r="K139" s="214" t="s">
        <v>112</v>
      </c>
      <c r="L139" s="45"/>
      <c r="M139" s="219" t="s">
        <v>19</v>
      </c>
      <c r="N139" s="220" t="s">
        <v>40</v>
      </c>
      <c r="O139" s="85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3" t="s">
        <v>113</v>
      </c>
      <c r="AT139" s="223" t="s">
        <v>108</v>
      </c>
      <c r="AU139" s="223" t="s">
        <v>76</v>
      </c>
      <c r="AY139" s="18" t="s">
        <v>106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74</v>
      </c>
      <c r="BK139" s="224">
        <f>ROUND(I139*H139,2)</f>
        <v>0</v>
      </c>
      <c r="BL139" s="18" t="s">
        <v>113</v>
      </c>
      <c r="BM139" s="223" t="s">
        <v>229</v>
      </c>
    </row>
    <row r="140" s="2" customFormat="1">
      <c r="A140" s="39"/>
      <c r="B140" s="40"/>
      <c r="C140" s="41"/>
      <c r="D140" s="225" t="s">
        <v>115</v>
      </c>
      <c r="E140" s="41"/>
      <c r="F140" s="226" t="s">
        <v>196</v>
      </c>
      <c r="G140" s="41"/>
      <c r="H140" s="41"/>
      <c r="I140" s="131"/>
      <c r="J140" s="41"/>
      <c r="K140" s="41"/>
      <c r="L140" s="45"/>
      <c r="M140" s="227"/>
      <c r="N140" s="22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115</v>
      </c>
      <c r="AU140" s="18" t="s">
        <v>76</v>
      </c>
    </row>
    <row r="141" s="2" customFormat="1" ht="16.5" customHeight="1">
      <c r="A141" s="39"/>
      <c r="B141" s="40"/>
      <c r="C141" s="212" t="s">
        <v>230</v>
      </c>
      <c r="D141" s="212" t="s">
        <v>108</v>
      </c>
      <c r="E141" s="213" t="s">
        <v>231</v>
      </c>
      <c r="F141" s="214" t="s">
        <v>232</v>
      </c>
      <c r="G141" s="215" t="s">
        <v>119</v>
      </c>
      <c r="H141" s="216">
        <v>3</v>
      </c>
      <c r="I141" s="217"/>
      <c r="J141" s="218">
        <f>ROUND(I141*H141,2)</f>
        <v>0</v>
      </c>
      <c r="K141" s="214" t="s">
        <v>112</v>
      </c>
      <c r="L141" s="45"/>
      <c r="M141" s="219" t="s">
        <v>19</v>
      </c>
      <c r="N141" s="220" t="s">
        <v>40</v>
      </c>
      <c r="O141" s="85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3" t="s">
        <v>113</v>
      </c>
      <c r="AT141" s="223" t="s">
        <v>108</v>
      </c>
      <c r="AU141" s="223" t="s">
        <v>76</v>
      </c>
      <c r="AY141" s="18" t="s">
        <v>106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74</v>
      </c>
      <c r="BK141" s="224">
        <f>ROUND(I141*H141,2)</f>
        <v>0</v>
      </c>
      <c r="BL141" s="18" t="s">
        <v>113</v>
      </c>
      <c r="BM141" s="223" t="s">
        <v>233</v>
      </c>
    </row>
    <row r="142" s="2" customFormat="1" ht="16.5" customHeight="1">
      <c r="A142" s="39"/>
      <c r="B142" s="40"/>
      <c r="C142" s="212" t="s">
        <v>234</v>
      </c>
      <c r="D142" s="212" t="s">
        <v>108</v>
      </c>
      <c r="E142" s="213" t="s">
        <v>235</v>
      </c>
      <c r="F142" s="214" t="s">
        <v>236</v>
      </c>
      <c r="G142" s="215" t="s">
        <v>119</v>
      </c>
      <c r="H142" s="216">
        <v>3</v>
      </c>
      <c r="I142" s="217"/>
      <c r="J142" s="218">
        <f>ROUND(I142*H142,2)</f>
        <v>0</v>
      </c>
      <c r="K142" s="214" t="s">
        <v>112</v>
      </c>
      <c r="L142" s="45"/>
      <c r="M142" s="219" t="s">
        <v>19</v>
      </c>
      <c r="N142" s="220" t="s">
        <v>40</v>
      </c>
      <c r="O142" s="85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3" t="s">
        <v>113</v>
      </c>
      <c r="AT142" s="223" t="s">
        <v>108</v>
      </c>
      <c r="AU142" s="223" t="s">
        <v>76</v>
      </c>
      <c r="AY142" s="18" t="s">
        <v>106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74</v>
      </c>
      <c r="BK142" s="224">
        <f>ROUND(I142*H142,2)</f>
        <v>0</v>
      </c>
      <c r="BL142" s="18" t="s">
        <v>113</v>
      </c>
      <c r="BM142" s="223" t="s">
        <v>237</v>
      </c>
    </row>
    <row r="143" s="2" customFormat="1" ht="16.5" customHeight="1">
      <c r="A143" s="39"/>
      <c r="B143" s="40"/>
      <c r="C143" s="240" t="s">
        <v>238</v>
      </c>
      <c r="D143" s="240" t="s">
        <v>187</v>
      </c>
      <c r="E143" s="241" t="s">
        <v>239</v>
      </c>
      <c r="F143" s="242" t="s">
        <v>240</v>
      </c>
      <c r="G143" s="243" t="s">
        <v>119</v>
      </c>
      <c r="H143" s="244">
        <v>3</v>
      </c>
      <c r="I143" s="245"/>
      <c r="J143" s="246">
        <f>ROUND(I143*H143,2)</f>
        <v>0</v>
      </c>
      <c r="K143" s="242" t="s">
        <v>112</v>
      </c>
      <c r="L143" s="247"/>
      <c r="M143" s="248" t="s">
        <v>19</v>
      </c>
      <c r="N143" s="249" t="s">
        <v>40</v>
      </c>
      <c r="O143" s="85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3" t="s">
        <v>152</v>
      </c>
      <c r="AT143" s="223" t="s">
        <v>187</v>
      </c>
      <c r="AU143" s="223" t="s">
        <v>76</v>
      </c>
      <c r="AY143" s="18" t="s">
        <v>106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8" t="s">
        <v>74</v>
      </c>
      <c r="BK143" s="224">
        <f>ROUND(I143*H143,2)</f>
        <v>0</v>
      </c>
      <c r="BL143" s="18" t="s">
        <v>113</v>
      </c>
      <c r="BM143" s="223" t="s">
        <v>241</v>
      </c>
    </row>
    <row r="144" s="2" customFormat="1" ht="16.5" customHeight="1">
      <c r="A144" s="39"/>
      <c r="B144" s="40"/>
      <c r="C144" s="240" t="s">
        <v>242</v>
      </c>
      <c r="D144" s="240" t="s">
        <v>187</v>
      </c>
      <c r="E144" s="241" t="s">
        <v>243</v>
      </c>
      <c r="F144" s="242" t="s">
        <v>244</v>
      </c>
      <c r="G144" s="243" t="s">
        <v>140</v>
      </c>
      <c r="H144" s="244">
        <v>3</v>
      </c>
      <c r="I144" s="245"/>
      <c r="J144" s="246">
        <f>ROUND(I144*H144,2)</f>
        <v>0</v>
      </c>
      <c r="K144" s="242" t="s">
        <v>112</v>
      </c>
      <c r="L144" s="247"/>
      <c r="M144" s="248" t="s">
        <v>19</v>
      </c>
      <c r="N144" s="249" t="s">
        <v>40</v>
      </c>
      <c r="O144" s="85"/>
      <c r="P144" s="221">
        <f>O144*H144</f>
        <v>0</v>
      </c>
      <c r="Q144" s="221">
        <v>0.59999999999999998</v>
      </c>
      <c r="R144" s="221">
        <f>Q144*H144</f>
        <v>1.7999999999999998</v>
      </c>
      <c r="S144" s="221">
        <v>0</v>
      </c>
      <c r="T144" s="22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3" t="s">
        <v>152</v>
      </c>
      <c r="AT144" s="223" t="s">
        <v>187</v>
      </c>
      <c r="AU144" s="223" t="s">
        <v>76</v>
      </c>
      <c r="AY144" s="18" t="s">
        <v>106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74</v>
      </c>
      <c r="BK144" s="224">
        <f>ROUND(I144*H144,2)</f>
        <v>0</v>
      </c>
      <c r="BL144" s="18" t="s">
        <v>113</v>
      </c>
      <c r="BM144" s="223" t="s">
        <v>245</v>
      </c>
    </row>
    <row r="145" s="2" customFormat="1" ht="16.5" customHeight="1">
      <c r="A145" s="39"/>
      <c r="B145" s="40"/>
      <c r="C145" s="212" t="s">
        <v>246</v>
      </c>
      <c r="D145" s="212" t="s">
        <v>108</v>
      </c>
      <c r="E145" s="213" t="s">
        <v>247</v>
      </c>
      <c r="F145" s="214" t="s">
        <v>248</v>
      </c>
      <c r="G145" s="215" t="s">
        <v>119</v>
      </c>
      <c r="H145" s="216">
        <v>9</v>
      </c>
      <c r="I145" s="217"/>
      <c r="J145" s="218">
        <f>ROUND(I145*H145,2)</f>
        <v>0</v>
      </c>
      <c r="K145" s="214" t="s">
        <v>112</v>
      </c>
      <c r="L145" s="45"/>
      <c r="M145" s="219" t="s">
        <v>19</v>
      </c>
      <c r="N145" s="220" t="s">
        <v>40</v>
      </c>
      <c r="O145" s="85"/>
      <c r="P145" s="221">
        <f>O145*H145</f>
        <v>0</v>
      </c>
      <c r="Q145" s="221">
        <v>0.00029999999999999997</v>
      </c>
      <c r="R145" s="221">
        <f>Q145*H145</f>
        <v>0.0026999999999999997</v>
      </c>
      <c r="S145" s="221">
        <v>0</v>
      </c>
      <c r="T145" s="22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3" t="s">
        <v>113</v>
      </c>
      <c r="AT145" s="223" t="s">
        <v>108</v>
      </c>
      <c r="AU145" s="223" t="s">
        <v>76</v>
      </c>
      <c r="AY145" s="18" t="s">
        <v>106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74</v>
      </c>
      <c r="BK145" s="224">
        <f>ROUND(I145*H145,2)</f>
        <v>0</v>
      </c>
      <c r="BL145" s="18" t="s">
        <v>113</v>
      </c>
      <c r="BM145" s="223" t="s">
        <v>249</v>
      </c>
    </row>
    <row r="146" s="2" customFormat="1" ht="16.5" customHeight="1">
      <c r="A146" s="39"/>
      <c r="B146" s="40"/>
      <c r="C146" s="240" t="s">
        <v>250</v>
      </c>
      <c r="D146" s="240" t="s">
        <v>187</v>
      </c>
      <c r="E146" s="241" t="s">
        <v>251</v>
      </c>
      <c r="F146" s="242" t="s">
        <v>252</v>
      </c>
      <c r="G146" s="243" t="s">
        <v>119</v>
      </c>
      <c r="H146" s="244">
        <v>9</v>
      </c>
      <c r="I146" s="245"/>
      <c r="J146" s="246">
        <f>ROUND(I146*H146,2)</f>
        <v>0</v>
      </c>
      <c r="K146" s="242" t="s">
        <v>112</v>
      </c>
      <c r="L146" s="247"/>
      <c r="M146" s="248" t="s">
        <v>19</v>
      </c>
      <c r="N146" s="249" t="s">
        <v>40</v>
      </c>
      <c r="O146" s="85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3" t="s">
        <v>152</v>
      </c>
      <c r="AT146" s="223" t="s">
        <v>187</v>
      </c>
      <c r="AU146" s="223" t="s">
        <v>76</v>
      </c>
      <c r="AY146" s="18" t="s">
        <v>106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8" t="s">
        <v>74</v>
      </c>
      <c r="BK146" s="224">
        <f>ROUND(I146*H146,2)</f>
        <v>0</v>
      </c>
      <c r="BL146" s="18" t="s">
        <v>113</v>
      </c>
      <c r="BM146" s="223" t="s">
        <v>253</v>
      </c>
    </row>
    <row r="147" s="2" customFormat="1" ht="16.5" customHeight="1">
      <c r="A147" s="39"/>
      <c r="B147" s="40"/>
      <c r="C147" s="212" t="s">
        <v>254</v>
      </c>
      <c r="D147" s="212" t="s">
        <v>108</v>
      </c>
      <c r="E147" s="213" t="s">
        <v>255</v>
      </c>
      <c r="F147" s="214" t="s">
        <v>256</v>
      </c>
      <c r="G147" s="215" t="s">
        <v>111</v>
      </c>
      <c r="H147" s="216">
        <v>3</v>
      </c>
      <c r="I147" s="217"/>
      <c r="J147" s="218">
        <f>ROUND(I147*H147,2)</f>
        <v>0</v>
      </c>
      <c r="K147" s="214" t="s">
        <v>112</v>
      </c>
      <c r="L147" s="45"/>
      <c r="M147" s="219" t="s">
        <v>19</v>
      </c>
      <c r="N147" s="220" t="s">
        <v>40</v>
      </c>
      <c r="O147" s="85"/>
      <c r="P147" s="221">
        <f>O147*H147</f>
        <v>0</v>
      </c>
      <c r="Q147" s="221">
        <v>2.0000000000000002E-05</v>
      </c>
      <c r="R147" s="221">
        <f>Q147*H147</f>
        <v>6.0000000000000008E-05</v>
      </c>
      <c r="S147" s="221">
        <v>0</v>
      </c>
      <c r="T147" s="22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3" t="s">
        <v>113</v>
      </c>
      <c r="AT147" s="223" t="s">
        <v>108</v>
      </c>
      <c r="AU147" s="223" t="s">
        <v>76</v>
      </c>
      <c r="AY147" s="18" t="s">
        <v>106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74</v>
      </c>
      <c r="BK147" s="224">
        <f>ROUND(I147*H147,2)</f>
        <v>0</v>
      </c>
      <c r="BL147" s="18" t="s">
        <v>113</v>
      </c>
      <c r="BM147" s="223" t="s">
        <v>257</v>
      </c>
    </row>
    <row r="148" s="2" customFormat="1" ht="16.5" customHeight="1">
      <c r="A148" s="39"/>
      <c r="B148" s="40"/>
      <c r="C148" s="240" t="s">
        <v>258</v>
      </c>
      <c r="D148" s="240" t="s">
        <v>187</v>
      </c>
      <c r="E148" s="241" t="s">
        <v>259</v>
      </c>
      <c r="F148" s="242" t="s">
        <v>260</v>
      </c>
      <c r="G148" s="243" t="s">
        <v>111</v>
      </c>
      <c r="H148" s="244">
        <v>3</v>
      </c>
      <c r="I148" s="245"/>
      <c r="J148" s="246">
        <f>ROUND(I148*H148,2)</f>
        <v>0</v>
      </c>
      <c r="K148" s="242" t="s">
        <v>112</v>
      </c>
      <c r="L148" s="247"/>
      <c r="M148" s="248" t="s">
        <v>19</v>
      </c>
      <c r="N148" s="249" t="s">
        <v>40</v>
      </c>
      <c r="O148" s="85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3" t="s">
        <v>152</v>
      </c>
      <c r="AT148" s="223" t="s">
        <v>187</v>
      </c>
      <c r="AU148" s="223" t="s">
        <v>76</v>
      </c>
      <c r="AY148" s="18" t="s">
        <v>106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8" t="s">
        <v>74</v>
      </c>
      <c r="BK148" s="224">
        <f>ROUND(I148*H148,2)</f>
        <v>0</v>
      </c>
      <c r="BL148" s="18" t="s">
        <v>113</v>
      </c>
      <c r="BM148" s="223" t="s">
        <v>261</v>
      </c>
    </row>
    <row r="149" s="2" customFormat="1" ht="16.5" customHeight="1">
      <c r="A149" s="39"/>
      <c r="B149" s="40"/>
      <c r="C149" s="212" t="s">
        <v>262</v>
      </c>
      <c r="D149" s="212" t="s">
        <v>108</v>
      </c>
      <c r="E149" s="213" t="s">
        <v>263</v>
      </c>
      <c r="F149" s="214" t="s">
        <v>264</v>
      </c>
      <c r="G149" s="215" t="s">
        <v>111</v>
      </c>
      <c r="H149" s="216">
        <v>4.5</v>
      </c>
      <c r="I149" s="217"/>
      <c r="J149" s="218">
        <f>ROUND(I149*H149,2)</f>
        <v>0</v>
      </c>
      <c r="K149" s="214" t="s">
        <v>112</v>
      </c>
      <c r="L149" s="45"/>
      <c r="M149" s="219" t="s">
        <v>19</v>
      </c>
      <c r="N149" s="220" t="s">
        <v>40</v>
      </c>
      <c r="O149" s="85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3" t="s">
        <v>113</v>
      </c>
      <c r="AT149" s="223" t="s">
        <v>108</v>
      </c>
      <c r="AU149" s="223" t="s">
        <v>76</v>
      </c>
      <c r="AY149" s="18" t="s">
        <v>106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74</v>
      </c>
      <c r="BK149" s="224">
        <f>ROUND(I149*H149,2)</f>
        <v>0</v>
      </c>
      <c r="BL149" s="18" t="s">
        <v>113</v>
      </c>
      <c r="BM149" s="223" t="s">
        <v>265</v>
      </c>
    </row>
    <row r="150" s="2" customFormat="1" ht="16.5" customHeight="1">
      <c r="A150" s="39"/>
      <c r="B150" s="40"/>
      <c r="C150" s="212" t="s">
        <v>266</v>
      </c>
      <c r="D150" s="212" t="s">
        <v>108</v>
      </c>
      <c r="E150" s="213" t="s">
        <v>267</v>
      </c>
      <c r="F150" s="214" t="s">
        <v>268</v>
      </c>
      <c r="G150" s="215" t="s">
        <v>140</v>
      </c>
      <c r="H150" s="216">
        <v>6</v>
      </c>
      <c r="I150" s="217"/>
      <c r="J150" s="218">
        <f>ROUND(I150*H150,2)</f>
        <v>0</v>
      </c>
      <c r="K150" s="214" t="s">
        <v>112</v>
      </c>
      <c r="L150" s="45"/>
      <c r="M150" s="219" t="s">
        <v>19</v>
      </c>
      <c r="N150" s="220" t="s">
        <v>40</v>
      </c>
      <c r="O150" s="85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3" t="s">
        <v>113</v>
      </c>
      <c r="AT150" s="223" t="s">
        <v>108</v>
      </c>
      <c r="AU150" s="223" t="s">
        <v>76</v>
      </c>
      <c r="AY150" s="18" t="s">
        <v>106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74</v>
      </c>
      <c r="BK150" s="224">
        <f>ROUND(I150*H150,2)</f>
        <v>0</v>
      </c>
      <c r="BL150" s="18" t="s">
        <v>113</v>
      </c>
      <c r="BM150" s="223" t="s">
        <v>269</v>
      </c>
    </row>
    <row r="151" s="2" customFormat="1" ht="16.5" customHeight="1">
      <c r="A151" s="39"/>
      <c r="B151" s="40"/>
      <c r="C151" s="240" t="s">
        <v>270</v>
      </c>
      <c r="D151" s="240" t="s">
        <v>187</v>
      </c>
      <c r="E151" s="241" t="s">
        <v>271</v>
      </c>
      <c r="F151" s="242" t="s">
        <v>272</v>
      </c>
      <c r="G151" s="243" t="s">
        <v>140</v>
      </c>
      <c r="H151" s="244">
        <v>6</v>
      </c>
      <c r="I151" s="245"/>
      <c r="J151" s="246">
        <f>ROUND(I151*H151,2)</f>
        <v>0</v>
      </c>
      <c r="K151" s="242" t="s">
        <v>112</v>
      </c>
      <c r="L151" s="247"/>
      <c r="M151" s="248" t="s">
        <v>19</v>
      </c>
      <c r="N151" s="249" t="s">
        <v>40</v>
      </c>
      <c r="O151" s="85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3" t="s">
        <v>152</v>
      </c>
      <c r="AT151" s="223" t="s">
        <v>187</v>
      </c>
      <c r="AU151" s="223" t="s">
        <v>76</v>
      </c>
      <c r="AY151" s="18" t="s">
        <v>106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74</v>
      </c>
      <c r="BK151" s="224">
        <f>ROUND(I151*H151,2)</f>
        <v>0</v>
      </c>
      <c r="BL151" s="18" t="s">
        <v>113</v>
      </c>
      <c r="BM151" s="223" t="s">
        <v>273</v>
      </c>
    </row>
    <row r="152" s="12" customFormat="1" ht="22.8" customHeight="1">
      <c r="A152" s="12"/>
      <c r="B152" s="196"/>
      <c r="C152" s="197"/>
      <c r="D152" s="198" t="s">
        <v>68</v>
      </c>
      <c r="E152" s="210" t="s">
        <v>132</v>
      </c>
      <c r="F152" s="210" t="s">
        <v>274</v>
      </c>
      <c r="G152" s="197"/>
      <c r="H152" s="197"/>
      <c r="I152" s="200"/>
      <c r="J152" s="211">
        <f>BK152</f>
        <v>0</v>
      </c>
      <c r="K152" s="197"/>
      <c r="L152" s="202"/>
      <c r="M152" s="203"/>
      <c r="N152" s="204"/>
      <c r="O152" s="204"/>
      <c r="P152" s="205">
        <f>SUM(P153:P160)</f>
        <v>0</v>
      </c>
      <c r="Q152" s="204"/>
      <c r="R152" s="205">
        <f>SUM(R153:R160)</f>
        <v>0.75337500000000002</v>
      </c>
      <c r="S152" s="204"/>
      <c r="T152" s="206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74</v>
      </c>
      <c r="AT152" s="208" t="s">
        <v>68</v>
      </c>
      <c r="AU152" s="208" t="s">
        <v>74</v>
      </c>
      <c r="AY152" s="207" t="s">
        <v>106</v>
      </c>
      <c r="BK152" s="209">
        <f>SUM(BK153:BK160)</f>
        <v>0</v>
      </c>
    </row>
    <row r="153" s="2" customFormat="1" ht="16.5" customHeight="1">
      <c r="A153" s="39"/>
      <c r="B153" s="40"/>
      <c r="C153" s="212" t="s">
        <v>275</v>
      </c>
      <c r="D153" s="212" t="s">
        <v>108</v>
      </c>
      <c r="E153" s="213" t="s">
        <v>276</v>
      </c>
      <c r="F153" s="214" t="s">
        <v>277</v>
      </c>
      <c r="G153" s="215" t="s">
        <v>111</v>
      </c>
      <c r="H153" s="216">
        <v>920</v>
      </c>
      <c r="I153" s="217"/>
      <c r="J153" s="218">
        <f>ROUND(I153*H153,2)</f>
        <v>0</v>
      </c>
      <c r="K153" s="214" t="s">
        <v>112</v>
      </c>
      <c r="L153" s="45"/>
      <c r="M153" s="219" t="s">
        <v>19</v>
      </c>
      <c r="N153" s="220" t="s">
        <v>40</v>
      </c>
      <c r="O153" s="85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3" t="s">
        <v>113</v>
      </c>
      <c r="AT153" s="223" t="s">
        <v>108</v>
      </c>
      <c r="AU153" s="223" t="s">
        <v>76</v>
      </c>
      <c r="AY153" s="18" t="s">
        <v>106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74</v>
      </c>
      <c r="BK153" s="224">
        <f>ROUND(I153*H153,2)</f>
        <v>0</v>
      </c>
      <c r="BL153" s="18" t="s">
        <v>113</v>
      </c>
      <c r="BM153" s="223" t="s">
        <v>278</v>
      </c>
    </row>
    <row r="154" s="2" customFormat="1" ht="16.5" customHeight="1">
      <c r="A154" s="39"/>
      <c r="B154" s="40"/>
      <c r="C154" s="212" t="s">
        <v>279</v>
      </c>
      <c r="D154" s="212" t="s">
        <v>108</v>
      </c>
      <c r="E154" s="213" t="s">
        <v>280</v>
      </c>
      <c r="F154" s="214" t="s">
        <v>281</v>
      </c>
      <c r="G154" s="215" t="s">
        <v>111</v>
      </c>
      <c r="H154" s="216">
        <v>920</v>
      </c>
      <c r="I154" s="217"/>
      <c r="J154" s="218">
        <f>ROUND(I154*H154,2)</f>
        <v>0</v>
      </c>
      <c r="K154" s="214" t="s">
        <v>112</v>
      </c>
      <c r="L154" s="45"/>
      <c r="M154" s="219" t="s">
        <v>19</v>
      </c>
      <c r="N154" s="220" t="s">
        <v>40</v>
      </c>
      <c r="O154" s="85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3" t="s">
        <v>113</v>
      </c>
      <c r="AT154" s="223" t="s">
        <v>108</v>
      </c>
      <c r="AU154" s="223" t="s">
        <v>76</v>
      </c>
      <c r="AY154" s="18" t="s">
        <v>106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8" t="s">
        <v>74</v>
      </c>
      <c r="BK154" s="224">
        <f>ROUND(I154*H154,2)</f>
        <v>0</v>
      </c>
      <c r="BL154" s="18" t="s">
        <v>113</v>
      </c>
      <c r="BM154" s="223" t="s">
        <v>282</v>
      </c>
    </row>
    <row r="155" s="2" customFormat="1" ht="21.75" customHeight="1">
      <c r="A155" s="39"/>
      <c r="B155" s="40"/>
      <c r="C155" s="212" t="s">
        <v>283</v>
      </c>
      <c r="D155" s="212" t="s">
        <v>108</v>
      </c>
      <c r="E155" s="213" t="s">
        <v>284</v>
      </c>
      <c r="F155" s="214" t="s">
        <v>285</v>
      </c>
      <c r="G155" s="215" t="s">
        <v>111</v>
      </c>
      <c r="H155" s="216">
        <v>30</v>
      </c>
      <c r="I155" s="217"/>
      <c r="J155" s="218">
        <f>ROUND(I155*H155,2)</f>
        <v>0</v>
      </c>
      <c r="K155" s="214" t="s">
        <v>112</v>
      </c>
      <c r="L155" s="45"/>
      <c r="M155" s="219" t="s">
        <v>19</v>
      </c>
      <c r="N155" s="220" t="s">
        <v>40</v>
      </c>
      <c r="O155" s="85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3" t="s">
        <v>113</v>
      </c>
      <c r="AT155" s="223" t="s">
        <v>108</v>
      </c>
      <c r="AU155" s="223" t="s">
        <v>76</v>
      </c>
      <c r="AY155" s="18" t="s">
        <v>106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74</v>
      </c>
      <c r="BK155" s="224">
        <f>ROUND(I155*H155,2)</f>
        <v>0</v>
      </c>
      <c r="BL155" s="18" t="s">
        <v>113</v>
      </c>
      <c r="BM155" s="223" t="s">
        <v>286</v>
      </c>
    </row>
    <row r="156" s="2" customFormat="1">
      <c r="A156" s="39"/>
      <c r="B156" s="40"/>
      <c r="C156" s="41"/>
      <c r="D156" s="225" t="s">
        <v>115</v>
      </c>
      <c r="E156" s="41"/>
      <c r="F156" s="226" t="s">
        <v>287</v>
      </c>
      <c r="G156" s="41"/>
      <c r="H156" s="41"/>
      <c r="I156" s="131"/>
      <c r="J156" s="41"/>
      <c r="K156" s="41"/>
      <c r="L156" s="45"/>
      <c r="M156" s="227"/>
      <c r="N156" s="22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115</v>
      </c>
      <c r="AU156" s="18" t="s">
        <v>76</v>
      </c>
    </row>
    <row r="157" s="2" customFormat="1" ht="33" customHeight="1">
      <c r="A157" s="39"/>
      <c r="B157" s="40"/>
      <c r="C157" s="212" t="s">
        <v>288</v>
      </c>
      <c r="D157" s="212" t="s">
        <v>108</v>
      </c>
      <c r="E157" s="213" t="s">
        <v>289</v>
      </c>
      <c r="F157" s="214" t="s">
        <v>290</v>
      </c>
      <c r="G157" s="215" t="s">
        <v>111</v>
      </c>
      <c r="H157" s="216">
        <v>3.5</v>
      </c>
      <c r="I157" s="217"/>
      <c r="J157" s="218">
        <f>ROUND(I157*H157,2)</f>
        <v>0</v>
      </c>
      <c r="K157" s="214" t="s">
        <v>112</v>
      </c>
      <c r="L157" s="45"/>
      <c r="M157" s="219" t="s">
        <v>19</v>
      </c>
      <c r="N157" s="220" t="s">
        <v>40</v>
      </c>
      <c r="O157" s="85"/>
      <c r="P157" s="221">
        <f>O157*H157</f>
        <v>0</v>
      </c>
      <c r="Q157" s="221">
        <v>0.084250000000000005</v>
      </c>
      <c r="R157" s="221">
        <f>Q157*H157</f>
        <v>0.294875</v>
      </c>
      <c r="S157" s="221">
        <v>0</v>
      </c>
      <c r="T157" s="22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3" t="s">
        <v>113</v>
      </c>
      <c r="AT157" s="223" t="s">
        <v>108</v>
      </c>
      <c r="AU157" s="223" t="s">
        <v>76</v>
      </c>
      <c r="AY157" s="18" t="s">
        <v>106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74</v>
      </c>
      <c r="BK157" s="224">
        <f>ROUND(I157*H157,2)</f>
        <v>0</v>
      </c>
      <c r="BL157" s="18" t="s">
        <v>113</v>
      </c>
      <c r="BM157" s="223" t="s">
        <v>291</v>
      </c>
    </row>
    <row r="158" s="2" customFormat="1">
      <c r="A158" s="39"/>
      <c r="B158" s="40"/>
      <c r="C158" s="41"/>
      <c r="D158" s="225" t="s">
        <v>115</v>
      </c>
      <c r="E158" s="41"/>
      <c r="F158" s="226" t="s">
        <v>292</v>
      </c>
      <c r="G158" s="41"/>
      <c r="H158" s="41"/>
      <c r="I158" s="131"/>
      <c r="J158" s="41"/>
      <c r="K158" s="41"/>
      <c r="L158" s="45"/>
      <c r="M158" s="227"/>
      <c r="N158" s="22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115</v>
      </c>
      <c r="AU158" s="18" t="s">
        <v>76</v>
      </c>
    </row>
    <row r="159" s="2" customFormat="1">
      <c r="A159" s="39"/>
      <c r="B159" s="40"/>
      <c r="C159" s="41"/>
      <c r="D159" s="225" t="s">
        <v>148</v>
      </c>
      <c r="E159" s="41"/>
      <c r="F159" s="226" t="s">
        <v>293</v>
      </c>
      <c r="G159" s="41"/>
      <c r="H159" s="41"/>
      <c r="I159" s="131"/>
      <c r="J159" s="41"/>
      <c r="K159" s="41"/>
      <c r="L159" s="45"/>
      <c r="M159" s="227"/>
      <c r="N159" s="228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148</v>
      </c>
      <c r="AU159" s="18" t="s">
        <v>76</v>
      </c>
    </row>
    <row r="160" s="2" customFormat="1" ht="16.5" customHeight="1">
      <c r="A160" s="39"/>
      <c r="B160" s="40"/>
      <c r="C160" s="240" t="s">
        <v>294</v>
      </c>
      <c r="D160" s="240" t="s">
        <v>187</v>
      </c>
      <c r="E160" s="241" t="s">
        <v>295</v>
      </c>
      <c r="F160" s="242" t="s">
        <v>296</v>
      </c>
      <c r="G160" s="243" t="s">
        <v>111</v>
      </c>
      <c r="H160" s="244">
        <v>3.5</v>
      </c>
      <c r="I160" s="245"/>
      <c r="J160" s="246">
        <f>ROUND(I160*H160,2)</f>
        <v>0</v>
      </c>
      <c r="K160" s="242" t="s">
        <v>112</v>
      </c>
      <c r="L160" s="247"/>
      <c r="M160" s="248" t="s">
        <v>19</v>
      </c>
      <c r="N160" s="249" t="s">
        <v>40</v>
      </c>
      <c r="O160" s="85"/>
      <c r="P160" s="221">
        <f>O160*H160</f>
        <v>0</v>
      </c>
      <c r="Q160" s="221">
        <v>0.13100000000000001</v>
      </c>
      <c r="R160" s="221">
        <f>Q160*H160</f>
        <v>0.45850000000000002</v>
      </c>
      <c r="S160" s="221">
        <v>0</v>
      </c>
      <c r="T160" s="22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3" t="s">
        <v>152</v>
      </c>
      <c r="AT160" s="223" t="s">
        <v>187</v>
      </c>
      <c r="AU160" s="223" t="s">
        <v>76</v>
      </c>
      <c r="AY160" s="18" t="s">
        <v>106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8" t="s">
        <v>74</v>
      </c>
      <c r="BK160" s="224">
        <f>ROUND(I160*H160,2)</f>
        <v>0</v>
      </c>
      <c r="BL160" s="18" t="s">
        <v>113</v>
      </c>
      <c r="BM160" s="223" t="s">
        <v>297</v>
      </c>
    </row>
    <row r="161" s="12" customFormat="1" ht="22.8" customHeight="1">
      <c r="A161" s="12"/>
      <c r="B161" s="196"/>
      <c r="C161" s="197"/>
      <c r="D161" s="198" t="s">
        <v>68</v>
      </c>
      <c r="E161" s="210" t="s">
        <v>158</v>
      </c>
      <c r="F161" s="210" t="s">
        <v>298</v>
      </c>
      <c r="G161" s="197"/>
      <c r="H161" s="197"/>
      <c r="I161" s="200"/>
      <c r="J161" s="211">
        <f>BK161</f>
        <v>0</v>
      </c>
      <c r="K161" s="197"/>
      <c r="L161" s="202"/>
      <c r="M161" s="203"/>
      <c r="N161" s="204"/>
      <c r="O161" s="204"/>
      <c r="P161" s="205">
        <f>SUM(P162:P185)</f>
        <v>0</v>
      </c>
      <c r="Q161" s="204"/>
      <c r="R161" s="205">
        <f>SUM(R162:R185)</f>
        <v>4.962615200000001</v>
      </c>
      <c r="S161" s="204"/>
      <c r="T161" s="206">
        <f>SUM(T162:T185)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7" t="s">
        <v>74</v>
      </c>
      <c r="AT161" s="208" t="s">
        <v>68</v>
      </c>
      <c r="AU161" s="208" t="s">
        <v>74</v>
      </c>
      <c r="AY161" s="207" t="s">
        <v>106</v>
      </c>
      <c r="BK161" s="209">
        <f>SUM(BK162:BK185)</f>
        <v>0</v>
      </c>
    </row>
    <row r="162" s="2" customFormat="1" ht="16.5" customHeight="1">
      <c r="A162" s="39"/>
      <c r="B162" s="40"/>
      <c r="C162" s="212" t="s">
        <v>299</v>
      </c>
      <c r="D162" s="212" t="s">
        <v>108</v>
      </c>
      <c r="E162" s="213" t="s">
        <v>300</v>
      </c>
      <c r="F162" s="214" t="s">
        <v>301</v>
      </c>
      <c r="G162" s="215" t="s">
        <v>119</v>
      </c>
      <c r="H162" s="216">
        <v>4</v>
      </c>
      <c r="I162" s="217"/>
      <c r="J162" s="218">
        <f>ROUND(I162*H162,2)</f>
        <v>0</v>
      </c>
      <c r="K162" s="214" t="s">
        <v>112</v>
      </c>
      <c r="L162" s="45"/>
      <c r="M162" s="219" t="s">
        <v>19</v>
      </c>
      <c r="N162" s="220" t="s">
        <v>40</v>
      </c>
      <c r="O162" s="85"/>
      <c r="P162" s="221">
        <f>O162*H162</f>
        <v>0</v>
      </c>
      <c r="Q162" s="221">
        <v>0.00069999999999999999</v>
      </c>
      <c r="R162" s="221">
        <f>Q162*H162</f>
        <v>0.0028</v>
      </c>
      <c r="S162" s="221">
        <v>0</v>
      </c>
      <c r="T162" s="22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3" t="s">
        <v>113</v>
      </c>
      <c r="AT162" s="223" t="s">
        <v>108</v>
      </c>
      <c r="AU162" s="223" t="s">
        <v>76</v>
      </c>
      <c r="AY162" s="18" t="s">
        <v>106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74</v>
      </c>
      <c r="BK162" s="224">
        <f>ROUND(I162*H162,2)</f>
        <v>0</v>
      </c>
      <c r="BL162" s="18" t="s">
        <v>113</v>
      </c>
      <c r="BM162" s="223" t="s">
        <v>302</v>
      </c>
    </row>
    <row r="163" s="2" customFormat="1">
      <c r="A163" s="39"/>
      <c r="B163" s="40"/>
      <c r="C163" s="41"/>
      <c r="D163" s="225" t="s">
        <v>115</v>
      </c>
      <c r="E163" s="41"/>
      <c r="F163" s="226" t="s">
        <v>303</v>
      </c>
      <c r="G163" s="41"/>
      <c r="H163" s="41"/>
      <c r="I163" s="131"/>
      <c r="J163" s="41"/>
      <c r="K163" s="41"/>
      <c r="L163" s="45"/>
      <c r="M163" s="227"/>
      <c r="N163" s="228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115</v>
      </c>
      <c r="AU163" s="18" t="s">
        <v>76</v>
      </c>
    </row>
    <row r="164" s="2" customFormat="1" ht="16.5" customHeight="1">
      <c r="A164" s="39"/>
      <c r="B164" s="40"/>
      <c r="C164" s="240" t="s">
        <v>304</v>
      </c>
      <c r="D164" s="240" t="s">
        <v>187</v>
      </c>
      <c r="E164" s="241" t="s">
        <v>305</v>
      </c>
      <c r="F164" s="242" t="s">
        <v>306</v>
      </c>
      <c r="G164" s="243" t="s">
        <v>119</v>
      </c>
      <c r="H164" s="244">
        <v>4</v>
      </c>
      <c r="I164" s="245"/>
      <c r="J164" s="246">
        <f>ROUND(I164*H164,2)</f>
        <v>0</v>
      </c>
      <c r="K164" s="242" t="s">
        <v>112</v>
      </c>
      <c r="L164" s="247"/>
      <c r="M164" s="248" t="s">
        <v>19</v>
      </c>
      <c r="N164" s="249" t="s">
        <v>40</v>
      </c>
      <c r="O164" s="85"/>
      <c r="P164" s="221">
        <f>O164*H164</f>
        <v>0</v>
      </c>
      <c r="Q164" s="221">
        <v>0.0012999999999999999</v>
      </c>
      <c r="R164" s="221">
        <f>Q164*H164</f>
        <v>0.0051999999999999998</v>
      </c>
      <c r="S164" s="221">
        <v>0</v>
      </c>
      <c r="T164" s="22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3" t="s">
        <v>152</v>
      </c>
      <c r="AT164" s="223" t="s">
        <v>187</v>
      </c>
      <c r="AU164" s="223" t="s">
        <v>76</v>
      </c>
      <c r="AY164" s="18" t="s">
        <v>106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74</v>
      </c>
      <c r="BK164" s="224">
        <f>ROUND(I164*H164,2)</f>
        <v>0</v>
      </c>
      <c r="BL164" s="18" t="s">
        <v>113</v>
      </c>
      <c r="BM164" s="223" t="s">
        <v>307</v>
      </c>
    </row>
    <row r="165" s="2" customFormat="1" ht="16.5" customHeight="1">
      <c r="A165" s="39"/>
      <c r="B165" s="40"/>
      <c r="C165" s="212" t="s">
        <v>308</v>
      </c>
      <c r="D165" s="212" t="s">
        <v>108</v>
      </c>
      <c r="E165" s="213" t="s">
        <v>309</v>
      </c>
      <c r="F165" s="214" t="s">
        <v>310</v>
      </c>
      <c r="G165" s="215" t="s">
        <v>119</v>
      </c>
      <c r="H165" s="216">
        <v>2</v>
      </c>
      <c r="I165" s="217"/>
      <c r="J165" s="218">
        <f>ROUND(I165*H165,2)</f>
        <v>0</v>
      </c>
      <c r="K165" s="214" t="s">
        <v>112</v>
      </c>
      <c r="L165" s="45"/>
      <c r="M165" s="219" t="s">
        <v>19</v>
      </c>
      <c r="N165" s="220" t="s">
        <v>40</v>
      </c>
      <c r="O165" s="85"/>
      <c r="P165" s="221">
        <f>O165*H165</f>
        <v>0</v>
      </c>
      <c r="Q165" s="221">
        <v>0.11241</v>
      </c>
      <c r="R165" s="221">
        <f>Q165*H165</f>
        <v>0.22481999999999999</v>
      </c>
      <c r="S165" s="221">
        <v>0</v>
      </c>
      <c r="T165" s="22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3" t="s">
        <v>113</v>
      </c>
      <c r="AT165" s="223" t="s">
        <v>108</v>
      </c>
      <c r="AU165" s="223" t="s">
        <v>76</v>
      </c>
      <c r="AY165" s="18" t="s">
        <v>106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74</v>
      </c>
      <c r="BK165" s="224">
        <f>ROUND(I165*H165,2)</f>
        <v>0</v>
      </c>
      <c r="BL165" s="18" t="s">
        <v>113</v>
      </c>
      <c r="BM165" s="223" t="s">
        <v>311</v>
      </c>
    </row>
    <row r="166" s="2" customFormat="1">
      <c r="A166" s="39"/>
      <c r="B166" s="40"/>
      <c r="C166" s="41"/>
      <c r="D166" s="225" t="s">
        <v>115</v>
      </c>
      <c r="E166" s="41"/>
      <c r="F166" s="226" t="s">
        <v>312</v>
      </c>
      <c r="G166" s="41"/>
      <c r="H166" s="41"/>
      <c r="I166" s="131"/>
      <c r="J166" s="41"/>
      <c r="K166" s="41"/>
      <c r="L166" s="45"/>
      <c r="M166" s="227"/>
      <c r="N166" s="228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115</v>
      </c>
      <c r="AU166" s="18" t="s">
        <v>76</v>
      </c>
    </row>
    <row r="167" s="2" customFormat="1" ht="16.5" customHeight="1">
      <c r="A167" s="39"/>
      <c r="B167" s="40"/>
      <c r="C167" s="240" t="s">
        <v>313</v>
      </c>
      <c r="D167" s="240" t="s">
        <v>187</v>
      </c>
      <c r="E167" s="241" t="s">
        <v>314</v>
      </c>
      <c r="F167" s="242" t="s">
        <v>315</v>
      </c>
      <c r="G167" s="243" t="s">
        <v>119</v>
      </c>
      <c r="H167" s="244">
        <v>2</v>
      </c>
      <c r="I167" s="245"/>
      <c r="J167" s="246">
        <f>ROUND(I167*H167,2)</f>
        <v>0</v>
      </c>
      <c r="K167" s="242" t="s">
        <v>112</v>
      </c>
      <c r="L167" s="247"/>
      <c r="M167" s="248" t="s">
        <v>19</v>
      </c>
      <c r="N167" s="249" t="s">
        <v>40</v>
      </c>
      <c r="O167" s="85"/>
      <c r="P167" s="221">
        <f>O167*H167</f>
        <v>0</v>
      </c>
      <c r="Q167" s="221">
        <v>0.0061000000000000004</v>
      </c>
      <c r="R167" s="221">
        <f>Q167*H167</f>
        <v>0.012200000000000001</v>
      </c>
      <c r="S167" s="221">
        <v>0</v>
      </c>
      <c r="T167" s="22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3" t="s">
        <v>152</v>
      </c>
      <c r="AT167" s="223" t="s">
        <v>187</v>
      </c>
      <c r="AU167" s="223" t="s">
        <v>76</v>
      </c>
      <c r="AY167" s="18" t="s">
        <v>106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74</v>
      </c>
      <c r="BK167" s="224">
        <f>ROUND(I167*H167,2)</f>
        <v>0</v>
      </c>
      <c r="BL167" s="18" t="s">
        <v>113</v>
      </c>
      <c r="BM167" s="223" t="s">
        <v>316</v>
      </c>
    </row>
    <row r="168" s="2" customFormat="1" ht="16.5" customHeight="1">
      <c r="A168" s="39"/>
      <c r="B168" s="40"/>
      <c r="C168" s="240" t="s">
        <v>317</v>
      </c>
      <c r="D168" s="240" t="s">
        <v>187</v>
      </c>
      <c r="E168" s="241" t="s">
        <v>318</v>
      </c>
      <c r="F168" s="242" t="s">
        <v>319</v>
      </c>
      <c r="G168" s="243" t="s">
        <v>119</v>
      </c>
      <c r="H168" s="244">
        <v>2</v>
      </c>
      <c r="I168" s="245"/>
      <c r="J168" s="246">
        <f>ROUND(I168*H168,2)</f>
        <v>0</v>
      </c>
      <c r="K168" s="242" t="s">
        <v>112</v>
      </c>
      <c r="L168" s="247"/>
      <c r="M168" s="248" t="s">
        <v>19</v>
      </c>
      <c r="N168" s="249" t="s">
        <v>40</v>
      </c>
      <c r="O168" s="85"/>
      <c r="P168" s="221">
        <f>O168*H168</f>
        <v>0</v>
      </c>
      <c r="Q168" s="221">
        <v>0.0030000000000000001</v>
      </c>
      <c r="R168" s="221">
        <f>Q168*H168</f>
        <v>0.0060000000000000001</v>
      </c>
      <c r="S168" s="221">
        <v>0</v>
      </c>
      <c r="T168" s="22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3" t="s">
        <v>152</v>
      </c>
      <c r="AT168" s="223" t="s">
        <v>187</v>
      </c>
      <c r="AU168" s="223" t="s">
        <v>76</v>
      </c>
      <c r="AY168" s="18" t="s">
        <v>106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74</v>
      </c>
      <c r="BK168" s="224">
        <f>ROUND(I168*H168,2)</f>
        <v>0</v>
      </c>
      <c r="BL168" s="18" t="s">
        <v>113</v>
      </c>
      <c r="BM168" s="223" t="s">
        <v>320</v>
      </c>
    </row>
    <row r="169" s="2" customFormat="1" ht="16.5" customHeight="1">
      <c r="A169" s="39"/>
      <c r="B169" s="40"/>
      <c r="C169" s="212" t="s">
        <v>321</v>
      </c>
      <c r="D169" s="212" t="s">
        <v>108</v>
      </c>
      <c r="E169" s="213" t="s">
        <v>322</v>
      </c>
      <c r="F169" s="214" t="s">
        <v>323</v>
      </c>
      <c r="G169" s="215" t="s">
        <v>129</v>
      </c>
      <c r="H169" s="216">
        <v>20</v>
      </c>
      <c r="I169" s="217"/>
      <c r="J169" s="218">
        <f>ROUND(I169*H169,2)</f>
        <v>0</v>
      </c>
      <c r="K169" s="214" t="s">
        <v>112</v>
      </c>
      <c r="L169" s="45"/>
      <c r="M169" s="219" t="s">
        <v>19</v>
      </c>
      <c r="N169" s="220" t="s">
        <v>40</v>
      </c>
      <c r="O169" s="85"/>
      <c r="P169" s="221">
        <f>O169*H169</f>
        <v>0</v>
      </c>
      <c r="Q169" s="221">
        <v>8.0000000000000007E-05</v>
      </c>
      <c r="R169" s="221">
        <f>Q169*H169</f>
        <v>0.0016000000000000001</v>
      </c>
      <c r="S169" s="221">
        <v>0</v>
      </c>
      <c r="T169" s="22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3" t="s">
        <v>113</v>
      </c>
      <c r="AT169" s="223" t="s">
        <v>108</v>
      </c>
      <c r="AU169" s="223" t="s">
        <v>76</v>
      </c>
      <c r="AY169" s="18" t="s">
        <v>106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74</v>
      </c>
      <c r="BK169" s="224">
        <f>ROUND(I169*H169,2)</f>
        <v>0</v>
      </c>
      <c r="BL169" s="18" t="s">
        <v>113</v>
      </c>
      <c r="BM169" s="223" t="s">
        <v>324</v>
      </c>
    </row>
    <row r="170" s="2" customFormat="1">
      <c r="A170" s="39"/>
      <c r="B170" s="40"/>
      <c r="C170" s="41"/>
      <c r="D170" s="225" t="s">
        <v>115</v>
      </c>
      <c r="E170" s="41"/>
      <c r="F170" s="226" t="s">
        <v>325</v>
      </c>
      <c r="G170" s="41"/>
      <c r="H170" s="41"/>
      <c r="I170" s="131"/>
      <c r="J170" s="41"/>
      <c r="K170" s="41"/>
      <c r="L170" s="45"/>
      <c r="M170" s="227"/>
      <c r="N170" s="228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115</v>
      </c>
      <c r="AU170" s="18" t="s">
        <v>76</v>
      </c>
    </row>
    <row r="171" s="2" customFormat="1">
      <c r="A171" s="39"/>
      <c r="B171" s="40"/>
      <c r="C171" s="41"/>
      <c r="D171" s="225" t="s">
        <v>148</v>
      </c>
      <c r="E171" s="41"/>
      <c r="F171" s="226" t="s">
        <v>326</v>
      </c>
      <c r="G171" s="41"/>
      <c r="H171" s="41"/>
      <c r="I171" s="131"/>
      <c r="J171" s="41"/>
      <c r="K171" s="41"/>
      <c r="L171" s="45"/>
      <c r="M171" s="227"/>
      <c r="N171" s="228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148</v>
      </c>
      <c r="AU171" s="18" t="s">
        <v>76</v>
      </c>
    </row>
    <row r="172" s="2" customFormat="1" ht="21.75" customHeight="1">
      <c r="A172" s="39"/>
      <c r="B172" s="40"/>
      <c r="C172" s="212" t="s">
        <v>327</v>
      </c>
      <c r="D172" s="212" t="s">
        <v>108</v>
      </c>
      <c r="E172" s="213" t="s">
        <v>328</v>
      </c>
      <c r="F172" s="214" t="s">
        <v>329</v>
      </c>
      <c r="G172" s="215" t="s">
        <v>129</v>
      </c>
      <c r="H172" s="216">
        <v>7</v>
      </c>
      <c r="I172" s="217"/>
      <c r="J172" s="218">
        <f>ROUND(I172*H172,2)</f>
        <v>0</v>
      </c>
      <c r="K172" s="214" t="s">
        <v>112</v>
      </c>
      <c r="L172" s="45"/>
      <c r="M172" s="219" t="s">
        <v>19</v>
      </c>
      <c r="N172" s="220" t="s">
        <v>40</v>
      </c>
      <c r="O172" s="85"/>
      <c r="P172" s="221">
        <f>O172*H172</f>
        <v>0</v>
      </c>
      <c r="Q172" s="221">
        <v>0.15540000000000001</v>
      </c>
      <c r="R172" s="221">
        <f>Q172*H172</f>
        <v>1.0878000000000001</v>
      </c>
      <c r="S172" s="221">
        <v>0</v>
      </c>
      <c r="T172" s="22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3" t="s">
        <v>113</v>
      </c>
      <c r="AT172" s="223" t="s">
        <v>108</v>
      </c>
      <c r="AU172" s="223" t="s">
        <v>76</v>
      </c>
      <c r="AY172" s="18" t="s">
        <v>106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74</v>
      </c>
      <c r="BK172" s="224">
        <f>ROUND(I172*H172,2)</f>
        <v>0</v>
      </c>
      <c r="BL172" s="18" t="s">
        <v>113</v>
      </c>
      <c r="BM172" s="223" t="s">
        <v>330</v>
      </c>
    </row>
    <row r="173" s="2" customFormat="1">
      <c r="A173" s="39"/>
      <c r="B173" s="40"/>
      <c r="C173" s="41"/>
      <c r="D173" s="225" t="s">
        <v>115</v>
      </c>
      <c r="E173" s="41"/>
      <c r="F173" s="226" t="s">
        <v>331</v>
      </c>
      <c r="G173" s="41"/>
      <c r="H173" s="41"/>
      <c r="I173" s="131"/>
      <c r="J173" s="41"/>
      <c r="K173" s="41"/>
      <c r="L173" s="45"/>
      <c r="M173" s="227"/>
      <c r="N173" s="22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115</v>
      </c>
      <c r="AU173" s="18" t="s">
        <v>76</v>
      </c>
    </row>
    <row r="174" s="2" customFormat="1" ht="16.5" customHeight="1">
      <c r="A174" s="39"/>
      <c r="B174" s="40"/>
      <c r="C174" s="240" t="s">
        <v>332</v>
      </c>
      <c r="D174" s="240" t="s">
        <v>187</v>
      </c>
      <c r="E174" s="241" t="s">
        <v>333</v>
      </c>
      <c r="F174" s="242" t="s">
        <v>334</v>
      </c>
      <c r="G174" s="243" t="s">
        <v>129</v>
      </c>
      <c r="H174" s="244">
        <v>7</v>
      </c>
      <c r="I174" s="245"/>
      <c r="J174" s="246">
        <f>ROUND(I174*H174,2)</f>
        <v>0</v>
      </c>
      <c r="K174" s="242" t="s">
        <v>112</v>
      </c>
      <c r="L174" s="247"/>
      <c r="M174" s="248" t="s">
        <v>19</v>
      </c>
      <c r="N174" s="249" t="s">
        <v>40</v>
      </c>
      <c r="O174" s="85"/>
      <c r="P174" s="221">
        <f>O174*H174</f>
        <v>0</v>
      </c>
      <c r="Q174" s="221">
        <v>0.048000000000000001</v>
      </c>
      <c r="R174" s="221">
        <f>Q174*H174</f>
        <v>0.33600000000000002</v>
      </c>
      <c r="S174" s="221">
        <v>0</v>
      </c>
      <c r="T174" s="22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3" t="s">
        <v>152</v>
      </c>
      <c r="AT174" s="223" t="s">
        <v>187</v>
      </c>
      <c r="AU174" s="223" t="s">
        <v>76</v>
      </c>
      <c r="AY174" s="18" t="s">
        <v>106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74</v>
      </c>
      <c r="BK174" s="224">
        <f>ROUND(I174*H174,2)</f>
        <v>0</v>
      </c>
      <c r="BL174" s="18" t="s">
        <v>113</v>
      </c>
      <c r="BM174" s="223" t="s">
        <v>335</v>
      </c>
    </row>
    <row r="175" s="2" customFormat="1" ht="21.75" customHeight="1">
      <c r="A175" s="39"/>
      <c r="B175" s="40"/>
      <c r="C175" s="212" t="s">
        <v>336</v>
      </c>
      <c r="D175" s="212" t="s">
        <v>108</v>
      </c>
      <c r="E175" s="213" t="s">
        <v>337</v>
      </c>
      <c r="F175" s="214" t="s">
        <v>338</v>
      </c>
      <c r="G175" s="215" t="s">
        <v>129</v>
      </c>
      <c r="H175" s="216">
        <v>8</v>
      </c>
      <c r="I175" s="217"/>
      <c r="J175" s="218">
        <f>ROUND(I175*H175,2)</f>
        <v>0</v>
      </c>
      <c r="K175" s="214" t="s">
        <v>112</v>
      </c>
      <c r="L175" s="45"/>
      <c r="M175" s="219" t="s">
        <v>19</v>
      </c>
      <c r="N175" s="220" t="s">
        <v>40</v>
      </c>
      <c r="O175" s="85"/>
      <c r="P175" s="221">
        <f>O175*H175</f>
        <v>0</v>
      </c>
      <c r="Q175" s="221">
        <v>0.1295</v>
      </c>
      <c r="R175" s="221">
        <f>Q175*H175</f>
        <v>1.036</v>
      </c>
      <c r="S175" s="221">
        <v>0</v>
      </c>
      <c r="T175" s="22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3" t="s">
        <v>113</v>
      </c>
      <c r="AT175" s="223" t="s">
        <v>108</v>
      </c>
      <c r="AU175" s="223" t="s">
        <v>76</v>
      </c>
      <c r="AY175" s="18" t="s">
        <v>106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74</v>
      </c>
      <c r="BK175" s="224">
        <f>ROUND(I175*H175,2)</f>
        <v>0</v>
      </c>
      <c r="BL175" s="18" t="s">
        <v>113</v>
      </c>
      <c r="BM175" s="223" t="s">
        <v>339</v>
      </c>
    </row>
    <row r="176" s="2" customFormat="1">
      <c r="A176" s="39"/>
      <c r="B176" s="40"/>
      <c r="C176" s="41"/>
      <c r="D176" s="225" t="s">
        <v>115</v>
      </c>
      <c r="E176" s="41"/>
      <c r="F176" s="226" t="s">
        <v>340</v>
      </c>
      <c r="G176" s="41"/>
      <c r="H176" s="41"/>
      <c r="I176" s="131"/>
      <c r="J176" s="41"/>
      <c r="K176" s="41"/>
      <c r="L176" s="45"/>
      <c r="M176" s="227"/>
      <c r="N176" s="228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115</v>
      </c>
      <c r="AU176" s="18" t="s">
        <v>76</v>
      </c>
    </row>
    <row r="177" s="2" customFormat="1">
      <c r="A177" s="39"/>
      <c r="B177" s="40"/>
      <c r="C177" s="41"/>
      <c r="D177" s="225" t="s">
        <v>148</v>
      </c>
      <c r="E177" s="41"/>
      <c r="F177" s="226" t="s">
        <v>341</v>
      </c>
      <c r="G177" s="41"/>
      <c r="H177" s="41"/>
      <c r="I177" s="131"/>
      <c r="J177" s="41"/>
      <c r="K177" s="41"/>
      <c r="L177" s="45"/>
      <c r="M177" s="227"/>
      <c r="N177" s="228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148</v>
      </c>
      <c r="AU177" s="18" t="s">
        <v>76</v>
      </c>
    </row>
    <row r="178" s="2" customFormat="1" ht="16.5" customHeight="1">
      <c r="A178" s="39"/>
      <c r="B178" s="40"/>
      <c r="C178" s="240" t="s">
        <v>342</v>
      </c>
      <c r="D178" s="240" t="s">
        <v>187</v>
      </c>
      <c r="E178" s="241" t="s">
        <v>343</v>
      </c>
      <c r="F178" s="242" t="s">
        <v>344</v>
      </c>
      <c r="G178" s="243" t="s">
        <v>129</v>
      </c>
      <c r="H178" s="244">
        <v>8</v>
      </c>
      <c r="I178" s="245"/>
      <c r="J178" s="246">
        <f>ROUND(I178*H178,2)</f>
        <v>0</v>
      </c>
      <c r="K178" s="242" t="s">
        <v>112</v>
      </c>
      <c r="L178" s="247"/>
      <c r="M178" s="248" t="s">
        <v>19</v>
      </c>
      <c r="N178" s="249" t="s">
        <v>40</v>
      </c>
      <c r="O178" s="85"/>
      <c r="P178" s="221">
        <f>O178*H178</f>
        <v>0</v>
      </c>
      <c r="Q178" s="221">
        <v>0.021999999999999999</v>
      </c>
      <c r="R178" s="221">
        <f>Q178*H178</f>
        <v>0.17599999999999999</v>
      </c>
      <c r="S178" s="221">
        <v>0</v>
      </c>
      <c r="T178" s="22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3" t="s">
        <v>152</v>
      </c>
      <c r="AT178" s="223" t="s">
        <v>187</v>
      </c>
      <c r="AU178" s="223" t="s">
        <v>76</v>
      </c>
      <c r="AY178" s="18" t="s">
        <v>106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8" t="s">
        <v>74</v>
      </c>
      <c r="BK178" s="224">
        <f>ROUND(I178*H178,2)</f>
        <v>0</v>
      </c>
      <c r="BL178" s="18" t="s">
        <v>113</v>
      </c>
      <c r="BM178" s="223" t="s">
        <v>345</v>
      </c>
    </row>
    <row r="179" s="2" customFormat="1" ht="22.5" customHeight="1">
      <c r="A179" s="39"/>
      <c r="B179" s="40"/>
      <c r="C179" s="212" t="s">
        <v>346</v>
      </c>
      <c r="D179" s="212" t="s">
        <v>108</v>
      </c>
      <c r="E179" s="213" t="s">
        <v>347</v>
      </c>
      <c r="F179" s="214" t="s">
        <v>348</v>
      </c>
      <c r="G179" s="215" t="s">
        <v>140</v>
      </c>
      <c r="H179" s="216">
        <v>0.91000000000000003</v>
      </c>
      <c r="I179" s="217"/>
      <c r="J179" s="218">
        <f>ROUND(I179*H179,2)</f>
        <v>0</v>
      </c>
      <c r="K179" s="214" t="s">
        <v>112</v>
      </c>
      <c r="L179" s="45"/>
      <c r="M179" s="219" t="s">
        <v>19</v>
      </c>
      <c r="N179" s="220" t="s">
        <v>40</v>
      </c>
      <c r="O179" s="85"/>
      <c r="P179" s="221">
        <f>O179*H179</f>
        <v>0</v>
      </c>
      <c r="Q179" s="221">
        <v>2.2667199999999998</v>
      </c>
      <c r="R179" s="221">
        <f>Q179*H179</f>
        <v>2.0627152</v>
      </c>
      <c r="S179" s="221">
        <v>0</v>
      </c>
      <c r="T179" s="22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3" t="s">
        <v>113</v>
      </c>
      <c r="AT179" s="223" t="s">
        <v>108</v>
      </c>
      <c r="AU179" s="223" t="s">
        <v>76</v>
      </c>
      <c r="AY179" s="18" t="s">
        <v>106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74</v>
      </c>
      <c r="BK179" s="224">
        <f>ROUND(I179*H179,2)</f>
        <v>0</v>
      </c>
      <c r="BL179" s="18" t="s">
        <v>113</v>
      </c>
      <c r="BM179" s="223" t="s">
        <v>349</v>
      </c>
    </row>
    <row r="180" s="2" customFormat="1">
      <c r="A180" s="39"/>
      <c r="B180" s="40"/>
      <c r="C180" s="41"/>
      <c r="D180" s="225" t="s">
        <v>115</v>
      </c>
      <c r="E180" s="41"/>
      <c r="F180" s="226" t="s">
        <v>350</v>
      </c>
      <c r="G180" s="41"/>
      <c r="H180" s="41"/>
      <c r="I180" s="131"/>
      <c r="J180" s="41"/>
      <c r="K180" s="41"/>
      <c r="L180" s="45"/>
      <c r="M180" s="227"/>
      <c r="N180" s="228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115</v>
      </c>
      <c r="AU180" s="18" t="s">
        <v>76</v>
      </c>
    </row>
    <row r="181" s="13" customFormat="1">
      <c r="A181" s="13"/>
      <c r="B181" s="229"/>
      <c r="C181" s="230"/>
      <c r="D181" s="225" t="s">
        <v>150</v>
      </c>
      <c r="E181" s="231" t="s">
        <v>19</v>
      </c>
      <c r="F181" s="232" t="s">
        <v>351</v>
      </c>
      <c r="G181" s="230"/>
      <c r="H181" s="233">
        <v>0.91000000000000003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150</v>
      </c>
      <c r="AU181" s="239" t="s">
        <v>76</v>
      </c>
      <c r="AV181" s="13" t="s">
        <v>76</v>
      </c>
      <c r="AW181" s="13" t="s">
        <v>31</v>
      </c>
      <c r="AX181" s="13" t="s">
        <v>74</v>
      </c>
      <c r="AY181" s="239" t="s">
        <v>106</v>
      </c>
    </row>
    <row r="182" s="2" customFormat="1" ht="16.5" customHeight="1">
      <c r="A182" s="39"/>
      <c r="B182" s="40"/>
      <c r="C182" s="212" t="s">
        <v>352</v>
      </c>
      <c r="D182" s="212" t="s">
        <v>108</v>
      </c>
      <c r="E182" s="213" t="s">
        <v>353</v>
      </c>
      <c r="F182" s="214" t="s">
        <v>354</v>
      </c>
      <c r="G182" s="215" t="s">
        <v>129</v>
      </c>
      <c r="H182" s="216">
        <v>14</v>
      </c>
      <c r="I182" s="217"/>
      <c r="J182" s="218">
        <f>ROUND(I182*H182,2)</f>
        <v>0</v>
      </c>
      <c r="K182" s="214" t="s">
        <v>112</v>
      </c>
      <c r="L182" s="45"/>
      <c r="M182" s="219" t="s">
        <v>19</v>
      </c>
      <c r="N182" s="220" t="s">
        <v>40</v>
      </c>
      <c r="O182" s="85"/>
      <c r="P182" s="221">
        <f>O182*H182</f>
        <v>0</v>
      </c>
      <c r="Q182" s="221">
        <v>0.00051999999999999995</v>
      </c>
      <c r="R182" s="221">
        <f>Q182*H182</f>
        <v>0.0072799999999999991</v>
      </c>
      <c r="S182" s="221">
        <v>0</v>
      </c>
      <c r="T182" s="22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3" t="s">
        <v>113</v>
      </c>
      <c r="AT182" s="223" t="s">
        <v>108</v>
      </c>
      <c r="AU182" s="223" t="s">
        <v>76</v>
      </c>
      <c r="AY182" s="18" t="s">
        <v>106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74</v>
      </c>
      <c r="BK182" s="224">
        <f>ROUND(I182*H182,2)</f>
        <v>0</v>
      </c>
      <c r="BL182" s="18" t="s">
        <v>113</v>
      </c>
      <c r="BM182" s="223" t="s">
        <v>355</v>
      </c>
    </row>
    <row r="183" s="2" customFormat="1" ht="21.75" customHeight="1">
      <c r="A183" s="39"/>
      <c r="B183" s="40"/>
      <c r="C183" s="212" t="s">
        <v>356</v>
      </c>
      <c r="D183" s="212" t="s">
        <v>108</v>
      </c>
      <c r="E183" s="213" t="s">
        <v>357</v>
      </c>
      <c r="F183" s="214" t="s">
        <v>358</v>
      </c>
      <c r="G183" s="215" t="s">
        <v>129</v>
      </c>
      <c r="H183" s="216">
        <v>7</v>
      </c>
      <c r="I183" s="217"/>
      <c r="J183" s="218">
        <f>ROUND(I183*H183,2)</f>
        <v>0</v>
      </c>
      <c r="K183" s="214" t="s">
        <v>112</v>
      </c>
      <c r="L183" s="45"/>
      <c r="M183" s="219" t="s">
        <v>19</v>
      </c>
      <c r="N183" s="220" t="s">
        <v>40</v>
      </c>
      <c r="O183" s="85"/>
      <c r="P183" s="221">
        <f>O183*H183</f>
        <v>0</v>
      </c>
      <c r="Q183" s="221">
        <v>0.00059999999999999995</v>
      </c>
      <c r="R183" s="221">
        <f>Q183*H183</f>
        <v>0.0041999999999999997</v>
      </c>
      <c r="S183" s="221">
        <v>0</v>
      </c>
      <c r="T183" s="22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3" t="s">
        <v>113</v>
      </c>
      <c r="AT183" s="223" t="s">
        <v>108</v>
      </c>
      <c r="AU183" s="223" t="s">
        <v>76</v>
      </c>
      <c r="AY183" s="18" t="s">
        <v>106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74</v>
      </c>
      <c r="BK183" s="224">
        <f>ROUND(I183*H183,2)</f>
        <v>0</v>
      </c>
      <c r="BL183" s="18" t="s">
        <v>113</v>
      </c>
      <c r="BM183" s="223" t="s">
        <v>359</v>
      </c>
    </row>
    <row r="184" s="2" customFormat="1">
      <c r="A184" s="39"/>
      <c r="B184" s="40"/>
      <c r="C184" s="41"/>
      <c r="D184" s="225" t="s">
        <v>115</v>
      </c>
      <c r="E184" s="41"/>
      <c r="F184" s="226" t="s">
        <v>360</v>
      </c>
      <c r="G184" s="41"/>
      <c r="H184" s="41"/>
      <c r="I184" s="131"/>
      <c r="J184" s="41"/>
      <c r="K184" s="41"/>
      <c r="L184" s="45"/>
      <c r="M184" s="227"/>
      <c r="N184" s="228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115</v>
      </c>
      <c r="AU184" s="18" t="s">
        <v>76</v>
      </c>
    </row>
    <row r="185" s="2" customFormat="1">
      <c r="A185" s="39"/>
      <c r="B185" s="40"/>
      <c r="C185" s="41"/>
      <c r="D185" s="225" t="s">
        <v>148</v>
      </c>
      <c r="E185" s="41"/>
      <c r="F185" s="226" t="s">
        <v>361</v>
      </c>
      <c r="G185" s="41"/>
      <c r="H185" s="41"/>
      <c r="I185" s="131"/>
      <c r="J185" s="41"/>
      <c r="K185" s="41"/>
      <c r="L185" s="45"/>
      <c r="M185" s="227"/>
      <c r="N185" s="228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148</v>
      </c>
      <c r="AU185" s="18" t="s">
        <v>76</v>
      </c>
    </row>
    <row r="186" s="12" customFormat="1" ht="22.8" customHeight="1">
      <c r="A186" s="12"/>
      <c r="B186" s="196"/>
      <c r="C186" s="197"/>
      <c r="D186" s="198" t="s">
        <v>68</v>
      </c>
      <c r="E186" s="210" t="s">
        <v>362</v>
      </c>
      <c r="F186" s="210" t="s">
        <v>363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SUM(P187:P188)</f>
        <v>0</v>
      </c>
      <c r="Q186" s="204"/>
      <c r="R186" s="205">
        <f>SUM(R187:R188)</f>
        <v>0</v>
      </c>
      <c r="S186" s="204"/>
      <c r="T186" s="206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74</v>
      </c>
      <c r="AT186" s="208" t="s">
        <v>68</v>
      </c>
      <c r="AU186" s="208" t="s">
        <v>74</v>
      </c>
      <c r="AY186" s="207" t="s">
        <v>106</v>
      </c>
      <c r="BK186" s="209">
        <f>SUM(BK187:BK188)</f>
        <v>0</v>
      </c>
    </row>
    <row r="187" s="2" customFormat="1" ht="21.75" customHeight="1">
      <c r="A187" s="39"/>
      <c r="B187" s="40"/>
      <c r="C187" s="212" t="s">
        <v>364</v>
      </c>
      <c r="D187" s="212" t="s">
        <v>108</v>
      </c>
      <c r="E187" s="213" t="s">
        <v>365</v>
      </c>
      <c r="F187" s="214" t="s">
        <v>366</v>
      </c>
      <c r="G187" s="215" t="s">
        <v>190</v>
      </c>
      <c r="H187" s="216">
        <v>539.27999999999997</v>
      </c>
      <c r="I187" s="217"/>
      <c r="J187" s="218">
        <f>ROUND(I187*H187,2)</f>
        <v>0</v>
      </c>
      <c r="K187" s="214" t="s">
        <v>112</v>
      </c>
      <c r="L187" s="45"/>
      <c r="M187" s="219" t="s">
        <v>19</v>
      </c>
      <c r="N187" s="220" t="s">
        <v>40</v>
      </c>
      <c r="O187" s="85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3" t="s">
        <v>113</v>
      </c>
      <c r="AT187" s="223" t="s">
        <v>108</v>
      </c>
      <c r="AU187" s="223" t="s">
        <v>76</v>
      </c>
      <c r="AY187" s="18" t="s">
        <v>106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74</v>
      </c>
      <c r="BK187" s="224">
        <f>ROUND(I187*H187,2)</f>
        <v>0</v>
      </c>
      <c r="BL187" s="18" t="s">
        <v>113</v>
      </c>
      <c r="BM187" s="223" t="s">
        <v>367</v>
      </c>
    </row>
    <row r="188" s="13" customFormat="1">
      <c r="A188" s="13"/>
      <c r="B188" s="229"/>
      <c r="C188" s="230"/>
      <c r="D188" s="225" t="s">
        <v>150</v>
      </c>
      <c r="E188" s="230"/>
      <c r="F188" s="232" t="s">
        <v>368</v>
      </c>
      <c r="G188" s="230"/>
      <c r="H188" s="233">
        <v>539.27999999999997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150</v>
      </c>
      <c r="AU188" s="239" t="s">
        <v>76</v>
      </c>
      <c r="AV188" s="13" t="s">
        <v>76</v>
      </c>
      <c r="AW188" s="13" t="s">
        <v>4</v>
      </c>
      <c r="AX188" s="13" t="s">
        <v>74</v>
      </c>
      <c r="AY188" s="239" t="s">
        <v>106</v>
      </c>
    </row>
    <row r="189" s="12" customFormat="1" ht="22.8" customHeight="1">
      <c r="A189" s="12"/>
      <c r="B189" s="196"/>
      <c r="C189" s="197"/>
      <c r="D189" s="198" t="s">
        <v>68</v>
      </c>
      <c r="E189" s="210" t="s">
        <v>369</v>
      </c>
      <c r="F189" s="210" t="s">
        <v>370</v>
      </c>
      <c r="G189" s="197"/>
      <c r="H189" s="197"/>
      <c r="I189" s="200"/>
      <c r="J189" s="211">
        <f>BK189</f>
        <v>0</v>
      </c>
      <c r="K189" s="197"/>
      <c r="L189" s="202"/>
      <c r="M189" s="203"/>
      <c r="N189" s="204"/>
      <c r="O189" s="204"/>
      <c r="P189" s="205">
        <f>SUM(P190:P191)</f>
        <v>0</v>
      </c>
      <c r="Q189" s="204"/>
      <c r="R189" s="205">
        <f>SUM(R190:R191)</f>
        <v>0</v>
      </c>
      <c r="S189" s="204"/>
      <c r="T189" s="206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7" t="s">
        <v>74</v>
      </c>
      <c r="AT189" s="208" t="s">
        <v>68</v>
      </c>
      <c r="AU189" s="208" t="s">
        <v>74</v>
      </c>
      <c r="AY189" s="207" t="s">
        <v>106</v>
      </c>
      <c r="BK189" s="209">
        <f>SUM(BK190:BK191)</f>
        <v>0</v>
      </c>
    </row>
    <row r="190" s="2" customFormat="1" ht="21.75" customHeight="1">
      <c r="A190" s="39"/>
      <c r="B190" s="40"/>
      <c r="C190" s="212" t="s">
        <v>371</v>
      </c>
      <c r="D190" s="212" t="s">
        <v>108</v>
      </c>
      <c r="E190" s="213" t="s">
        <v>372</v>
      </c>
      <c r="F190" s="214" t="s">
        <v>373</v>
      </c>
      <c r="G190" s="215" t="s">
        <v>190</v>
      </c>
      <c r="H190" s="216">
        <v>11.728</v>
      </c>
      <c r="I190" s="217"/>
      <c r="J190" s="218">
        <f>ROUND(I190*H190,2)</f>
        <v>0</v>
      </c>
      <c r="K190" s="214" t="s">
        <v>112</v>
      </c>
      <c r="L190" s="45"/>
      <c r="M190" s="219" t="s">
        <v>19</v>
      </c>
      <c r="N190" s="220" t="s">
        <v>40</v>
      </c>
      <c r="O190" s="85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3" t="s">
        <v>113</v>
      </c>
      <c r="AT190" s="223" t="s">
        <v>108</v>
      </c>
      <c r="AU190" s="223" t="s">
        <v>76</v>
      </c>
      <c r="AY190" s="18" t="s">
        <v>106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74</v>
      </c>
      <c r="BK190" s="224">
        <f>ROUND(I190*H190,2)</f>
        <v>0</v>
      </c>
      <c r="BL190" s="18" t="s">
        <v>113</v>
      </c>
      <c r="BM190" s="223" t="s">
        <v>374</v>
      </c>
    </row>
    <row r="191" s="2" customFormat="1">
      <c r="A191" s="39"/>
      <c r="B191" s="40"/>
      <c r="C191" s="41"/>
      <c r="D191" s="225" t="s">
        <v>115</v>
      </c>
      <c r="E191" s="41"/>
      <c r="F191" s="226" t="s">
        <v>375</v>
      </c>
      <c r="G191" s="41"/>
      <c r="H191" s="41"/>
      <c r="I191" s="131"/>
      <c r="J191" s="41"/>
      <c r="K191" s="41"/>
      <c r="L191" s="45"/>
      <c r="M191" s="227"/>
      <c r="N191" s="228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115</v>
      </c>
      <c r="AU191" s="18" t="s">
        <v>76</v>
      </c>
    </row>
    <row r="192" s="12" customFormat="1" ht="25.92" customHeight="1">
      <c r="A192" s="12"/>
      <c r="B192" s="196"/>
      <c r="C192" s="197"/>
      <c r="D192" s="198" t="s">
        <v>68</v>
      </c>
      <c r="E192" s="199" t="s">
        <v>376</v>
      </c>
      <c r="F192" s="199" t="s">
        <v>377</v>
      </c>
      <c r="G192" s="197"/>
      <c r="H192" s="197"/>
      <c r="I192" s="200"/>
      <c r="J192" s="201">
        <f>BK192</f>
        <v>0</v>
      </c>
      <c r="K192" s="197"/>
      <c r="L192" s="202"/>
      <c r="M192" s="203"/>
      <c r="N192" s="204"/>
      <c r="O192" s="204"/>
      <c r="P192" s="205">
        <f>P193+P197</f>
        <v>0</v>
      </c>
      <c r="Q192" s="204"/>
      <c r="R192" s="205">
        <f>R193+R197</f>
        <v>0</v>
      </c>
      <c r="S192" s="204"/>
      <c r="T192" s="206">
        <f>T193+T197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7" t="s">
        <v>132</v>
      </c>
      <c r="AT192" s="208" t="s">
        <v>68</v>
      </c>
      <c r="AU192" s="208" t="s">
        <v>69</v>
      </c>
      <c r="AY192" s="207" t="s">
        <v>106</v>
      </c>
      <c r="BK192" s="209">
        <f>BK193+BK197</f>
        <v>0</v>
      </c>
    </row>
    <row r="193" s="12" customFormat="1" ht="22.8" customHeight="1">
      <c r="A193" s="12"/>
      <c r="B193" s="196"/>
      <c r="C193" s="197"/>
      <c r="D193" s="198" t="s">
        <v>68</v>
      </c>
      <c r="E193" s="210" t="s">
        <v>378</v>
      </c>
      <c r="F193" s="210" t="s">
        <v>379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SUM(P194:P196)</f>
        <v>0</v>
      </c>
      <c r="Q193" s="204"/>
      <c r="R193" s="205">
        <f>SUM(R194:R196)</f>
        <v>0</v>
      </c>
      <c r="S193" s="204"/>
      <c r="T193" s="206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132</v>
      </c>
      <c r="AT193" s="208" t="s">
        <v>68</v>
      </c>
      <c r="AU193" s="208" t="s">
        <v>74</v>
      </c>
      <c r="AY193" s="207" t="s">
        <v>106</v>
      </c>
      <c r="BK193" s="209">
        <f>SUM(BK194:BK196)</f>
        <v>0</v>
      </c>
    </row>
    <row r="194" s="2" customFormat="1" ht="16.5" customHeight="1">
      <c r="A194" s="39"/>
      <c r="B194" s="40"/>
      <c r="C194" s="212" t="s">
        <v>380</v>
      </c>
      <c r="D194" s="212" t="s">
        <v>108</v>
      </c>
      <c r="E194" s="213" t="s">
        <v>381</v>
      </c>
      <c r="F194" s="214" t="s">
        <v>382</v>
      </c>
      <c r="G194" s="215" t="s">
        <v>383</v>
      </c>
      <c r="H194" s="216">
        <v>1</v>
      </c>
      <c r="I194" s="217"/>
      <c r="J194" s="218">
        <f>ROUND(I194*H194,2)</f>
        <v>0</v>
      </c>
      <c r="K194" s="214" t="s">
        <v>112</v>
      </c>
      <c r="L194" s="45"/>
      <c r="M194" s="219" t="s">
        <v>19</v>
      </c>
      <c r="N194" s="220" t="s">
        <v>40</v>
      </c>
      <c r="O194" s="85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3" t="s">
        <v>384</v>
      </c>
      <c r="AT194" s="223" t="s">
        <v>108</v>
      </c>
      <c r="AU194" s="223" t="s">
        <v>76</v>
      </c>
      <c r="AY194" s="18" t="s">
        <v>106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74</v>
      </c>
      <c r="BK194" s="224">
        <f>ROUND(I194*H194,2)</f>
        <v>0</v>
      </c>
      <c r="BL194" s="18" t="s">
        <v>384</v>
      </c>
      <c r="BM194" s="223" t="s">
        <v>385</v>
      </c>
    </row>
    <row r="195" s="2" customFormat="1" ht="16.5" customHeight="1">
      <c r="A195" s="39"/>
      <c r="B195" s="40"/>
      <c r="C195" s="212" t="s">
        <v>386</v>
      </c>
      <c r="D195" s="212" t="s">
        <v>108</v>
      </c>
      <c r="E195" s="213" t="s">
        <v>387</v>
      </c>
      <c r="F195" s="214" t="s">
        <v>388</v>
      </c>
      <c r="G195" s="215" t="s">
        <v>383</v>
      </c>
      <c r="H195" s="216">
        <v>1</v>
      </c>
      <c r="I195" s="217"/>
      <c r="J195" s="218">
        <f>ROUND(I195*H195,2)</f>
        <v>0</v>
      </c>
      <c r="K195" s="214" t="s">
        <v>112</v>
      </c>
      <c r="L195" s="45"/>
      <c r="M195" s="219" t="s">
        <v>19</v>
      </c>
      <c r="N195" s="220" t="s">
        <v>40</v>
      </c>
      <c r="O195" s="85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3" t="s">
        <v>384</v>
      </c>
      <c r="AT195" s="223" t="s">
        <v>108</v>
      </c>
      <c r="AU195" s="223" t="s">
        <v>76</v>
      </c>
      <c r="AY195" s="18" t="s">
        <v>106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74</v>
      </c>
      <c r="BK195" s="224">
        <f>ROUND(I195*H195,2)</f>
        <v>0</v>
      </c>
      <c r="BL195" s="18" t="s">
        <v>384</v>
      </c>
      <c r="BM195" s="223" t="s">
        <v>389</v>
      </c>
    </row>
    <row r="196" s="2" customFormat="1" ht="16.5" customHeight="1">
      <c r="A196" s="39"/>
      <c r="B196" s="40"/>
      <c r="C196" s="212" t="s">
        <v>390</v>
      </c>
      <c r="D196" s="212" t="s">
        <v>108</v>
      </c>
      <c r="E196" s="213" t="s">
        <v>391</v>
      </c>
      <c r="F196" s="214" t="s">
        <v>392</v>
      </c>
      <c r="G196" s="215" t="s">
        <v>383</v>
      </c>
      <c r="H196" s="216">
        <v>1</v>
      </c>
      <c r="I196" s="217"/>
      <c r="J196" s="218">
        <f>ROUND(I196*H196,2)</f>
        <v>0</v>
      </c>
      <c r="K196" s="214" t="s">
        <v>112</v>
      </c>
      <c r="L196" s="45"/>
      <c r="M196" s="219" t="s">
        <v>19</v>
      </c>
      <c r="N196" s="220" t="s">
        <v>40</v>
      </c>
      <c r="O196" s="85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3" t="s">
        <v>384</v>
      </c>
      <c r="AT196" s="223" t="s">
        <v>108</v>
      </c>
      <c r="AU196" s="223" t="s">
        <v>76</v>
      </c>
      <c r="AY196" s="18" t="s">
        <v>106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74</v>
      </c>
      <c r="BK196" s="224">
        <f>ROUND(I196*H196,2)</f>
        <v>0</v>
      </c>
      <c r="BL196" s="18" t="s">
        <v>384</v>
      </c>
      <c r="BM196" s="223" t="s">
        <v>393</v>
      </c>
    </row>
    <row r="197" s="12" customFormat="1" ht="22.8" customHeight="1">
      <c r="A197" s="12"/>
      <c r="B197" s="196"/>
      <c r="C197" s="197"/>
      <c r="D197" s="198" t="s">
        <v>68</v>
      </c>
      <c r="E197" s="210" t="s">
        <v>394</v>
      </c>
      <c r="F197" s="210" t="s">
        <v>395</v>
      </c>
      <c r="G197" s="197"/>
      <c r="H197" s="197"/>
      <c r="I197" s="200"/>
      <c r="J197" s="211">
        <f>BK197</f>
        <v>0</v>
      </c>
      <c r="K197" s="197"/>
      <c r="L197" s="202"/>
      <c r="M197" s="203"/>
      <c r="N197" s="204"/>
      <c r="O197" s="204"/>
      <c r="P197" s="205">
        <f>P198</f>
        <v>0</v>
      </c>
      <c r="Q197" s="204"/>
      <c r="R197" s="205">
        <f>R198</f>
        <v>0</v>
      </c>
      <c r="S197" s="204"/>
      <c r="T197" s="206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7" t="s">
        <v>132</v>
      </c>
      <c r="AT197" s="208" t="s">
        <v>68</v>
      </c>
      <c r="AU197" s="208" t="s">
        <v>74</v>
      </c>
      <c r="AY197" s="207" t="s">
        <v>106</v>
      </c>
      <c r="BK197" s="209">
        <f>BK198</f>
        <v>0</v>
      </c>
    </row>
    <row r="198" s="2" customFormat="1" ht="16.5" customHeight="1">
      <c r="A198" s="39"/>
      <c r="B198" s="40"/>
      <c r="C198" s="212" t="s">
        <v>396</v>
      </c>
      <c r="D198" s="212" t="s">
        <v>108</v>
      </c>
      <c r="E198" s="213" t="s">
        <v>397</v>
      </c>
      <c r="F198" s="214" t="s">
        <v>398</v>
      </c>
      <c r="G198" s="215" t="s">
        <v>383</v>
      </c>
      <c r="H198" s="216">
        <v>1</v>
      </c>
      <c r="I198" s="217"/>
      <c r="J198" s="218">
        <f>ROUND(I198*H198,2)</f>
        <v>0</v>
      </c>
      <c r="K198" s="214" t="s">
        <v>112</v>
      </c>
      <c r="L198" s="45"/>
      <c r="M198" s="271" t="s">
        <v>19</v>
      </c>
      <c r="N198" s="272" t="s">
        <v>40</v>
      </c>
      <c r="O198" s="273"/>
      <c r="P198" s="274">
        <f>O198*H198</f>
        <v>0</v>
      </c>
      <c r="Q198" s="274">
        <v>0</v>
      </c>
      <c r="R198" s="274">
        <f>Q198*H198</f>
        <v>0</v>
      </c>
      <c r="S198" s="274">
        <v>0</v>
      </c>
      <c r="T198" s="27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3" t="s">
        <v>384</v>
      </c>
      <c r="AT198" s="223" t="s">
        <v>108</v>
      </c>
      <c r="AU198" s="223" t="s">
        <v>76</v>
      </c>
      <c r="AY198" s="18" t="s">
        <v>106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74</v>
      </c>
      <c r="BK198" s="224">
        <f>ROUND(I198*H198,2)</f>
        <v>0</v>
      </c>
      <c r="BL198" s="18" t="s">
        <v>384</v>
      </c>
      <c r="BM198" s="223" t="s">
        <v>399</v>
      </c>
    </row>
    <row r="199" s="2" customFormat="1" ht="6.96" customHeight="1">
      <c r="A199" s="39"/>
      <c r="B199" s="60"/>
      <c r="C199" s="61"/>
      <c r="D199" s="61"/>
      <c r="E199" s="61"/>
      <c r="F199" s="61"/>
      <c r="G199" s="61"/>
      <c r="H199" s="61"/>
      <c r="I199" s="161"/>
      <c r="J199" s="61"/>
      <c r="K199" s="61"/>
      <c r="L199" s="45"/>
      <c r="M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</row>
  </sheetData>
  <sheetProtection sheet="1" autoFilter="0" formatColumns="0" formatRows="0" objects="1" scenarios="1" spinCount="100000" saltValue="A2M76olgYj7jIJWSNiSXem8xQT0qmcAs9alZyLeDGUkh7ZNHdqy2t/IvwRVvKaG+M/a4MmTKT/WUBvU4sP/NzA==" hashValue="IPfvQ0DCaz7ou9mhlHfG+uOWGKDUjbU/JGYS9NEKaGNY/HACo1S0Bx056k94lTBHJl3tAwLa/e8X3IUeMVgteQ==" algorithmName="SHA-512" password="CC35"/>
  <autoFilter ref="C81:K198"/>
  <mergeCells count="6">
    <mergeCell ref="E7:H7"/>
    <mergeCell ref="E16:H16"/>
    <mergeCell ref="E25:H25"/>
    <mergeCell ref="E46:H46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400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401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402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403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404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405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406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407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408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409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410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73</v>
      </c>
      <c r="F18" s="287" t="s">
        <v>411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412</v>
      </c>
      <c r="F19" s="287" t="s">
        <v>413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414</v>
      </c>
      <c r="F20" s="287" t="s">
        <v>415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416</v>
      </c>
      <c r="F21" s="287" t="s">
        <v>417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418</v>
      </c>
      <c r="F22" s="287" t="s">
        <v>419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420</v>
      </c>
      <c r="F23" s="287" t="s">
        <v>421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422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423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424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425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426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427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428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429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430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92</v>
      </c>
      <c r="F36" s="287"/>
      <c r="G36" s="287" t="s">
        <v>431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432</v>
      </c>
      <c r="F37" s="287"/>
      <c r="G37" s="287" t="s">
        <v>433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50</v>
      </c>
      <c r="F38" s="287"/>
      <c r="G38" s="287" t="s">
        <v>434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51</v>
      </c>
      <c r="F39" s="287"/>
      <c r="G39" s="287" t="s">
        <v>435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93</v>
      </c>
      <c r="F40" s="287"/>
      <c r="G40" s="287" t="s">
        <v>436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94</v>
      </c>
      <c r="F41" s="287"/>
      <c r="G41" s="287" t="s">
        <v>437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438</v>
      </c>
      <c r="F42" s="287"/>
      <c r="G42" s="287" t="s">
        <v>439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440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441</v>
      </c>
      <c r="F44" s="287"/>
      <c r="G44" s="287" t="s">
        <v>442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96</v>
      </c>
      <c r="F45" s="287"/>
      <c r="G45" s="287" t="s">
        <v>443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444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445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446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447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448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449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450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451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452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453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454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455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456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457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458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459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460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461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462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463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464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465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466</v>
      </c>
      <c r="D76" s="305"/>
      <c r="E76" s="305"/>
      <c r="F76" s="305" t="s">
        <v>467</v>
      </c>
      <c r="G76" s="306"/>
      <c r="H76" s="305" t="s">
        <v>51</v>
      </c>
      <c r="I76" s="305" t="s">
        <v>54</v>
      </c>
      <c r="J76" s="305" t="s">
        <v>468</v>
      </c>
      <c r="K76" s="304"/>
    </row>
    <row r="77" s="1" customFormat="1" ht="17.25" customHeight="1">
      <c r="B77" s="302"/>
      <c r="C77" s="307" t="s">
        <v>469</v>
      </c>
      <c r="D77" s="307"/>
      <c r="E77" s="307"/>
      <c r="F77" s="308" t="s">
        <v>470</v>
      </c>
      <c r="G77" s="309"/>
      <c r="H77" s="307"/>
      <c r="I77" s="307"/>
      <c r="J77" s="307" t="s">
        <v>471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50</v>
      </c>
      <c r="D79" s="310"/>
      <c r="E79" s="310"/>
      <c r="F79" s="312" t="s">
        <v>472</v>
      </c>
      <c r="G79" s="311"/>
      <c r="H79" s="290" t="s">
        <v>473</v>
      </c>
      <c r="I79" s="290" t="s">
        <v>474</v>
      </c>
      <c r="J79" s="290">
        <v>20</v>
      </c>
      <c r="K79" s="304"/>
    </row>
    <row r="80" s="1" customFormat="1" ht="15" customHeight="1">
      <c r="B80" s="302"/>
      <c r="C80" s="290" t="s">
        <v>475</v>
      </c>
      <c r="D80" s="290"/>
      <c r="E80" s="290"/>
      <c r="F80" s="312" t="s">
        <v>472</v>
      </c>
      <c r="G80" s="311"/>
      <c r="H80" s="290" t="s">
        <v>476</v>
      </c>
      <c r="I80" s="290" t="s">
        <v>474</v>
      </c>
      <c r="J80" s="290">
        <v>120</v>
      </c>
      <c r="K80" s="304"/>
    </row>
    <row r="81" s="1" customFormat="1" ht="15" customHeight="1">
      <c r="B81" s="313"/>
      <c r="C81" s="290" t="s">
        <v>477</v>
      </c>
      <c r="D81" s="290"/>
      <c r="E81" s="290"/>
      <c r="F81" s="312" t="s">
        <v>478</v>
      </c>
      <c r="G81" s="311"/>
      <c r="H81" s="290" t="s">
        <v>479</v>
      </c>
      <c r="I81" s="290" t="s">
        <v>474</v>
      </c>
      <c r="J81" s="290">
        <v>50</v>
      </c>
      <c r="K81" s="304"/>
    </row>
    <row r="82" s="1" customFormat="1" ht="15" customHeight="1">
      <c r="B82" s="313"/>
      <c r="C82" s="290" t="s">
        <v>480</v>
      </c>
      <c r="D82" s="290"/>
      <c r="E82" s="290"/>
      <c r="F82" s="312" t="s">
        <v>472</v>
      </c>
      <c r="G82" s="311"/>
      <c r="H82" s="290" t="s">
        <v>481</v>
      </c>
      <c r="I82" s="290" t="s">
        <v>482</v>
      </c>
      <c r="J82" s="290"/>
      <c r="K82" s="304"/>
    </row>
    <row r="83" s="1" customFormat="1" ht="15" customHeight="1">
      <c r="B83" s="313"/>
      <c r="C83" s="314" t="s">
        <v>483</v>
      </c>
      <c r="D83" s="314"/>
      <c r="E83" s="314"/>
      <c r="F83" s="315" t="s">
        <v>478</v>
      </c>
      <c r="G83" s="314"/>
      <c r="H83" s="314" t="s">
        <v>484</v>
      </c>
      <c r="I83" s="314" t="s">
        <v>474</v>
      </c>
      <c r="J83" s="314">
        <v>15</v>
      </c>
      <c r="K83" s="304"/>
    </row>
    <row r="84" s="1" customFormat="1" ht="15" customHeight="1">
      <c r="B84" s="313"/>
      <c r="C84" s="314" t="s">
        <v>485</v>
      </c>
      <c r="D84" s="314"/>
      <c r="E84" s="314"/>
      <c r="F84" s="315" t="s">
        <v>478</v>
      </c>
      <c r="G84" s="314"/>
      <c r="H84" s="314" t="s">
        <v>486</v>
      </c>
      <c r="I84" s="314" t="s">
        <v>474</v>
      </c>
      <c r="J84" s="314">
        <v>15</v>
      </c>
      <c r="K84" s="304"/>
    </row>
    <row r="85" s="1" customFormat="1" ht="15" customHeight="1">
      <c r="B85" s="313"/>
      <c r="C85" s="314" t="s">
        <v>487</v>
      </c>
      <c r="D85" s="314"/>
      <c r="E85" s="314"/>
      <c r="F85" s="315" t="s">
        <v>478</v>
      </c>
      <c r="G85" s="314"/>
      <c r="H85" s="314" t="s">
        <v>488</v>
      </c>
      <c r="I85" s="314" t="s">
        <v>474</v>
      </c>
      <c r="J85" s="314">
        <v>20</v>
      </c>
      <c r="K85" s="304"/>
    </row>
    <row r="86" s="1" customFormat="1" ht="15" customHeight="1">
      <c r="B86" s="313"/>
      <c r="C86" s="314" t="s">
        <v>489</v>
      </c>
      <c r="D86" s="314"/>
      <c r="E86" s="314"/>
      <c r="F86" s="315" t="s">
        <v>478</v>
      </c>
      <c r="G86" s="314"/>
      <c r="H86" s="314" t="s">
        <v>490</v>
      </c>
      <c r="I86" s="314" t="s">
        <v>474</v>
      </c>
      <c r="J86" s="314">
        <v>20</v>
      </c>
      <c r="K86" s="304"/>
    </row>
    <row r="87" s="1" customFormat="1" ht="15" customHeight="1">
      <c r="B87" s="313"/>
      <c r="C87" s="290" t="s">
        <v>491</v>
      </c>
      <c r="D87" s="290"/>
      <c r="E87" s="290"/>
      <c r="F87" s="312" t="s">
        <v>478</v>
      </c>
      <c r="G87" s="311"/>
      <c r="H87" s="290" t="s">
        <v>492</v>
      </c>
      <c r="I87" s="290" t="s">
        <v>474</v>
      </c>
      <c r="J87" s="290">
        <v>50</v>
      </c>
      <c r="K87" s="304"/>
    </row>
    <row r="88" s="1" customFormat="1" ht="15" customHeight="1">
      <c r="B88" s="313"/>
      <c r="C88" s="290" t="s">
        <v>493</v>
      </c>
      <c r="D88" s="290"/>
      <c r="E88" s="290"/>
      <c r="F88" s="312" t="s">
        <v>478</v>
      </c>
      <c r="G88" s="311"/>
      <c r="H88" s="290" t="s">
        <v>494</v>
      </c>
      <c r="I88" s="290" t="s">
        <v>474</v>
      </c>
      <c r="J88" s="290">
        <v>20</v>
      </c>
      <c r="K88" s="304"/>
    </row>
    <row r="89" s="1" customFormat="1" ht="15" customHeight="1">
      <c r="B89" s="313"/>
      <c r="C89" s="290" t="s">
        <v>495</v>
      </c>
      <c r="D89" s="290"/>
      <c r="E89" s="290"/>
      <c r="F89" s="312" t="s">
        <v>478</v>
      </c>
      <c r="G89" s="311"/>
      <c r="H89" s="290" t="s">
        <v>496</v>
      </c>
      <c r="I89" s="290" t="s">
        <v>474</v>
      </c>
      <c r="J89" s="290">
        <v>20</v>
      </c>
      <c r="K89" s="304"/>
    </row>
    <row r="90" s="1" customFormat="1" ht="15" customHeight="1">
      <c r="B90" s="313"/>
      <c r="C90" s="290" t="s">
        <v>497</v>
      </c>
      <c r="D90" s="290"/>
      <c r="E90" s="290"/>
      <c r="F90" s="312" t="s">
        <v>478</v>
      </c>
      <c r="G90" s="311"/>
      <c r="H90" s="290" t="s">
        <v>498</v>
      </c>
      <c r="I90" s="290" t="s">
        <v>474</v>
      </c>
      <c r="J90" s="290">
        <v>50</v>
      </c>
      <c r="K90" s="304"/>
    </row>
    <row r="91" s="1" customFormat="1" ht="15" customHeight="1">
      <c r="B91" s="313"/>
      <c r="C91" s="290" t="s">
        <v>499</v>
      </c>
      <c r="D91" s="290"/>
      <c r="E91" s="290"/>
      <c r="F91" s="312" t="s">
        <v>478</v>
      </c>
      <c r="G91" s="311"/>
      <c r="H91" s="290" t="s">
        <v>499</v>
      </c>
      <c r="I91" s="290" t="s">
        <v>474</v>
      </c>
      <c r="J91" s="290">
        <v>50</v>
      </c>
      <c r="K91" s="304"/>
    </row>
    <row r="92" s="1" customFormat="1" ht="15" customHeight="1">
      <c r="B92" s="313"/>
      <c r="C92" s="290" t="s">
        <v>500</v>
      </c>
      <c r="D92" s="290"/>
      <c r="E92" s="290"/>
      <c r="F92" s="312" t="s">
        <v>478</v>
      </c>
      <c r="G92" s="311"/>
      <c r="H92" s="290" t="s">
        <v>501</v>
      </c>
      <c r="I92" s="290" t="s">
        <v>474</v>
      </c>
      <c r="J92" s="290">
        <v>255</v>
      </c>
      <c r="K92" s="304"/>
    </row>
    <row r="93" s="1" customFormat="1" ht="15" customHeight="1">
      <c r="B93" s="313"/>
      <c r="C93" s="290" t="s">
        <v>502</v>
      </c>
      <c r="D93" s="290"/>
      <c r="E93" s="290"/>
      <c r="F93" s="312" t="s">
        <v>472</v>
      </c>
      <c r="G93" s="311"/>
      <c r="H93" s="290" t="s">
        <v>503</v>
      </c>
      <c r="I93" s="290" t="s">
        <v>504</v>
      </c>
      <c r="J93" s="290"/>
      <c r="K93" s="304"/>
    </row>
    <row r="94" s="1" customFormat="1" ht="15" customHeight="1">
      <c r="B94" s="313"/>
      <c r="C94" s="290" t="s">
        <v>505</v>
      </c>
      <c r="D94" s="290"/>
      <c r="E94" s="290"/>
      <c r="F94" s="312" t="s">
        <v>472</v>
      </c>
      <c r="G94" s="311"/>
      <c r="H94" s="290" t="s">
        <v>506</v>
      </c>
      <c r="I94" s="290" t="s">
        <v>507</v>
      </c>
      <c r="J94" s="290"/>
      <c r="K94" s="304"/>
    </row>
    <row r="95" s="1" customFormat="1" ht="15" customHeight="1">
      <c r="B95" s="313"/>
      <c r="C95" s="290" t="s">
        <v>508</v>
      </c>
      <c r="D95" s="290"/>
      <c r="E95" s="290"/>
      <c r="F95" s="312" t="s">
        <v>472</v>
      </c>
      <c r="G95" s="311"/>
      <c r="H95" s="290" t="s">
        <v>508</v>
      </c>
      <c r="I95" s="290" t="s">
        <v>507</v>
      </c>
      <c r="J95" s="290"/>
      <c r="K95" s="304"/>
    </row>
    <row r="96" s="1" customFormat="1" ht="15" customHeight="1">
      <c r="B96" s="313"/>
      <c r="C96" s="290" t="s">
        <v>35</v>
      </c>
      <c r="D96" s="290"/>
      <c r="E96" s="290"/>
      <c r="F96" s="312" t="s">
        <v>472</v>
      </c>
      <c r="G96" s="311"/>
      <c r="H96" s="290" t="s">
        <v>509</v>
      </c>
      <c r="I96" s="290" t="s">
        <v>507</v>
      </c>
      <c r="J96" s="290"/>
      <c r="K96" s="304"/>
    </row>
    <row r="97" s="1" customFormat="1" ht="15" customHeight="1">
      <c r="B97" s="313"/>
      <c r="C97" s="290" t="s">
        <v>45</v>
      </c>
      <c r="D97" s="290"/>
      <c r="E97" s="290"/>
      <c r="F97" s="312" t="s">
        <v>472</v>
      </c>
      <c r="G97" s="311"/>
      <c r="H97" s="290" t="s">
        <v>510</v>
      </c>
      <c r="I97" s="290" t="s">
        <v>507</v>
      </c>
      <c r="J97" s="290"/>
      <c r="K97" s="304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511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466</v>
      </c>
      <c r="D103" s="305"/>
      <c r="E103" s="305"/>
      <c r="F103" s="305" t="s">
        <v>467</v>
      </c>
      <c r="G103" s="306"/>
      <c r="H103" s="305" t="s">
        <v>51</v>
      </c>
      <c r="I103" s="305" t="s">
        <v>54</v>
      </c>
      <c r="J103" s="305" t="s">
        <v>468</v>
      </c>
      <c r="K103" s="304"/>
    </row>
    <row r="104" s="1" customFormat="1" ht="17.25" customHeight="1">
      <c r="B104" s="302"/>
      <c r="C104" s="307" t="s">
        <v>469</v>
      </c>
      <c r="D104" s="307"/>
      <c r="E104" s="307"/>
      <c r="F104" s="308" t="s">
        <v>470</v>
      </c>
      <c r="G104" s="309"/>
      <c r="H104" s="307"/>
      <c r="I104" s="307"/>
      <c r="J104" s="307" t="s">
        <v>471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1"/>
      <c r="H105" s="305"/>
      <c r="I105" s="305"/>
      <c r="J105" s="305"/>
      <c r="K105" s="304"/>
    </row>
    <row r="106" s="1" customFormat="1" ht="15" customHeight="1">
      <c r="B106" s="302"/>
      <c r="C106" s="290" t="s">
        <v>50</v>
      </c>
      <c r="D106" s="310"/>
      <c r="E106" s="310"/>
      <c r="F106" s="312" t="s">
        <v>472</v>
      </c>
      <c r="G106" s="321"/>
      <c r="H106" s="290" t="s">
        <v>512</v>
      </c>
      <c r="I106" s="290" t="s">
        <v>474</v>
      </c>
      <c r="J106" s="290">
        <v>20</v>
      </c>
      <c r="K106" s="304"/>
    </row>
    <row r="107" s="1" customFormat="1" ht="15" customHeight="1">
      <c r="B107" s="302"/>
      <c r="C107" s="290" t="s">
        <v>475</v>
      </c>
      <c r="D107" s="290"/>
      <c r="E107" s="290"/>
      <c r="F107" s="312" t="s">
        <v>472</v>
      </c>
      <c r="G107" s="290"/>
      <c r="H107" s="290" t="s">
        <v>512</v>
      </c>
      <c r="I107" s="290" t="s">
        <v>474</v>
      </c>
      <c r="J107" s="290">
        <v>120</v>
      </c>
      <c r="K107" s="304"/>
    </row>
    <row r="108" s="1" customFormat="1" ht="15" customHeight="1">
      <c r="B108" s="313"/>
      <c r="C108" s="290" t="s">
        <v>477</v>
      </c>
      <c r="D108" s="290"/>
      <c r="E108" s="290"/>
      <c r="F108" s="312" t="s">
        <v>478</v>
      </c>
      <c r="G108" s="290"/>
      <c r="H108" s="290" t="s">
        <v>512</v>
      </c>
      <c r="I108" s="290" t="s">
        <v>474</v>
      </c>
      <c r="J108" s="290">
        <v>50</v>
      </c>
      <c r="K108" s="304"/>
    </row>
    <row r="109" s="1" customFormat="1" ht="15" customHeight="1">
      <c r="B109" s="313"/>
      <c r="C109" s="290" t="s">
        <v>480</v>
      </c>
      <c r="D109" s="290"/>
      <c r="E109" s="290"/>
      <c r="F109" s="312" t="s">
        <v>472</v>
      </c>
      <c r="G109" s="290"/>
      <c r="H109" s="290" t="s">
        <v>512</v>
      </c>
      <c r="I109" s="290" t="s">
        <v>482</v>
      </c>
      <c r="J109" s="290"/>
      <c r="K109" s="304"/>
    </row>
    <row r="110" s="1" customFormat="1" ht="15" customHeight="1">
      <c r="B110" s="313"/>
      <c r="C110" s="290" t="s">
        <v>491</v>
      </c>
      <c r="D110" s="290"/>
      <c r="E110" s="290"/>
      <c r="F110" s="312" t="s">
        <v>478</v>
      </c>
      <c r="G110" s="290"/>
      <c r="H110" s="290" t="s">
        <v>512</v>
      </c>
      <c r="I110" s="290" t="s">
        <v>474</v>
      </c>
      <c r="J110" s="290">
        <v>50</v>
      </c>
      <c r="K110" s="304"/>
    </row>
    <row r="111" s="1" customFormat="1" ht="15" customHeight="1">
      <c r="B111" s="313"/>
      <c r="C111" s="290" t="s">
        <v>499</v>
      </c>
      <c r="D111" s="290"/>
      <c r="E111" s="290"/>
      <c r="F111" s="312" t="s">
        <v>478</v>
      </c>
      <c r="G111" s="290"/>
      <c r="H111" s="290" t="s">
        <v>512</v>
      </c>
      <c r="I111" s="290" t="s">
        <v>474</v>
      </c>
      <c r="J111" s="290">
        <v>50</v>
      </c>
      <c r="K111" s="304"/>
    </row>
    <row r="112" s="1" customFormat="1" ht="15" customHeight="1">
      <c r="B112" s="313"/>
      <c r="C112" s="290" t="s">
        <v>497</v>
      </c>
      <c r="D112" s="290"/>
      <c r="E112" s="290"/>
      <c r="F112" s="312" t="s">
        <v>478</v>
      </c>
      <c r="G112" s="290"/>
      <c r="H112" s="290" t="s">
        <v>512</v>
      </c>
      <c r="I112" s="290" t="s">
        <v>474</v>
      </c>
      <c r="J112" s="290">
        <v>50</v>
      </c>
      <c r="K112" s="304"/>
    </row>
    <row r="113" s="1" customFormat="1" ht="15" customHeight="1">
      <c r="B113" s="313"/>
      <c r="C113" s="290" t="s">
        <v>50</v>
      </c>
      <c r="D113" s="290"/>
      <c r="E113" s="290"/>
      <c r="F113" s="312" t="s">
        <v>472</v>
      </c>
      <c r="G113" s="290"/>
      <c r="H113" s="290" t="s">
        <v>513</v>
      </c>
      <c r="I113" s="290" t="s">
        <v>474</v>
      </c>
      <c r="J113" s="290">
        <v>20</v>
      </c>
      <c r="K113" s="304"/>
    </row>
    <row r="114" s="1" customFormat="1" ht="15" customHeight="1">
      <c r="B114" s="313"/>
      <c r="C114" s="290" t="s">
        <v>514</v>
      </c>
      <c r="D114" s="290"/>
      <c r="E114" s="290"/>
      <c r="F114" s="312" t="s">
        <v>472</v>
      </c>
      <c r="G114" s="290"/>
      <c r="H114" s="290" t="s">
        <v>515</v>
      </c>
      <c r="I114" s="290" t="s">
        <v>474</v>
      </c>
      <c r="J114" s="290">
        <v>120</v>
      </c>
      <c r="K114" s="304"/>
    </row>
    <row r="115" s="1" customFormat="1" ht="15" customHeight="1">
      <c r="B115" s="313"/>
      <c r="C115" s="290" t="s">
        <v>35</v>
      </c>
      <c r="D115" s="290"/>
      <c r="E115" s="290"/>
      <c r="F115" s="312" t="s">
        <v>472</v>
      </c>
      <c r="G115" s="290"/>
      <c r="H115" s="290" t="s">
        <v>516</v>
      </c>
      <c r="I115" s="290" t="s">
        <v>507</v>
      </c>
      <c r="J115" s="290"/>
      <c r="K115" s="304"/>
    </row>
    <row r="116" s="1" customFormat="1" ht="15" customHeight="1">
      <c r="B116" s="313"/>
      <c r="C116" s="290" t="s">
        <v>45</v>
      </c>
      <c r="D116" s="290"/>
      <c r="E116" s="290"/>
      <c r="F116" s="312" t="s">
        <v>472</v>
      </c>
      <c r="G116" s="290"/>
      <c r="H116" s="290" t="s">
        <v>517</v>
      </c>
      <c r="I116" s="290" t="s">
        <v>507</v>
      </c>
      <c r="J116" s="290"/>
      <c r="K116" s="304"/>
    </row>
    <row r="117" s="1" customFormat="1" ht="15" customHeight="1">
      <c r="B117" s="313"/>
      <c r="C117" s="290" t="s">
        <v>54</v>
      </c>
      <c r="D117" s="290"/>
      <c r="E117" s="290"/>
      <c r="F117" s="312" t="s">
        <v>472</v>
      </c>
      <c r="G117" s="290"/>
      <c r="H117" s="290" t="s">
        <v>518</v>
      </c>
      <c r="I117" s="290" t="s">
        <v>519</v>
      </c>
      <c r="J117" s="290"/>
      <c r="K117" s="304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287"/>
      <c r="D119" s="287"/>
      <c r="E119" s="287"/>
      <c r="F119" s="324"/>
      <c r="G119" s="287"/>
      <c r="H119" s="287"/>
      <c r="I119" s="287"/>
      <c r="J119" s="287"/>
      <c r="K119" s="323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81" t="s">
        <v>520</v>
      </c>
      <c r="D122" s="281"/>
      <c r="E122" s="281"/>
      <c r="F122" s="281"/>
      <c r="G122" s="281"/>
      <c r="H122" s="281"/>
      <c r="I122" s="281"/>
      <c r="J122" s="281"/>
      <c r="K122" s="329"/>
    </row>
    <row r="123" s="1" customFormat="1" ht="17.25" customHeight="1">
      <c r="B123" s="330"/>
      <c r="C123" s="305" t="s">
        <v>466</v>
      </c>
      <c r="D123" s="305"/>
      <c r="E123" s="305"/>
      <c r="F123" s="305" t="s">
        <v>467</v>
      </c>
      <c r="G123" s="306"/>
      <c r="H123" s="305" t="s">
        <v>51</v>
      </c>
      <c r="I123" s="305" t="s">
        <v>54</v>
      </c>
      <c r="J123" s="305" t="s">
        <v>468</v>
      </c>
      <c r="K123" s="331"/>
    </row>
    <row r="124" s="1" customFormat="1" ht="17.25" customHeight="1">
      <c r="B124" s="330"/>
      <c r="C124" s="307" t="s">
        <v>469</v>
      </c>
      <c r="D124" s="307"/>
      <c r="E124" s="307"/>
      <c r="F124" s="308" t="s">
        <v>470</v>
      </c>
      <c r="G124" s="309"/>
      <c r="H124" s="307"/>
      <c r="I124" s="307"/>
      <c r="J124" s="307" t="s">
        <v>471</v>
      </c>
      <c r="K124" s="331"/>
    </row>
    <row r="125" s="1" customFormat="1" ht="5.25" customHeight="1">
      <c r="B125" s="332"/>
      <c r="C125" s="310"/>
      <c r="D125" s="310"/>
      <c r="E125" s="310"/>
      <c r="F125" s="310"/>
      <c r="G125" s="290"/>
      <c r="H125" s="310"/>
      <c r="I125" s="310"/>
      <c r="J125" s="310"/>
      <c r="K125" s="333"/>
    </row>
    <row r="126" s="1" customFormat="1" ht="15" customHeight="1">
      <c r="B126" s="332"/>
      <c r="C126" s="290" t="s">
        <v>475</v>
      </c>
      <c r="D126" s="310"/>
      <c r="E126" s="310"/>
      <c r="F126" s="312" t="s">
        <v>472</v>
      </c>
      <c r="G126" s="290"/>
      <c r="H126" s="290" t="s">
        <v>512</v>
      </c>
      <c r="I126" s="290" t="s">
        <v>474</v>
      </c>
      <c r="J126" s="290">
        <v>120</v>
      </c>
      <c r="K126" s="334"/>
    </row>
    <row r="127" s="1" customFormat="1" ht="15" customHeight="1">
      <c r="B127" s="332"/>
      <c r="C127" s="290" t="s">
        <v>521</v>
      </c>
      <c r="D127" s="290"/>
      <c r="E127" s="290"/>
      <c r="F127" s="312" t="s">
        <v>472</v>
      </c>
      <c r="G127" s="290"/>
      <c r="H127" s="290" t="s">
        <v>522</v>
      </c>
      <c r="I127" s="290" t="s">
        <v>474</v>
      </c>
      <c r="J127" s="290" t="s">
        <v>523</v>
      </c>
      <c r="K127" s="334"/>
    </row>
    <row r="128" s="1" customFormat="1" ht="15" customHeight="1">
      <c r="B128" s="332"/>
      <c r="C128" s="290" t="s">
        <v>420</v>
      </c>
      <c r="D128" s="290"/>
      <c r="E128" s="290"/>
      <c r="F128" s="312" t="s">
        <v>472</v>
      </c>
      <c r="G128" s="290"/>
      <c r="H128" s="290" t="s">
        <v>524</v>
      </c>
      <c r="I128" s="290" t="s">
        <v>474</v>
      </c>
      <c r="J128" s="290" t="s">
        <v>523</v>
      </c>
      <c r="K128" s="334"/>
    </row>
    <row r="129" s="1" customFormat="1" ht="15" customHeight="1">
      <c r="B129" s="332"/>
      <c r="C129" s="290" t="s">
        <v>483</v>
      </c>
      <c r="D129" s="290"/>
      <c r="E129" s="290"/>
      <c r="F129" s="312" t="s">
        <v>478</v>
      </c>
      <c r="G129" s="290"/>
      <c r="H129" s="290" t="s">
        <v>484</v>
      </c>
      <c r="I129" s="290" t="s">
        <v>474</v>
      </c>
      <c r="J129" s="290">
        <v>15</v>
      </c>
      <c r="K129" s="334"/>
    </row>
    <row r="130" s="1" customFormat="1" ht="15" customHeight="1">
      <c r="B130" s="332"/>
      <c r="C130" s="314" t="s">
        <v>485</v>
      </c>
      <c r="D130" s="314"/>
      <c r="E130" s="314"/>
      <c r="F130" s="315" t="s">
        <v>478</v>
      </c>
      <c r="G130" s="314"/>
      <c r="H130" s="314" t="s">
        <v>486</v>
      </c>
      <c r="I130" s="314" t="s">
        <v>474</v>
      </c>
      <c r="J130" s="314">
        <v>15</v>
      </c>
      <c r="K130" s="334"/>
    </row>
    <row r="131" s="1" customFormat="1" ht="15" customHeight="1">
      <c r="B131" s="332"/>
      <c r="C131" s="314" t="s">
        <v>487</v>
      </c>
      <c r="D131" s="314"/>
      <c r="E131" s="314"/>
      <c r="F131" s="315" t="s">
        <v>478</v>
      </c>
      <c r="G131" s="314"/>
      <c r="H131" s="314" t="s">
        <v>488</v>
      </c>
      <c r="I131" s="314" t="s">
        <v>474</v>
      </c>
      <c r="J131" s="314">
        <v>20</v>
      </c>
      <c r="K131" s="334"/>
    </row>
    <row r="132" s="1" customFormat="1" ht="15" customHeight="1">
      <c r="B132" s="332"/>
      <c r="C132" s="314" t="s">
        <v>489</v>
      </c>
      <c r="D132" s="314"/>
      <c r="E132" s="314"/>
      <c r="F132" s="315" t="s">
        <v>478</v>
      </c>
      <c r="G132" s="314"/>
      <c r="H132" s="314" t="s">
        <v>490</v>
      </c>
      <c r="I132" s="314" t="s">
        <v>474</v>
      </c>
      <c r="J132" s="314">
        <v>20</v>
      </c>
      <c r="K132" s="334"/>
    </row>
    <row r="133" s="1" customFormat="1" ht="15" customHeight="1">
      <c r="B133" s="332"/>
      <c r="C133" s="290" t="s">
        <v>477</v>
      </c>
      <c r="D133" s="290"/>
      <c r="E133" s="290"/>
      <c r="F133" s="312" t="s">
        <v>478</v>
      </c>
      <c r="G133" s="290"/>
      <c r="H133" s="290" t="s">
        <v>512</v>
      </c>
      <c r="I133" s="290" t="s">
        <v>474</v>
      </c>
      <c r="J133" s="290">
        <v>50</v>
      </c>
      <c r="K133" s="334"/>
    </row>
    <row r="134" s="1" customFormat="1" ht="15" customHeight="1">
      <c r="B134" s="332"/>
      <c r="C134" s="290" t="s">
        <v>491</v>
      </c>
      <c r="D134" s="290"/>
      <c r="E134" s="290"/>
      <c r="F134" s="312" t="s">
        <v>478</v>
      </c>
      <c r="G134" s="290"/>
      <c r="H134" s="290" t="s">
        <v>512</v>
      </c>
      <c r="I134" s="290" t="s">
        <v>474</v>
      </c>
      <c r="J134" s="290">
        <v>50</v>
      </c>
      <c r="K134" s="334"/>
    </row>
    <row r="135" s="1" customFormat="1" ht="15" customHeight="1">
      <c r="B135" s="332"/>
      <c r="C135" s="290" t="s">
        <v>497</v>
      </c>
      <c r="D135" s="290"/>
      <c r="E135" s="290"/>
      <c r="F135" s="312" t="s">
        <v>478</v>
      </c>
      <c r="G135" s="290"/>
      <c r="H135" s="290" t="s">
        <v>512</v>
      </c>
      <c r="I135" s="290" t="s">
        <v>474</v>
      </c>
      <c r="J135" s="290">
        <v>50</v>
      </c>
      <c r="K135" s="334"/>
    </row>
    <row r="136" s="1" customFormat="1" ht="15" customHeight="1">
      <c r="B136" s="332"/>
      <c r="C136" s="290" t="s">
        <v>499</v>
      </c>
      <c r="D136" s="290"/>
      <c r="E136" s="290"/>
      <c r="F136" s="312" t="s">
        <v>478</v>
      </c>
      <c r="G136" s="290"/>
      <c r="H136" s="290" t="s">
        <v>512</v>
      </c>
      <c r="I136" s="290" t="s">
        <v>474</v>
      </c>
      <c r="J136" s="290">
        <v>50</v>
      </c>
      <c r="K136" s="334"/>
    </row>
    <row r="137" s="1" customFormat="1" ht="15" customHeight="1">
      <c r="B137" s="332"/>
      <c r="C137" s="290" t="s">
        <v>500</v>
      </c>
      <c r="D137" s="290"/>
      <c r="E137" s="290"/>
      <c r="F137" s="312" t="s">
        <v>478</v>
      </c>
      <c r="G137" s="290"/>
      <c r="H137" s="290" t="s">
        <v>525</v>
      </c>
      <c r="I137" s="290" t="s">
        <v>474</v>
      </c>
      <c r="J137" s="290">
        <v>255</v>
      </c>
      <c r="K137" s="334"/>
    </row>
    <row r="138" s="1" customFormat="1" ht="15" customHeight="1">
      <c r="B138" s="332"/>
      <c r="C138" s="290" t="s">
        <v>502</v>
      </c>
      <c r="D138" s="290"/>
      <c r="E138" s="290"/>
      <c r="F138" s="312" t="s">
        <v>472</v>
      </c>
      <c r="G138" s="290"/>
      <c r="H138" s="290" t="s">
        <v>526</v>
      </c>
      <c r="I138" s="290" t="s">
        <v>504</v>
      </c>
      <c r="J138" s="290"/>
      <c r="K138" s="334"/>
    </row>
    <row r="139" s="1" customFormat="1" ht="15" customHeight="1">
      <c r="B139" s="332"/>
      <c r="C139" s="290" t="s">
        <v>505</v>
      </c>
      <c r="D139" s="290"/>
      <c r="E139" s="290"/>
      <c r="F139" s="312" t="s">
        <v>472</v>
      </c>
      <c r="G139" s="290"/>
      <c r="H139" s="290" t="s">
        <v>527</v>
      </c>
      <c r="I139" s="290" t="s">
        <v>507</v>
      </c>
      <c r="J139" s="290"/>
      <c r="K139" s="334"/>
    </row>
    <row r="140" s="1" customFormat="1" ht="15" customHeight="1">
      <c r="B140" s="332"/>
      <c r="C140" s="290" t="s">
        <v>508</v>
      </c>
      <c r="D140" s="290"/>
      <c r="E140" s="290"/>
      <c r="F140" s="312" t="s">
        <v>472</v>
      </c>
      <c r="G140" s="290"/>
      <c r="H140" s="290" t="s">
        <v>508</v>
      </c>
      <c r="I140" s="290" t="s">
        <v>507</v>
      </c>
      <c r="J140" s="290"/>
      <c r="K140" s="334"/>
    </row>
    <row r="141" s="1" customFormat="1" ht="15" customHeight="1">
      <c r="B141" s="332"/>
      <c r="C141" s="290" t="s">
        <v>35</v>
      </c>
      <c r="D141" s="290"/>
      <c r="E141" s="290"/>
      <c r="F141" s="312" t="s">
        <v>472</v>
      </c>
      <c r="G141" s="290"/>
      <c r="H141" s="290" t="s">
        <v>528</v>
      </c>
      <c r="I141" s="290" t="s">
        <v>507</v>
      </c>
      <c r="J141" s="290"/>
      <c r="K141" s="334"/>
    </row>
    <row r="142" s="1" customFormat="1" ht="15" customHeight="1">
      <c r="B142" s="332"/>
      <c r="C142" s="290" t="s">
        <v>529</v>
      </c>
      <c r="D142" s="290"/>
      <c r="E142" s="290"/>
      <c r="F142" s="312" t="s">
        <v>472</v>
      </c>
      <c r="G142" s="290"/>
      <c r="H142" s="290" t="s">
        <v>530</v>
      </c>
      <c r="I142" s="290" t="s">
        <v>507</v>
      </c>
      <c r="J142" s="290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287"/>
      <c r="C144" s="287"/>
      <c r="D144" s="287"/>
      <c r="E144" s="287"/>
      <c r="F144" s="324"/>
      <c r="G144" s="287"/>
      <c r="H144" s="287"/>
      <c r="I144" s="287"/>
      <c r="J144" s="287"/>
      <c r="K144" s="287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531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466</v>
      </c>
      <c r="D148" s="305"/>
      <c r="E148" s="305"/>
      <c r="F148" s="305" t="s">
        <v>467</v>
      </c>
      <c r="G148" s="306"/>
      <c r="H148" s="305" t="s">
        <v>51</v>
      </c>
      <c r="I148" s="305" t="s">
        <v>54</v>
      </c>
      <c r="J148" s="305" t="s">
        <v>468</v>
      </c>
      <c r="K148" s="304"/>
    </row>
    <row r="149" s="1" customFormat="1" ht="17.25" customHeight="1">
      <c r="B149" s="302"/>
      <c r="C149" s="307" t="s">
        <v>469</v>
      </c>
      <c r="D149" s="307"/>
      <c r="E149" s="307"/>
      <c r="F149" s="308" t="s">
        <v>470</v>
      </c>
      <c r="G149" s="309"/>
      <c r="H149" s="307"/>
      <c r="I149" s="307"/>
      <c r="J149" s="307" t="s">
        <v>471</v>
      </c>
      <c r="K149" s="304"/>
    </row>
    <row r="150" s="1" customFormat="1" ht="5.25" customHeight="1">
      <c r="B150" s="313"/>
      <c r="C150" s="310"/>
      <c r="D150" s="310"/>
      <c r="E150" s="310"/>
      <c r="F150" s="310"/>
      <c r="G150" s="311"/>
      <c r="H150" s="310"/>
      <c r="I150" s="310"/>
      <c r="J150" s="310"/>
      <c r="K150" s="334"/>
    </row>
    <row r="151" s="1" customFormat="1" ht="15" customHeight="1">
      <c r="B151" s="313"/>
      <c r="C151" s="338" t="s">
        <v>475</v>
      </c>
      <c r="D151" s="290"/>
      <c r="E151" s="290"/>
      <c r="F151" s="339" t="s">
        <v>472</v>
      </c>
      <c r="G151" s="290"/>
      <c r="H151" s="338" t="s">
        <v>512</v>
      </c>
      <c r="I151" s="338" t="s">
        <v>474</v>
      </c>
      <c r="J151" s="338">
        <v>120</v>
      </c>
      <c r="K151" s="334"/>
    </row>
    <row r="152" s="1" customFormat="1" ht="15" customHeight="1">
      <c r="B152" s="313"/>
      <c r="C152" s="338" t="s">
        <v>521</v>
      </c>
      <c r="D152" s="290"/>
      <c r="E152" s="290"/>
      <c r="F152" s="339" t="s">
        <v>472</v>
      </c>
      <c r="G152" s="290"/>
      <c r="H152" s="338" t="s">
        <v>532</v>
      </c>
      <c r="I152" s="338" t="s">
        <v>474</v>
      </c>
      <c r="J152" s="338" t="s">
        <v>523</v>
      </c>
      <c r="K152" s="334"/>
    </row>
    <row r="153" s="1" customFormat="1" ht="15" customHeight="1">
      <c r="B153" s="313"/>
      <c r="C153" s="338" t="s">
        <v>420</v>
      </c>
      <c r="D153" s="290"/>
      <c r="E153" s="290"/>
      <c r="F153" s="339" t="s">
        <v>472</v>
      </c>
      <c r="G153" s="290"/>
      <c r="H153" s="338" t="s">
        <v>533</v>
      </c>
      <c r="I153" s="338" t="s">
        <v>474</v>
      </c>
      <c r="J153" s="338" t="s">
        <v>523</v>
      </c>
      <c r="K153" s="334"/>
    </row>
    <row r="154" s="1" customFormat="1" ht="15" customHeight="1">
      <c r="B154" s="313"/>
      <c r="C154" s="338" t="s">
        <v>477</v>
      </c>
      <c r="D154" s="290"/>
      <c r="E154" s="290"/>
      <c r="F154" s="339" t="s">
        <v>478</v>
      </c>
      <c r="G154" s="290"/>
      <c r="H154" s="338" t="s">
        <v>512</v>
      </c>
      <c r="I154" s="338" t="s">
        <v>474</v>
      </c>
      <c r="J154" s="338">
        <v>50</v>
      </c>
      <c r="K154" s="334"/>
    </row>
    <row r="155" s="1" customFormat="1" ht="15" customHeight="1">
      <c r="B155" s="313"/>
      <c r="C155" s="338" t="s">
        <v>480</v>
      </c>
      <c r="D155" s="290"/>
      <c r="E155" s="290"/>
      <c r="F155" s="339" t="s">
        <v>472</v>
      </c>
      <c r="G155" s="290"/>
      <c r="H155" s="338" t="s">
        <v>512</v>
      </c>
      <c r="I155" s="338" t="s">
        <v>482</v>
      </c>
      <c r="J155" s="338"/>
      <c r="K155" s="334"/>
    </row>
    <row r="156" s="1" customFormat="1" ht="15" customHeight="1">
      <c r="B156" s="313"/>
      <c r="C156" s="338" t="s">
        <v>491</v>
      </c>
      <c r="D156" s="290"/>
      <c r="E156" s="290"/>
      <c r="F156" s="339" t="s">
        <v>478</v>
      </c>
      <c r="G156" s="290"/>
      <c r="H156" s="338" t="s">
        <v>512</v>
      </c>
      <c r="I156" s="338" t="s">
        <v>474</v>
      </c>
      <c r="J156" s="338">
        <v>50</v>
      </c>
      <c r="K156" s="334"/>
    </row>
    <row r="157" s="1" customFormat="1" ht="15" customHeight="1">
      <c r="B157" s="313"/>
      <c r="C157" s="338" t="s">
        <v>499</v>
      </c>
      <c r="D157" s="290"/>
      <c r="E157" s="290"/>
      <c r="F157" s="339" t="s">
        <v>478</v>
      </c>
      <c r="G157" s="290"/>
      <c r="H157" s="338" t="s">
        <v>512</v>
      </c>
      <c r="I157" s="338" t="s">
        <v>474</v>
      </c>
      <c r="J157" s="338">
        <v>50</v>
      </c>
      <c r="K157" s="334"/>
    </row>
    <row r="158" s="1" customFormat="1" ht="15" customHeight="1">
      <c r="B158" s="313"/>
      <c r="C158" s="338" t="s">
        <v>497</v>
      </c>
      <c r="D158" s="290"/>
      <c r="E158" s="290"/>
      <c r="F158" s="339" t="s">
        <v>478</v>
      </c>
      <c r="G158" s="290"/>
      <c r="H158" s="338" t="s">
        <v>512</v>
      </c>
      <c r="I158" s="338" t="s">
        <v>474</v>
      </c>
      <c r="J158" s="338">
        <v>50</v>
      </c>
      <c r="K158" s="334"/>
    </row>
    <row r="159" s="1" customFormat="1" ht="15" customHeight="1">
      <c r="B159" s="313"/>
      <c r="C159" s="338" t="s">
        <v>79</v>
      </c>
      <c r="D159" s="290"/>
      <c r="E159" s="290"/>
      <c r="F159" s="339" t="s">
        <v>472</v>
      </c>
      <c r="G159" s="290"/>
      <c r="H159" s="338" t="s">
        <v>534</v>
      </c>
      <c r="I159" s="338" t="s">
        <v>474</v>
      </c>
      <c r="J159" s="338" t="s">
        <v>535</v>
      </c>
      <c r="K159" s="334"/>
    </row>
    <row r="160" s="1" customFormat="1" ht="15" customHeight="1">
      <c r="B160" s="313"/>
      <c r="C160" s="338" t="s">
        <v>536</v>
      </c>
      <c r="D160" s="290"/>
      <c r="E160" s="290"/>
      <c r="F160" s="339" t="s">
        <v>472</v>
      </c>
      <c r="G160" s="290"/>
      <c r="H160" s="338" t="s">
        <v>537</v>
      </c>
      <c r="I160" s="338" t="s">
        <v>507</v>
      </c>
      <c r="J160" s="338"/>
      <c r="K160" s="334"/>
    </row>
    <row r="161" s="1" customFormat="1" ht="15" customHeight="1">
      <c r="B161" s="340"/>
      <c r="C161" s="322"/>
      <c r="D161" s="322"/>
      <c r="E161" s="322"/>
      <c r="F161" s="322"/>
      <c r="G161" s="322"/>
      <c r="H161" s="322"/>
      <c r="I161" s="322"/>
      <c r="J161" s="322"/>
      <c r="K161" s="341"/>
    </row>
    <row r="162" s="1" customFormat="1" ht="18.75" customHeight="1">
      <c r="B162" s="287"/>
      <c r="C162" s="290"/>
      <c r="D162" s="290"/>
      <c r="E162" s="290"/>
      <c r="F162" s="312"/>
      <c r="G162" s="290"/>
      <c r="H162" s="290"/>
      <c r="I162" s="290"/>
      <c r="J162" s="290"/>
      <c r="K162" s="287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538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466</v>
      </c>
      <c r="D166" s="305"/>
      <c r="E166" s="305"/>
      <c r="F166" s="305" t="s">
        <v>467</v>
      </c>
      <c r="G166" s="342"/>
      <c r="H166" s="343" t="s">
        <v>51</v>
      </c>
      <c r="I166" s="343" t="s">
        <v>54</v>
      </c>
      <c r="J166" s="305" t="s">
        <v>468</v>
      </c>
      <c r="K166" s="282"/>
    </row>
    <row r="167" s="1" customFormat="1" ht="17.25" customHeight="1">
      <c r="B167" s="283"/>
      <c r="C167" s="307" t="s">
        <v>469</v>
      </c>
      <c r="D167" s="307"/>
      <c r="E167" s="307"/>
      <c r="F167" s="308" t="s">
        <v>470</v>
      </c>
      <c r="G167" s="344"/>
      <c r="H167" s="345"/>
      <c r="I167" s="345"/>
      <c r="J167" s="307" t="s">
        <v>471</v>
      </c>
      <c r="K167" s="285"/>
    </row>
    <row r="168" s="1" customFormat="1" ht="5.25" customHeight="1">
      <c r="B168" s="313"/>
      <c r="C168" s="310"/>
      <c r="D168" s="310"/>
      <c r="E168" s="310"/>
      <c r="F168" s="310"/>
      <c r="G168" s="311"/>
      <c r="H168" s="310"/>
      <c r="I168" s="310"/>
      <c r="J168" s="310"/>
      <c r="K168" s="334"/>
    </row>
    <row r="169" s="1" customFormat="1" ht="15" customHeight="1">
      <c r="B169" s="313"/>
      <c r="C169" s="290" t="s">
        <v>475</v>
      </c>
      <c r="D169" s="290"/>
      <c r="E169" s="290"/>
      <c r="F169" s="312" t="s">
        <v>472</v>
      </c>
      <c r="G169" s="290"/>
      <c r="H169" s="290" t="s">
        <v>512</v>
      </c>
      <c r="I169" s="290" t="s">
        <v>474</v>
      </c>
      <c r="J169" s="290">
        <v>120</v>
      </c>
      <c r="K169" s="334"/>
    </row>
    <row r="170" s="1" customFormat="1" ht="15" customHeight="1">
      <c r="B170" s="313"/>
      <c r="C170" s="290" t="s">
        <v>521</v>
      </c>
      <c r="D170" s="290"/>
      <c r="E170" s="290"/>
      <c r="F170" s="312" t="s">
        <v>472</v>
      </c>
      <c r="G170" s="290"/>
      <c r="H170" s="290" t="s">
        <v>522</v>
      </c>
      <c r="I170" s="290" t="s">
        <v>474</v>
      </c>
      <c r="J170" s="290" t="s">
        <v>523</v>
      </c>
      <c r="K170" s="334"/>
    </row>
    <row r="171" s="1" customFormat="1" ht="15" customHeight="1">
      <c r="B171" s="313"/>
      <c r="C171" s="290" t="s">
        <v>420</v>
      </c>
      <c r="D171" s="290"/>
      <c r="E171" s="290"/>
      <c r="F171" s="312" t="s">
        <v>472</v>
      </c>
      <c r="G171" s="290"/>
      <c r="H171" s="290" t="s">
        <v>539</v>
      </c>
      <c r="I171" s="290" t="s">
        <v>474</v>
      </c>
      <c r="J171" s="290" t="s">
        <v>523</v>
      </c>
      <c r="K171" s="334"/>
    </row>
    <row r="172" s="1" customFormat="1" ht="15" customHeight="1">
      <c r="B172" s="313"/>
      <c r="C172" s="290" t="s">
        <v>477</v>
      </c>
      <c r="D172" s="290"/>
      <c r="E172" s="290"/>
      <c r="F172" s="312" t="s">
        <v>478</v>
      </c>
      <c r="G172" s="290"/>
      <c r="H172" s="290" t="s">
        <v>539</v>
      </c>
      <c r="I172" s="290" t="s">
        <v>474</v>
      </c>
      <c r="J172" s="290">
        <v>50</v>
      </c>
      <c r="K172" s="334"/>
    </row>
    <row r="173" s="1" customFormat="1" ht="15" customHeight="1">
      <c r="B173" s="313"/>
      <c r="C173" s="290" t="s">
        <v>480</v>
      </c>
      <c r="D173" s="290"/>
      <c r="E173" s="290"/>
      <c r="F173" s="312" t="s">
        <v>472</v>
      </c>
      <c r="G173" s="290"/>
      <c r="H173" s="290" t="s">
        <v>539</v>
      </c>
      <c r="I173" s="290" t="s">
        <v>482</v>
      </c>
      <c r="J173" s="290"/>
      <c r="K173" s="334"/>
    </row>
    <row r="174" s="1" customFormat="1" ht="15" customHeight="1">
      <c r="B174" s="313"/>
      <c r="C174" s="290" t="s">
        <v>491</v>
      </c>
      <c r="D174" s="290"/>
      <c r="E174" s="290"/>
      <c r="F174" s="312" t="s">
        <v>478</v>
      </c>
      <c r="G174" s="290"/>
      <c r="H174" s="290" t="s">
        <v>539</v>
      </c>
      <c r="I174" s="290" t="s">
        <v>474</v>
      </c>
      <c r="J174" s="290">
        <v>50</v>
      </c>
      <c r="K174" s="334"/>
    </row>
    <row r="175" s="1" customFormat="1" ht="15" customHeight="1">
      <c r="B175" s="313"/>
      <c r="C175" s="290" t="s">
        <v>499</v>
      </c>
      <c r="D175" s="290"/>
      <c r="E175" s="290"/>
      <c r="F175" s="312" t="s">
        <v>478</v>
      </c>
      <c r="G175" s="290"/>
      <c r="H175" s="290" t="s">
        <v>539</v>
      </c>
      <c r="I175" s="290" t="s">
        <v>474</v>
      </c>
      <c r="J175" s="290">
        <v>50</v>
      </c>
      <c r="K175" s="334"/>
    </row>
    <row r="176" s="1" customFormat="1" ht="15" customHeight="1">
      <c r="B176" s="313"/>
      <c r="C176" s="290" t="s">
        <v>497</v>
      </c>
      <c r="D176" s="290"/>
      <c r="E176" s="290"/>
      <c r="F176" s="312" t="s">
        <v>478</v>
      </c>
      <c r="G176" s="290"/>
      <c r="H176" s="290" t="s">
        <v>539</v>
      </c>
      <c r="I176" s="290" t="s">
        <v>474</v>
      </c>
      <c r="J176" s="290">
        <v>50</v>
      </c>
      <c r="K176" s="334"/>
    </row>
    <row r="177" s="1" customFormat="1" ht="15" customHeight="1">
      <c r="B177" s="313"/>
      <c r="C177" s="290" t="s">
        <v>92</v>
      </c>
      <c r="D177" s="290"/>
      <c r="E177" s="290"/>
      <c r="F177" s="312" t="s">
        <v>472</v>
      </c>
      <c r="G177" s="290"/>
      <c r="H177" s="290" t="s">
        <v>540</v>
      </c>
      <c r="I177" s="290" t="s">
        <v>541</v>
      </c>
      <c r="J177" s="290"/>
      <c r="K177" s="334"/>
    </row>
    <row r="178" s="1" customFormat="1" ht="15" customHeight="1">
      <c r="B178" s="313"/>
      <c r="C178" s="290" t="s">
        <v>54</v>
      </c>
      <c r="D178" s="290"/>
      <c r="E178" s="290"/>
      <c r="F178" s="312" t="s">
        <v>472</v>
      </c>
      <c r="G178" s="290"/>
      <c r="H178" s="290" t="s">
        <v>542</v>
      </c>
      <c r="I178" s="290" t="s">
        <v>543</v>
      </c>
      <c r="J178" s="290">
        <v>1</v>
      </c>
      <c r="K178" s="334"/>
    </row>
    <row r="179" s="1" customFormat="1" ht="15" customHeight="1">
      <c r="B179" s="313"/>
      <c r="C179" s="290" t="s">
        <v>50</v>
      </c>
      <c r="D179" s="290"/>
      <c r="E179" s="290"/>
      <c r="F179" s="312" t="s">
        <v>472</v>
      </c>
      <c r="G179" s="290"/>
      <c r="H179" s="290" t="s">
        <v>544</v>
      </c>
      <c r="I179" s="290" t="s">
        <v>474</v>
      </c>
      <c r="J179" s="290">
        <v>20</v>
      </c>
      <c r="K179" s="334"/>
    </row>
    <row r="180" s="1" customFormat="1" ht="15" customHeight="1">
      <c r="B180" s="313"/>
      <c r="C180" s="290" t="s">
        <v>51</v>
      </c>
      <c r="D180" s="290"/>
      <c r="E180" s="290"/>
      <c r="F180" s="312" t="s">
        <v>472</v>
      </c>
      <c r="G180" s="290"/>
      <c r="H180" s="290" t="s">
        <v>545</v>
      </c>
      <c r="I180" s="290" t="s">
        <v>474</v>
      </c>
      <c r="J180" s="290">
        <v>255</v>
      </c>
      <c r="K180" s="334"/>
    </row>
    <row r="181" s="1" customFormat="1" ht="15" customHeight="1">
      <c r="B181" s="313"/>
      <c r="C181" s="290" t="s">
        <v>93</v>
      </c>
      <c r="D181" s="290"/>
      <c r="E181" s="290"/>
      <c r="F181" s="312" t="s">
        <v>472</v>
      </c>
      <c r="G181" s="290"/>
      <c r="H181" s="290" t="s">
        <v>436</v>
      </c>
      <c r="I181" s="290" t="s">
        <v>474</v>
      </c>
      <c r="J181" s="290">
        <v>10</v>
      </c>
      <c r="K181" s="334"/>
    </row>
    <row r="182" s="1" customFormat="1" ht="15" customHeight="1">
      <c r="B182" s="313"/>
      <c r="C182" s="290" t="s">
        <v>94</v>
      </c>
      <c r="D182" s="290"/>
      <c r="E182" s="290"/>
      <c r="F182" s="312" t="s">
        <v>472</v>
      </c>
      <c r="G182" s="290"/>
      <c r="H182" s="290" t="s">
        <v>546</v>
      </c>
      <c r="I182" s="290" t="s">
        <v>507</v>
      </c>
      <c r="J182" s="290"/>
      <c r="K182" s="334"/>
    </row>
    <row r="183" s="1" customFormat="1" ht="15" customHeight="1">
      <c r="B183" s="313"/>
      <c r="C183" s="290" t="s">
        <v>547</v>
      </c>
      <c r="D183" s="290"/>
      <c r="E183" s="290"/>
      <c r="F183" s="312" t="s">
        <v>472</v>
      </c>
      <c r="G183" s="290"/>
      <c r="H183" s="290" t="s">
        <v>548</v>
      </c>
      <c r="I183" s="290" t="s">
        <v>507</v>
      </c>
      <c r="J183" s="290"/>
      <c r="K183" s="334"/>
    </row>
    <row r="184" s="1" customFormat="1" ht="15" customHeight="1">
      <c r="B184" s="313"/>
      <c r="C184" s="290" t="s">
        <v>536</v>
      </c>
      <c r="D184" s="290"/>
      <c r="E184" s="290"/>
      <c r="F184" s="312" t="s">
        <v>472</v>
      </c>
      <c r="G184" s="290"/>
      <c r="H184" s="290" t="s">
        <v>549</v>
      </c>
      <c r="I184" s="290" t="s">
        <v>507</v>
      </c>
      <c r="J184" s="290"/>
      <c r="K184" s="334"/>
    </row>
    <row r="185" s="1" customFormat="1" ht="15" customHeight="1">
      <c r="B185" s="313"/>
      <c r="C185" s="290" t="s">
        <v>96</v>
      </c>
      <c r="D185" s="290"/>
      <c r="E185" s="290"/>
      <c r="F185" s="312" t="s">
        <v>478</v>
      </c>
      <c r="G185" s="290"/>
      <c r="H185" s="290" t="s">
        <v>550</v>
      </c>
      <c r="I185" s="290" t="s">
        <v>474</v>
      </c>
      <c r="J185" s="290">
        <v>50</v>
      </c>
      <c r="K185" s="334"/>
    </row>
    <row r="186" s="1" customFormat="1" ht="15" customHeight="1">
      <c r="B186" s="313"/>
      <c r="C186" s="290" t="s">
        <v>551</v>
      </c>
      <c r="D186" s="290"/>
      <c r="E186" s="290"/>
      <c r="F186" s="312" t="s">
        <v>478</v>
      </c>
      <c r="G186" s="290"/>
      <c r="H186" s="290" t="s">
        <v>552</v>
      </c>
      <c r="I186" s="290" t="s">
        <v>553</v>
      </c>
      <c r="J186" s="290"/>
      <c r="K186" s="334"/>
    </row>
    <row r="187" s="1" customFormat="1" ht="15" customHeight="1">
      <c r="B187" s="313"/>
      <c r="C187" s="290" t="s">
        <v>554</v>
      </c>
      <c r="D187" s="290"/>
      <c r="E187" s="290"/>
      <c r="F187" s="312" t="s">
        <v>478</v>
      </c>
      <c r="G187" s="290"/>
      <c r="H187" s="290" t="s">
        <v>555</v>
      </c>
      <c r="I187" s="290" t="s">
        <v>553</v>
      </c>
      <c r="J187" s="290"/>
      <c r="K187" s="334"/>
    </row>
    <row r="188" s="1" customFormat="1" ht="15" customHeight="1">
      <c r="B188" s="313"/>
      <c r="C188" s="290" t="s">
        <v>556</v>
      </c>
      <c r="D188" s="290"/>
      <c r="E188" s="290"/>
      <c r="F188" s="312" t="s">
        <v>478</v>
      </c>
      <c r="G188" s="290"/>
      <c r="H188" s="290" t="s">
        <v>557</v>
      </c>
      <c r="I188" s="290" t="s">
        <v>553</v>
      </c>
      <c r="J188" s="290"/>
      <c r="K188" s="334"/>
    </row>
    <row r="189" s="1" customFormat="1" ht="15" customHeight="1">
      <c r="B189" s="313"/>
      <c r="C189" s="346" t="s">
        <v>558</v>
      </c>
      <c r="D189" s="290"/>
      <c r="E189" s="290"/>
      <c r="F189" s="312" t="s">
        <v>478</v>
      </c>
      <c r="G189" s="290"/>
      <c r="H189" s="290" t="s">
        <v>559</v>
      </c>
      <c r="I189" s="290" t="s">
        <v>560</v>
      </c>
      <c r="J189" s="347" t="s">
        <v>561</v>
      </c>
      <c r="K189" s="334"/>
    </row>
    <row r="190" s="1" customFormat="1" ht="15" customHeight="1">
      <c r="B190" s="313"/>
      <c r="C190" s="297" t="s">
        <v>39</v>
      </c>
      <c r="D190" s="290"/>
      <c r="E190" s="290"/>
      <c r="F190" s="312" t="s">
        <v>472</v>
      </c>
      <c r="G190" s="290"/>
      <c r="H190" s="287" t="s">
        <v>562</v>
      </c>
      <c r="I190" s="290" t="s">
        <v>563</v>
      </c>
      <c r="J190" s="290"/>
      <c r="K190" s="334"/>
    </row>
    <row r="191" s="1" customFormat="1" ht="15" customHeight="1">
      <c r="B191" s="313"/>
      <c r="C191" s="297" t="s">
        <v>564</v>
      </c>
      <c r="D191" s="290"/>
      <c r="E191" s="290"/>
      <c r="F191" s="312" t="s">
        <v>472</v>
      </c>
      <c r="G191" s="290"/>
      <c r="H191" s="290" t="s">
        <v>565</v>
      </c>
      <c r="I191" s="290" t="s">
        <v>507</v>
      </c>
      <c r="J191" s="290"/>
      <c r="K191" s="334"/>
    </row>
    <row r="192" s="1" customFormat="1" ht="15" customHeight="1">
      <c r="B192" s="313"/>
      <c r="C192" s="297" t="s">
        <v>566</v>
      </c>
      <c r="D192" s="290"/>
      <c r="E192" s="290"/>
      <c r="F192" s="312" t="s">
        <v>472</v>
      </c>
      <c r="G192" s="290"/>
      <c r="H192" s="290" t="s">
        <v>567</v>
      </c>
      <c r="I192" s="290" t="s">
        <v>507</v>
      </c>
      <c r="J192" s="290"/>
      <c r="K192" s="334"/>
    </row>
    <row r="193" s="1" customFormat="1" ht="15" customHeight="1">
      <c r="B193" s="313"/>
      <c r="C193" s="297" t="s">
        <v>568</v>
      </c>
      <c r="D193" s="290"/>
      <c r="E193" s="290"/>
      <c r="F193" s="312" t="s">
        <v>478</v>
      </c>
      <c r="G193" s="290"/>
      <c r="H193" s="290" t="s">
        <v>569</v>
      </c>
      <c r="I193" s="290" t="s">
        <v>507</v>
      </c>
      <c r="J193" s="290"/>
      <c r="K193" s="334"/>
    </row>
    <row r="194" s="1" customFormat="1" ht="15" customHeight="1">
      <c r="B194" s="340"/>
      <c r="C194" s="348"/>
      <c r="D194" s="322"/>
      <c r="E194" s="322"/>
      <c r="F194" s="322"/>
      <c r="G194" s="322"/>
      <c r="H194" s="322"/>
      <c r="I194" s="322"/>
      <c r="J194" s="322"/>
      <c r="K194" s="341"/>
    </row>
    <row r="195" s="1" customFormat="1" ht="18.75" customHeight="1">
      <c r="B195" s="287"/>
      <c r="C195" s="290"/>
      <c r="D195" s="290"/>
      <c r="E195" s="290"/>
      <c r="F195" s="312"/>
      <c r="G195" s="290"/>
      <c r="H195" s="290"/>
      <c r="I195" s="290"/>
      <c r="J195" s="290"/>
      <c r="K195" s="287"/>
    </row>
    <row r="196" s="1" customFormat="1" ht="18.75" customHeight="1">
      <c r="B196" s="287"/>
      <c r="C196" s="290"/>
      <c r="D196" s="290"/>
      <c r="E196" s="290"/>
      <c r="F196" s="312"/>
      <c r="G196" s="290"/>
      <c r="H196" s="290"/>
      <c r="I196" s="290"/>
      <c r="J196" s="290"/>
      <c r="K196" s="287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570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49" t="s">
        <v>571</v>
      </c>
      <c r="D200" s="349"/>
      <c r="E200" s="349"/>
      <c r="F200" s="349" t="s">
        <v>572</v>
      </c>
      <c r="G200" s="350"/>
      <c r="H200" s="349" t="s">
        <v>573</v>
      </c>
      <c r="I200" s="349"/>
      <c r="J200" s="349"/>
      <c r="K200" s="282"/>
    </row>
    <row r="201" s="1" customFormat="1" ht="5.25" customHeight="1">
      <c r="B201" s="313"/>
      <c r="C201" s="310"/>
      <c r="D201" s="310"/>
      <c r="E201" s="310"/>
      <c r="F201" s="310"/>
      <c r="G201" s="290"/>
      <c r="H201" s="310"/>
      <c r="I201" s="310"/>
      <c r="J201" s="310"/>
      <c r="K201" s="334"/>
    </row>
    <row r="202" s="1" customFormat="1" ht="15" customHeight="1">
      <c r="B202" s="313"/>
      <c r="C202" s="290" t="s">
        <v>563</v>
      </c>
      <c r="D202" s="290"/>
      <c r="E202" s="290"/>
      <c r="F202" s="312" t="s">
        <v>40</v>
      </c>
      <c r="G202" s="290"/>
      <c r="H202" s="290" t="s">
        <v>574</v>
      </c>
      <c r="I202" s="290"/>
      <c r="J202" s="290"/>
      <c r="K202" s="334"/>
    </row>
    <row r="203" s="1" customFormat="1" ht="15" customHeight="1">
      <c r="B203" s="313"/>
      <c r="C203" s="319"/>
      <c r="D203" s="290"/>
      <c r="E203" s="290"/>
      <c r="F203" s="312" t="s">
        <v>41</v>
      </c>
      <c r="G203" s="290"/>
      <c r="H203" s="290" t="s">
        <v>575</v>
      </c>
      <c r="I203" s="290"/>
      <c r="J203" s="290"/>
      <c r="K203" s="334"/>
    </row>
    <row r="204" s="1" customFormat="1" ht="15" customHeight="1">
      <c r="B204" s="313"/>
      <c r="C204" s="319"/>
      <c r="D204" s="290"/>
      <c r="E204" s="290"/>
      <c r="F204" s="312" t="s">
        <v>44</v>
      </c>
      <c r="G204" s="290"/>
      <c r="H204" s="290" t="s">
        <v>576</v>
      </c>
      <c r="I204" s="290"/>
      <c r="J204" s="290"/>
      <c r="K204" s="334"/>
    </row>
    <row r="205" s="1" customFormat="1" ht="15" customHeight="1">
      <c r="B205" s="313"/>
      <c r="C205" s="290"/>
      <c r="D205" s="290"/>
      <c r="E205" s="290"/>
      <c r="F205" s="312" t="s">
        <v>42</v>
      </c>
      <c r="G205" s="290"/>
      <c r="H205" s="290" t="s">
        <v>577</v>
      </c>
      <c r="I205" s="290"/>
      <c r="J205" s="290"/>
      <c r="K205" s="334"/>
    </row>
    <row r="206" s="1" customFormat="1" ht="15" customHeight="1">
      <c r="B206" s="313"/>
      <c r="C206" s="290"/>
      <c r="D206" s="290"/>
      <c r="E206" s="290"/>
      <c r="F206" s="312" t="s">
        <v>43</v>
      </c>
      <c r="G206" s="290"/>
      <c r="H206" s="290" t="s">
        <v>578</v>
      </c>
      <c r="I206" s="290"/>
      <c r="J206" s="290"/>
      <c r="K206" s="334"/>
    </row>
    <row r="207" s="1" customFormat="1" ht="15" customHeight="1">
      <c r="B207" s="313"/>
      <c r="C207" s="290"/>
      <c r="D207" s="290"/>
      <c r="E207" s="290"/>
      <c r="F207" s="312"/>
      <c r="G207" s="290"/>
      <c r="H207" s="290"/>
      <c r="I207" s="290"/>
      <c r="J207" s="290"/>
      <c r="K207" s="334"/>
    </row>
    <row r="208" s="1" customFormat="1" ht="15" customHeight="1">
      <c r="B208" s="313"/>
      <c r="C208" s="290" t="s">
        <v>519</v>
      </c>
      <c r="D208" s="290"/>
      <c r="E208" s="290"/>
      <c r="F208" s="312" t="s">
        <v>73</v>
      </c>
      <c r="G208" s="290"/>
      <c r="H208" s="290" t="s">
        <v>579</v>
      </c>
      <c r="I208" s="290"/>
      <c r="J208" s="290"/>
      <c r="K208" s="334"/>
    </row>
    <row r="209" s="1" customFormat="1" ht="15" customHeight="1">
      <c r="B209" s="313"/>
      <c r="C209" s="319"/>
      <c r="D209" s="290"/>
      <c r="E209" s="290"/>
      <c r="F209" s="312" t="s">
        <v>414</v>
      </c>
      <c r="G209" s="290"/>
      <c r="H209" s="290" t="s">
        <v>415</v>
      </c>
      <c r="I209" s="290"/>
      <c r="J209" s="290"/>
      <c r="K209" s="334"/>
    </row>
    <row r="210" s="1" customFormat="1" ht="15" customHeight="1">
      <c r="B210" s="313"/>
      <c r="C210" s="290"/>
      <c r="D210" s="290"/>
      <c r="E210" s="290"/>
      <c r="F210" s="312" t="s">
        <v>412</v>
      </c>
      <c r="G210" s="290"/>
      <c r="H210" s="290" t="s">
        <v>580</v>
      </c>
      <c r="I210" s="290"/>
      <c r="J210" s="290"/>
      <c r="K210" s="334"/>
    </row>
    <row r="211" s="1" customFormat="1" ht="15" customHeight="1">
      <c r="B211" s="351"/>
      <c r="C211" s="319"/>
      <c r="D211" s="319"/>
      <c r="E211" s="319"/>
      <c r="F211" s="312" t="s">
        <v>416</v>
      </c>
      <c r="G211" s="297"/>
      <c r="H211" s="338" t="s">
        <v>417</v>
      </c>
      <c r="I211" s="338"/>
      <c r="J211" s="338"/>
      <c r="K211" s="352"/>
    </row>
    <row r="212" s="1" customFormat="1" ht="15" customHeight="1">
      <c r="B212" s="351"/>
      <c r="C212" s="319"/>
      <c r="D212" s="319"/>
      <c r="E212" s="319"/>
      <c r="F212" s="312" t="s">
        <v>418</v>
      </c>
      <c r="G212" s="297"/>
      <c r="H212" s="338" t="s">
        <v>581</v>
      </c>
      <c r="I212" s="338"/>
      <c r="J212" s="338"/>
      <c r="K212" s="352"/>
    </row>
    <row r="213" s="1" customFormat="1" ht="15" customHeight="1">
      <c r="B213" s="351"/>
      <c r="C213" s="319"/>
      <c r="D213" s="319"/>
      <c r="E213" s="319"/>
      <c r="F213" s="353"/>
      <c r="G213" s="297"/>
      <c r="H213" s="354"/>
      <c r="I213" s="354"/>
      <c r="J213" s="354"/>
      <c r="K213" s="352"/>
    </row>
    <row r="214" s="1" customFormat="1" ht="15" customHeight="1">
      <c r="B214" s="351"/>
      <c r="C214" s="290" t="s">
        <v>543</v>
      </c>
      <c r="D214" s="319"/>
      <c r="E214" s="319"/>
      <c r="F214" s="312">
        <v>1</v>
      </c>
      <c r="G214" s="297"/>
      <c r="H214" s="338" t="s">
        <v>582</v>
      </c>
      <c r="I214" s="338"/>
      <c r="J214" s="338"/>
      <c r="K214" s="352"/>
    </row>
    <row r="215" s="1" customFormat="1" ht="15" customHeight="1">
      <c r="B215" s="351"/>
      <c r="C215" s="319"/>
      <c r="D215" s="319"/>
      <c r="E215" s="319"/>
      <c r="F215" s="312">
        <v>2</v>
      </c>
      <c r="G215" s="297"/>
      <c r="H215" s="338" t="s">
        <v>583</v>
      </c>
      <c r="I215" s="338"/>
      <c r="J215" s="338"/>
      <c r="K215" s="352"/>
    </row>
    <row r="216" s="1" customFormat="1" ht="15" customHeight="1">
      <c r="B216" s="351"/>
      <c r="C216" s="319"/>
      <c r="D216" s="319"/>
      <c r="E216" s="319"/>
      <c r="F216" s="312">
        <v>3</v>
      </c>
      <c r="G216" s="297"/>
      <c r="H216" s="338" t="s">
        <v>584</v>
      </c>
      <c r="I216" s="338"/>
      <c r="J216" s="338"/>
      <c r="K216" s="352"/>
    </row>
    <row r="217" s="1" customFormat="1" ht="15" customHeight="1">
      <c r="B217" s="351"/>
      <c r="C217" s="319"/>
      <c r="D217" s="319"/>
      <c r="E217" s="319"/>
      <c r="F217" s="312">
        <v>4</v>
      </c>
      <c r="G217" s="297"/>
      <c r="H217" s="338" t="s">
        <v>585</v>
      </c>
      <c r="I217" s="338"/>
      <c r="J217" s="338"/>
      <c r="K217" s="352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PC-VIKTOR\Viktor Vaidis</dc:creator>
  <cp:lastModifiedBy>PC-VIKTOR\Viktor Vaidis</cp:lastModifiedBy>
  <dcterms:created xsi:type="dcterms:W3CDTF">2020-11-09T09:19:49Z</dcterms:created>
  <dcterms:modified xsi:type="dcterms:W3CDTF">2020-11-09T09:19:53Z</dcterms:modified>
</cp:coreProperties>
</file>